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895"/>
  </bookViews>
  <sheets>
    <sheet name="Марина раскладка" sheetId="1" r:id="rId1"/>
  </sheets>
  <externalReferences>
    <externalReference r:id="rId2"/>
  </externalReferences>
  <definedNames>
    <definedName name="Print_Area" localSheetId="0">'Марина раскладка'!$A$1:$Q$38</definedName>
    <definedName name="Z_1611108C_3AAA_48C4_87DA_DBE366FE7CCB_.wvu.PrintArea" localSheetId="0" hidden="1">'Марина раскладка'!$A$1:$Q$40</definedName>
    <definedName name="Z_1611108C_3AAA_48C4_87DA_DBE366FE7CCB_.wvu.Rows" localSheetId="0" hidden="1">'Марина раскладка'!$3:$3</definedName>
    <definedName name="Z_28FF4872_D2EF_418C_8360_5F6D726ED5D6_.wvu.PrintArea" localSheetId="0" hidden="1">'Марина раскладка'!$A$1:$Q$40</definedName>
    <definedName name="Z_28FF4872_D2EF_418C_8360_5F6D726ED5D6_.wvu.Rows" localSheetId="0" hidden="1">'Марина раскладка'!$3:$3</definedName>
    <definedName name="Z_46C9BA39_F1A4_491F_8B68_ED83F1FA3A09_.wvu.PrintArea" localSheetId="0" hidden="1">'Марина раскладка'!$A$1:$Q$40</definedName>
    <definedName name="Z_46C9BA39_F1A4_491F_8B68_ED83F1FA3A09_.wvu.Rows" localSheetId="0" hidden="1">'Марина раскладка'!$3:$3</definedName>
    <definedName name="Z_634C29C9_C35F_4C73_AB6E_78208C25F861_.wvu.PrintArea" localSheetId="0" hidden="1">'Марина раскладка'!$A$1:$Q$40</definedName>
    <definedName name="Z_634C29C9_C35F_4C73_AB6E_78208C25F861_.wvu.Rows" localSheetId="0" hidden="1">'Марина раскладка'!$3:$3</definedName>
    <definedName name="Z_82A5BFA9_F975_4429_A23F_C0F811F38BA7_.wvu.PrintArea" localSheetId="0" hidden="1">'Марина раскладка'!$A$1:$Q$40</definedName>
    <definedName name="Z_82A5BFA9_F975_4429_A23F_C0F811F38BA7_.wvu.Rows" localSheetId="0" hidden="1">'Марина раскладка'!$3:$3</definedName>
    <definedName name="Z_850B0D65_4FCC_4328_9FD9_D1452038FF27_.wvu.PrintArea" localSheetId="0" hidden="1">'Марина раскладка'!$A$1:$Q$40</definedName>
    <definedName name="Z_850B0D65_4FCC_4328_9FD9_D1452038FF27_.wvu.Rows" localSheetId="0" hidden="1">'Марина раскладка'!$3:$3</definedName>
    <definedName name="Z_8B39A4F2_A73D_45E9_BF28_E0A945E4DC63_.wvu.PrintArea" localSheetId="0" hidden="1">'Марина раскладка'!$A$1:$Q$40</definedName>
    <definedName name="Z_8B39A4F2_A73D_45E9_BF28_E0A945E4DC63_.wvu.Rows" localSheetId="0" hidden="1">'Марина раскладка'!$3:$3</definedName>
    <definedName name="Z_AA9FBF29_7CCF_4FCC_A0AA_66A6C2E5986C_.wvu.PrintArea" localSheetId="0" hidden="1">'Марина раскладка'!$A$1:$Q$40</definedName>
    <definedName name="Z_AA9FBF29_7CCF_4FCC_A0AA_66A6C2E5986C_.wvu.Rows" localSheetId="0" hidden="1">'Марина раскладка'!$3:$3</definedName>
    <definedName name="Z_E0A5B8AB_5207_4690_BE2B_069EE1F5A0A6_.wvu.PrintArea" localSheetId="0" hidden="1">'Марина раскладка'!$A$1:$Q$39</definedName>
    <definedName name="Z_E0A5B8AB_5207_4690_BE2B_069EE1F5A0A6_.wvu.Rows" localSheetId="0" hidden="1">'Марина раскладка'!$3:$3</definedName>
    <definedName name="Z_F646A3C1_2419_4016_8C84_F3C1ADC02B12_.wvu.PrintArea" localSheetId="0" hidden="1">'Марина раскладка'!$A$1:$Q$38</definedName>
    <definedName name="Z_F646A3C1_2419_4016_8C84_F3C1ADC02B12_.wvu.Rows" localSheetId="0" hidden="1">'Марина раскладка'!$3:$3</definedName>
    <definedName name="Арн.Бат">'[1]списки по хлебам'!$J$2:$K$44</definedName>
    <definedName name="Арн.бат.необ">'[1]списки по хлебам'!$P$2:$Q$44</definedName>
    <definedName name="Арн.Нар">'[1]списки по хлебам'!$S$2:$T$45</definedName>
    <definedName name="Арн.Рж">'[1]списки по хлебам'!$V$2:$W$45</definedName>
    <definedName name="Арн.Хл">'[1]списки по хлебам'!$M$2:$N$44</definedName>
    <definedName name="Артис">[1]заявки!$X$3:$X$62</definedName>
    <definedName name="Артиссписок">[1]Базы!$C$3:$C$81</definedName>
    <definedName name="мария2">[1]заявки!$V$3:$V$62</definedName>
    <definedName name="МарияСписок">[1]Базы!$D$3:$D$201</definedName>
    <definedName name="мариясписок2">[1]Базы!$A$3:$A$54</definedName>
    <definedName name="Норпит">[1]заявки!$W$3:$W$62</definedName>
    <definedName name="_xlnm.Print_Area" localSheetId="0">'Марина раскладка'!$A$1:$Q$40</definedName>
    <definedName name="Хлеб.Дом">'[1]списки по хлебам'!$A$2:$G$44</definedName>
    <definedName name="Экспорт">'Марина раскладка'!$B$5:$B$35,'Марина раскладка'!$E$5:$E$35,'Марина раскладка'!$H$5:$H$35,'Марина раскладка'!$K$5:$K$35,'Марина раскладка'!$O$5:$O$27,'Марина раскладка'!$K$36</definedName>
  </definedNames>
  <calcPr calcId="145621"/>
</workbook>
</file>

<file path=xl/calcChain.xml><?xml version="1.0" encoding="utf-8"?>
<calcChain xmlns="http://schemas.openxmlformats.org/spreadsheetml/2006/main">
  <c r="Z35" i="1" l="1" a="1"/>
  <c r="Z35" i="1" s="1"/>
  <c r="Z36" i="1" a="1"/>
  <c r="Z36" i="1" s="1"/>
  <c r="Z37" i="1" a="1"/>
  <c r="Z37" i="1" s="1"/>
  <c r="Z38" i="1" a="1"/>
  <c r="Z38" i="1" s="1"/>
  <c r="Z39" i="1" a="1"/>
  <c r="Z39" i="1" s="1"/>
  <c r="Z40" i="1" a="1"/>
  <c r="Z40" i="1" s="1"/>
  <c r="Z41" i="1" a="1"/>
  <c r="Z41" i="1" s="1"/>
  <c r="Z42" i="1" a="1"/>
  <c r="Z42" i="1" s="1"/>
  <c r="Z43" i="1" a="1"/>
  <c r="Z43" i="1" s="1"/>
  <c r="Z44" i="1" a="1"/>
  <c r="Z44" i="1" s="1"/>
  <c r="Z45" i="1" a="1"/>
  <c r="Z45" i="1" s="1"/>
  <c r="Z46" i="1" a="1"/>
  <c r="Z46" i="1" s="1"/>
  <c r="Z47" i="1" a="1"/>
  <c r="Z47" i="1" s="1"/>
  <c r="Z48" i="1" a="1"/>
  <c r="Z48" i="1" s="1"/>
  <c r="Z49" i="1" a="1"/>
  <c r="Z49" i="1" s="1"/>
  <c r="Z50" i="1" a="1"/>
  <c r="Z50" i="1" s="1"/>
  <c r="Z51" i="1" a="1"/>
  <c r="Z51" i="1" s="1"/>
  <c r="Z52" i="1" a="1"/>
  <c r="Z52" i="1" s="1"/>
  <c r="Z53" i="1" a="1"/>
  <c r="Z53" i="1" s="1"/>
  <c r="Z54" i="1" a="1"/>
  <c r="Z54" i="1" s="1"/>
  <c r="Z55" i="1" a="1"/>
  <c r="Z55" i="1" s="1"/>
  <c r="Z56" i="1" a="1"/>
  <c r="Z56" i="1" s="1"/>
  <c r="Z57" i="1" a="1"/>
  <c r="Z57" i="1" s="1"/>
  <c r="Z58" i="1" a="1"/>
  <c r="Z58" i="1" s="1"/>
  <c r="Z59" i="1" a="1"/>
  <c r="Z59" i="1" s="1"/>
  <c r="Z60" i="1" a="1"/>
  <c r="Z60" i="1" s="1"/>
  <c r="Z61" i="1" a="1"/>
  <c r="Z61" i="1" s="1"/>
  <c r="Z62" i="1" a="1"/>
  <c r="Z62" i="1" s="1"/>
  <c r="Z63" i="1" a="1"/>
  <c r="Z63" i="1" s="1"/>
  <c r="Z64" i="1" a="1"/>
  <c r="Z64" i="1" s="1"/>
  <c r="Z65" i="1" a="1"/>
  <c r="Z65" i="1" s="1"/>
  <c r="Z66" i="1" a="1"/>
  <c r="Z66" i="1" s="1"/>
  <c r="Z67" i="1" a="1"/>
  <c r="Z67" i="1" s="1"/>
  <c r="Z68" i="1" a="1"/>
  <c r="Z68" i="1" s="1"/>
  <c r="Z69" i="1" a="1"/>
  <c r="Z69" i="1" s="1"/>
  <c r="Z70" i="1" a="1"/>
  <c r="Z70" i="1" s="1"/>
  <c r="Z71" i="1" a="1"/>
  <c r="Z71" i="1" s="1"/>
  <c r="Z72" i="1" a="1"/>
  <c r="Z72" i="1" s="1"/>
  <c r="Z73" i="1" a="1"/>
  <c r="Z73" i="1" s="1"/>
  <c r="Z74" i="1" a="1"/>
  <c r="Z74" i="1" s="1"/>
  <c r="Z75" i="1" a="1"/>
  <c r="Z75" i="1" s="1"/>
  <c r="Z76" i="1" a="1"/>
  <c r="Z76" i="1" s="1"/>
  <c r="Z77" i="1" a="1"/>
  <c r="Z77" i="1" s="1"/>
  <c r="Z78" i="1" a="1"/>
  <c r="Z78" i="1" s="1"/>
  <c r="Z79" i="1" a="1"/>
  <c r="Z79" i="1" s="1"/>
  <c r="Z80" i="1" a="1"/>
  <c r="Z80" i="1" s="1"/>
  <c r="Z81" i="1" a="1"/>
  <c r="Z81" i="1" s="1"/>
  <c r="Z82" i="1" a="1"/>
  <c r="Z82" i="1" s="1"/>
  <c r="Z83" i="1" a="1"/>
  <c r="Z83" i="1" s="1"/>
  <c r="Z84" i="1" a="1"/>
  <c r="Z84" i="1" s="1"/>
  <c r="Z85" i="1" a="1"/>
  <c r="Z85" i="1" s="1"/>
  <c r="Z86" i="1" a="1"/>
  <c r="Z86" i="1" s="1"/>
  <c r="Z87" i="1" a="1"/>
  <c r="Z87" i="1" s="1"/>
  <c r="Z88" i="1" a="1"/>
  <c r="Z88" i="1" s="1"/>
  <c r="Z89" i="1" a="1"/>
  <c r="Z89" i="1" s="1"/>
  <c r="Z90" i="1" a="1"/>
  <c r="Z90" i="1" s="1"/>
  <c r="Z91" i="1" a="1"/>
  <c r="Z91" i="1" s="1"/>
  <c r="Z92" i="1" a="1"/>
  <c r="Z92" i="1" s="1"/>
  <c r="Z93" i="1" a="1"/>
  <c r="Z93" i="1" s="1"/>
  <c r="Z94" i="1" a="1"/>
  <c r="Z94" i="1" s="1"/>
  <c r="Z95" i="1" a="1"/>
  <c r="Z95" i="1" s="1"/>
  <c r="Z96" i="1" a="1"/>
  <c r="Z96" i="1" s="1"/>
  <c r="Z97" i="1" a="1"/>
  <c r="Z97" i="1" s="1"/>
  <c r="Z98" i="1" a="1"/>
  <c r="Z98" i="1" s="1"/>
  <c r="Z99" i="1" a="1"/>
  <c r="Z99" i="1" s="1"/>
  <c r="Z100" i="1" a="1"/>
  <c r="Z100" i="1" s="1"/>
  <c r="Z101" i="1" a="1"/>
  <c r="Z101" i="1" s="1"/>
  <c r="Z102" i="1" a="1"/>
  <c r="Z102" i="1" s="1"/>
  <c r="Z103" i="1" a="1"/>
  <c r="Z103" i="1" s="1"/>
  <c r="Z104" i="1" a="1"/>
  <c r="Z104" i="1" s="1"/>
  <c r="Z105" i="1" a="1"/>
  <c r="Z105" i="1" s="1"/>
  <c r="Z106" i="1" a="1"/>
  <c r="Z106" i="1" s="1"/>
  <c r="Z107" i="1" a="1"/>
  <c r="Z107" i="1" s="1"/>
  <c r="Z108" i="1" a="1"/>
  <c r="Z108" i="1" s="1"/>
  <c r="Z109" i="1" a="1"/>
  <c r="Z109" i="1" s="1"/>
  <c r="Z110" i="1" a="1"/>
  <c r="Z110" i="1" s="1"/>
  <c r="Z111" i="1" a="1"/>
  <c r="Z111" i="1" s="1"/>
  <c r="Z112" i="1" a="1"/>
  <c r="Z112" i="1" s="1"/>
  <c r="Z113" i="1" a="1"/>
  <c r="Z113" i="1" s="1"/>
  <c r="Z114" i="1" a="1"/>
  <c r="Z114" i="1" s="1"/>
  <c r="Z115" i="1" a="1"/>
  <c r="Z115" i="1" s="1"/>
  <c r="Z116" i="1" a="1"/>
  <c r="Z116" i="1" s="1"/>
  <c r="Z117" i="1" a="1"/>
  <c r="Z117" i="1" s="1"/>
  <c r="Z118" i="1" a="1"/>
  <c r="Z118" i="1" s="1"/>
  <c r="Z119" i="1" a="1"/>
  <c r="Z119" i="1" s="1"/>
  <c r="Z120" i="1" a="1"/>
  <c r="Z120" i="1" s="1"/>
  <c r="Z121" i="1" a="1"/>
  <c r="Z121" i="1" s="1"/>
  <c r="Z122" i="1" a="1"/>
  <c r="Z122" i="1" s="1"/>
  <c r="Z123" i="1" a="1"/>
  <c r="Z123" i="1" s="1"/>
  <c r="Z124" i="1" a="1"/>
  <c r="Z124" i="1" s="1"/>
  <c r="Z125" i="1" a="1"/>
  <c r="Z125" i="1" s="1"/>
  <c r="Z126" i="1" a="1"/>
  <c r="Z126" i="1" s="1"/>
  <c r="Z127" i="1" a="1"/>
  <c r="Z127" i="1" s="1"/>
  <c r="Z128" i="1" a="1"/>
  <c r="Z128" i="1" s="1"/>
  <c r="Z129" i="1" a="1"/>
  <c r="Z129" i="1" s="1"/>
  <c r="Z130" i="1" a="1"/>
  <c r="Z130" i="1" s="1"/>
  <c r="Z131" i="1" a="1"/>
  <c r="Z131" i="1" s="1"/>
  <c r="Z132" i="1" a="1"/>
  <c r="Z132" i="1" s="1"/>
  <c r="Z133" i="1" a="1"/>
  <c r="Z133" i="1" s="1"/>
  <c r="Z134" i="1" a="1"/>
  <c r="Z134" i="1" s="1"/>
  <c r="Z135" i="1" a="1"/>
  <c r="Z135" i="1" s="1"/>
  <c r="Z136" i="1" a="1"/>
  <c r="Z136" i="1" s="1"/>
  <c r="Z137" i="1" a="1"/>
  <c r="Z137" i="1" s="1"/>
  <c r="Z138" i="1" a="1"/>
  <c r="Z138" i="1" s="1"/>
  <c r="Z139" i="1" a="1"/>
  <c r="Z139" i="1" s="1"/>
  <c r="Z140" i="1" a="1"/>
  <c r="Z140" i="1" s="1"/>
  <c r="Z141" i="1" a="1"/>
  <c r="Z141" i="1" s="1"/>
  <c r="Z142" i="1" a="1"/>
  <c r="Z142" i="1" s="1"/>
  <c r="Z143" i="1" a="1"/>
  <c r="Z143" i="1" s="1"/>
  <c r="Z144" i="1" a="1"/>
  <c r="Z144" i="1" s="1"/>
  <c r="Z145" i="1" a="1"/>
  <c r="Z145" i="1" s="1"/>
  <c r="Z146" i="1" a="1"/>
  <c r="Z146" i="1" s="1"/>
  <c r="Z147" i="1" a="1"/>
  <c r="Z147" i="1" s="1"/>
  <c r="Z148" i="1" a="1"/>
  <c r="Z148" i="1" s="1"/>
  <c r="Z149" i="1" a="1"/>
  <c r="Z149" i="1" s="1"/>
  <c r="Z150" i="1" a="1"/>
  <c r="Z150" i="1" s="1"/>
  <c r="Z151" i="1" a="1"/>
  <c r="Z151" i="1" s="1"/>
  <c r="Z152" i="1" a="1"/>
  <c r="Z152" i="1" s="1"/>
  <c r="Z153" i="1" a="1"/>
  <c r="Z153" i="1" s="1"/>
  <c r="Z154" i="1" a="1"/>
  <c r="Z154" i="1" s="1"/>
  <c r="Z155" i="1" a="1"/>
  <c r="Z155" i="1" s="1"/>
  <c r="Z156" i="1" a="1"/>
  <c r="Z156" i="1" s="1"/>
  <c r="Z157" i="1" a="1"/>
  <c r="Z157" i="1" s="1"/>
  <c r="Z158" i="1" a="1"/>
  <c r="Z158" i="1" s="1"/>
  <c r="Z159" i="1" a="1"/>
  <c r="Z159" i="1" s="1"/>
  <c r="Z160" i="1" a="1"/>
  <c r="Z160" i="1" s="1"/>
  <c r="Z161" i="1" a="1"/>
  <c r="Z161" i="1" s="1"/>
  <c r="Z162" i="1" a="1"/>
  <c r="Z162" i="1" s="1"/>
  <c r="Z163" i="1" a="1"/>
  <c r="Z163" i="1" s="1"/>
  <c r="Z164" i="1" a="1"/>
  <c r="Z164" i="1" s="1"/>
  <c r="Z165" i="1" a="1"/>
  <c r="Z165" i="1" s="1"/>
  <c r="Z166" i="1" a="1"/>
  <c r="Z166" i="1" s="1"/>
  <c r="Z167" i="1" a="1"/>
  <c r="Z167" i="1" s="1"/>
  <c r="Z168" i="1" a="1"/>
  <c r="Z168" i="1" s="1"/>
  <c r="Z169" i="1" a="1"/>
  <c r="Z169" i="1" s="1"/>
  <c r="Z170" i="1" a="1"/>
  <c r="Z170" i="1" s="1"/>
  <c r="Z171" i="1" a="1"/>
  <c r="Z171" i="1" s="1"/>
  <c r="Z172" i="1" a="1"/>
  <c r="Z172" i="1" s="1"/>
  <c r="Z173" i="1" a="1"/>
  <c r="Z173" i="1" s="1"/>
  <c r="Z6" i="1" a="1"/>
  <c r="Z6" i="1" s="1"/>
  <c r="Z7" i="1" a="1"/>
  <c r="Z7" i="1" s="1"/>
  <c r="Z8" i="1" a="1"/>
  <c r="Z8" i="1" s="1"/>
  <c r="Z9" i="1" a="1"/>
  <c r="Z9" i="1" s="1"/>
  <c r="Z10" i="1" a="1"/>
  <c r="Z10" i="1" s="1"/>
  <c r="Z11" i="1" a="1"/>
  <c r="Z11" i="1" s="1"/>
  <c r="Z12" i="1" a="1"/>
  <c r="Z12" i="1" s="1"/>
  <c r="Z13" i="1" a="1"/>
  <c r="Z13" i="1" s="1"/>
  <c r="Z14" i="1" a="1"/>
  <c r="Z14" i="1" s="1"/>
  <c r="Z15" i="1" a="1"/>
  <c r="Z15" i="1" s="1"/>
  <c r="Z16" i="1" a="1"/>
  <c r="Z16" i="1" s="1"/>
  <c r="Z17" i="1" a="1"/>
  <c r="Z17" i="1" s="1"/>
  <c r="Z18" i="1" a="1"/>
  <c r="Z18" i="1" s="1"/>
  <c r="Z19" i="1" a="1"/>
  <c r="Z19" i="1" s="1"/>
  <c r="Z20" i="1" a="1"/>
  <c r="Z20" i="1" s="1"/>
  <c r="Z21" i="1" a="1"/>
  <c r="Z21" i="1" s="1"/>
  <c r="Z22" i="1" a="1"/>
  <c r="Z22" i="1" s="1"/>
  <c r="Z23" i="1" a="1"/>
  <c r="Z23" i="1" s="1"/>
  <c r="Z24" i="1" a="1"/>
  <c r="Z24" i="1" s="1"/>
  <c r="Z25" i="1" a="1"/>
  <c r="Z25" i="1" s="1"/>
  <c r="Z26" i="1" a="1"/>
  <c r="Z26" i="1" s="1"/>
  <c r="Z27" i="1" a="1"/>
  <c r="Z27" i="1" s="1"/>
  <c r="Z28" i="1" a="1"/>
  <c r="Z28" i="1" s="1"/>
  <c r="Z29" i="1" a="1"/>
  <c r="Z29" i="1" s="1"/>
  <c r="Z30" i="1" a="1"/>
  <c r="Z30" i="1" s="1"/>
  <c r="Z31" i="1" a="1"/>
  <c r="Z31" i="1" s="1"/>
  <c r="Z32" i="1" a="1"/>
  <c r="Z32" i="1" s="1"/>
  <c r="Z33" i="1" a="1"/>
  <c r="Z33" i="1" s="1"/>
  <c r="Z34" i="1" a="1"/>
  <c r="Z34" i="1" s="1"/>
  <c r="Z5" i="1" a="1"/>
  <c r="Z5" i="1" s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W54" i="1"/>
  <c r="V54" i="1"/>
  <c r="U54" i="1"/>
  <c r="W53" i="1"/>
  <c r="V53" i="1"/>
  <c r="U53" i="1"/>
  <c r="W52" i="1"/>
  <c r="V52" i="1"/>
  <c r="U52" i="1"/>
  <c r="W51" i="1"/>
  <c r="V51" i="1"/>
  <c r="U51" i="1"/>
  <c r="W50" i="1"/>
  <c r="V50" i="1"/>
  <c r="U50" i="1"/>
  <c r="W49" i="1"/>
  <c r="V49" i="1"/>
  <c r="U49" i="1"/>
  <c r="W48" i="1"/>
  <c r="V48" i="1"/>
  <c r="U48" i="1"/>
  <c r="W47" i="1"/>
  <c r="V47" i="1"/>
  <c r="U47" i="1"/>
  <c r="W46" i="1"/>
  <c r="V46" i="1"/>
  <c r="U46" i="1"/>
  <c r="W45" i="1"/>
  <c r="V45" i="1"/>
  <c r="U45" i="1"/>
  <c r="W44" i="1"/>
  <c r="V44" i="1"/>
  <c r="U44" i="1"/>
  <c r="W43" i="1"/>
  <c r="V43" i="1"/>
  <c r="U43" i="1"/>
  <c r="W42" i="1"/>
  <c r="V42" i="1"/>
  <c r="U42" i="1"/>
  <c r="W41" i="1"/>
  <c r="V41" i="1"/>
  <c r="U41" i="1"/>
  <c r="K41" i="1"/>
  <c r="H41" i="1"/>
  <c r="E41" i="1"/>
  <c r="B41" i="1"/>
  <c r="W40" i="1"/>
  <c r="V40" i="1"/>
  <c r="U40" i="1"/>
  <c r="W39" i="1"/>
  <c r="V39" i="1"/>
  <c r="U39" i="1"/>
  <c r="W38" i="1"/>
  <c r="V38" i="1"/>
  <c r="U38" i="1"/>
  <c r="W37" i="1"/>
  <c r="V37" i="1"/>
  <c r="U37" i="1"/>
  <c r="AO36" i="1"/>
  <c r="AN36" i="1"/>
  <c r="W36" i="1"/>
  <c r="V36" i="1"/>
  <c r="U36" i="1"/>
  <c r="M36" i="1"/>
  <c r="L36" i="1"/>
  <c r="AO35" i="1"/>
  <c r="AN35" i="1"/>
  <c r="W35" i="1"/>
  <c r="V35" i="1"/>
  <c r="U35" i="1"/>
  <c r="M35" i="1"/>
  <c r="L35" i="1"/>
  <c r="AO34" i="1"/>
  <c r="AN34" i="1"/>
  <c r="AI34" i="1"/>
  <c r="AH34" i="1"/>
  <c r="AF34" i="1"/>
  <c r="AE34" i="1"/>
  <c r="W34" i="1"/>
  <c r="V34" i="1"/>
  <c r="U34" i="1"/>
  <c r="M34" i="1"/>
  <c r="L34" i="1"/>
  <c r="G34" i="1"/>
  <c r="F34" i="1"/>
  <c r="D34" i="1"/>
  <c r="C34" i="1"/>
  <c r="AO33" i="1"/>
  <c r="AN33" i="1"/>
  <c r="AL33" i="1"/>
  <c r="AK33" i="1"/>
  <c r="AI33" i="1"/>
  <c r="AH33" i="1"/>
  <c r="AF33" i="1"/>
  <c r="AE33" i="1"/>
  <c r="W33" i="1"/>
  <c r="V33" i="1"/>
  <c r="U33" i="1"/>
  <c r="M33" i="1"/>
  <c r="L33" i="1"/>
  <c r="J33" i="1"/>
  <c r="I33" i="1"/>
  <c r="G33" i="1"/>
  <c r="F33" i="1"/>
  <c r="D33" i="1"/>
  <c r="C33" i="1"/>
  <c r="AO32" i="1"/>
  <c r="AN32" i="1"/>
  <c r="AL32" i="1"/>
  <c r="AK32" i="1"/>
  <c r="AI32" i="1"/>
  <c r="AH32" i="1"/>
  <c r="AF32" i="1"/>
  <c r="AE32" i="1"/>
  <c r="W32" i="1"/>
  <c r="V32" i="1"/>
  <c r="U32" i="1"/>
  <c r="M32" i="1"/>
  <c r="L32" i="1"/>
  <c r="J32" i="1"/>
  <c r="I32" i="1"/>
  <c r="G32" i="1"/>
  <c r="F32" i="1"/>
  <c r="D32" i="1"/>
  <c r="C32" i="1"/>
  <c r="AO31" i="1"/>
  <c r="AN31" i="1"/>
  <c r="AL31" i="1"/>
  <c r="AK31" i="1"/>
  <c r="AI31" i="1"/>
  <c r="AH31" i="1"/>
  <c r="AF31" i="1"/>
  <c r="AE31" i="1"/>
  <c r="W31" i="1"/>
  <c r="V31" i="1"/>
  <c r="U31" i="1"/>
  <c r="M31" i="1"/>
  <c r="L31" i="1"/>
  <c r="J31" i="1"/>
  <c r="I31" i="1"/>
  <c r="G31" i="1"/>
  <c r="F31" i="1"/>
  <c r="D31" i="1"/>
  <c r="C31" i="1"/>
  <c r="AO30" i="1"/>
  <c r="AN30" i="1"/>
  <c r="AL30" i="1"/>
  <c r="AK30" i="1"/>
  <c r="AI30" i="1"/>
  <c r="AH30" i="1"/>
  <c r="AF30" i="1"/>
  <c r="AE30" i="1"/>
  <c r="W30" i="1"/>
  <c r="V30" i="1"/>
  <c r="U30" i="1"/>
  <c r="M30" i="1"/>
  <c r="L30" i="1"/>
  <c r="J30" i="1"/>
  <c r="I30" i="1"/>
  <c r="G30" i="1"/>
  <c r="F30" i="1"/>
  <c r="D30" i="1"/>
  <c r="C30" i="1"/>
  <c r="AO29" i="1"/>
  <c r="AN29" i="1"/>
  <c r="AL29" i="1"/>
  <c r="AK29" i="1"/>
  <c r="AI29" i="1"/>
  <c r="AH29" i="1"/>
  <c r="AF29" i="1"/>
  <c r="AE29" i="1"/>
  <c r="W29" i="1"/>
  <c r="V29" i="1"/>
  <c r="U29" i="1"/>
  <c r="M29" i="1"/>
  <c r="L29" i="1"/>
  <c r="J29" i="1"/>
  <c r="I29" i="1"/>
  <c r="G29" i="1"/>
  <c r="F29" i="1"/>
  <c r="D29" i="1"/>
  <c r="C29" i="1"/>
  <c r="AO28" i="1"/>
  <c r="AN28" i="1"/>
  <c r="AL28" i="1"/>
  <c r="AK28" i="1"/>
  <c r="AI28" i="1"/>
  <c r="AH28" i="1"/>
  <c r="AF28" i="1"/>
  <c r="AE28" i="1"/>
  <c r="W28" i="1"/>
  <c r="V28" i="1"/>
  <c r="U28" i="1"/>
  <c r="M28" i="1"/>
  <c r="L28" i="1"/>
  <c r="J28" i="1"/>
  <c r="I28" i="1"/>
  <c r="G28" i="1"/>
  <c r="F28" i="1"/>
  <c r="D28" i="1"/>
  <c r="C28" i="1"/>
  <c r="AS27" i="1"/>
  <c r="AR27" i="1"/>
  <c r="AO27" i="1"/>
  <c r="AN27" i="1"/>
  <c r="AL27" i="1"/>
  <c r="AK27" i="1"/>
  <c r="AI27" i="1"/>
  <c r="AH27" i="1"/>
  <c r="AF27" i="1"/>
  <c r="AE27" i="1"/>
  <c r="W27" i="1"/>
  <c r="V27" i="1"/>
  <c r="U27" i="1"/>
  <c r="Q27" i="1"/>
  <c r="P27" i="1"/>
  <c r="M27" i="1"/>
  <c r="L27" i="1"/>
  <c r="J27" i="1"/>
  <c r="I27" i="1"/>
  <c r="G27" i="1"/>
  <c r="F27" i="1"/>
  <c r="D27" i="1"/>
  <c r="C27" i="1"/>
  <c r="AS26" i="1"/>
  <c r="AR26" i="1"/>
  <c r="AO26" i="1"/>
  <c r="AN26" i="1"/>
  <c r="AL26" i="1"/>
  <c r="AK26" i="1"/>
  <c r="AI26" i="1"/>
  <c r="AH26" i="1"/>
  <c r="AF26" i="1"/>
  <c r="AE26" i="1"/>
  <c r="W26" i="1"/>
  <c r="V26" i="1"/>
  <c r="U26" i="1"/>
  <c r="Q26" i="1"/>
  <c r="P26" i="1"/>
  <c r="M26" i="1"/>
  <c r="L26" i="1"/>
  <c r="J26" i="1"/>
  <c r="I26" i="1"/>
  <c r="G26" i="1"/>
  <c r="F26" i="1"/>
  <c r="D26" i="1"/>
  <c r="C26" i="1"/>
  <c r="AS25" i="1"/>
  <c r="AR25" i="1"/>
  <c r="AO25" i="1"/>
  <c r="AN25" i="1"/>
  <c r="AL25" i="1"/>
  <c r="AK25" i="1"/>
  <c r="AI25" i="1"/>
  <c r="AH25" i="1"/>
  <c r="AF25" i="1"/>
  <c r="AE25" i="1"/>
  <c r="W25" i="1"/>
  <c r="V25" i="1"/>
  <c r="U25" i="1"/>
  <c r="Q25" i="1"/>
  <c r="P25" i="1"/>
  <c r="M25" i="1"/>
  <c r="L25" i="1"/>
  <c r="J25" i="1"/>
  <c r="I25" i="1"/>
  <c r="G25" i="1"/>
  <c r="F25" i="1"/>
  <c r="D25" i="1"/>
  <c r="C25" i="1"/>
  <c r="AS24" i="1"/>
  <c r="AR24" i="1"/>
  <c r="AO24" i="1"/>
  <c r="AN24" i="1"/>
  <c r="AL24" i="1"/>
  <c r="AK24" i="1"/>
  <c r="AI24" i="1"/>
  <c r="AH24" i="1"/>
  <c r="AF24" i="1"/>
  <c r="AE24" i="1"/>
  <c r="W24" i="1"/>
  <c r="V24" i="1"/>
  <c r="U24" i="1"/>
  <c r="Q24" i="1"/>
  <c r="P24" i="1"/>
  <c r="M24" i="1"/>
  <c r="L24" i="1"/>
  <c r="J24" i="1"/>
  <c r="I24" i="1"/>
  <c r="G24" i="1"/>
  <c r="F24" i="1"/>
  <c r="D24" i="1"/>
  <c r="C24" i="1"/>
  <c r="AS23" i="1"/>
  <c r="AR23" i="1"/>
  <c r="AO23" i="1"/>
  <c r="AN23" i="1"/>
  <c r="AL23" i="1"/>
  <c r="AK23" i="1"/>
  <c r="AI23" i="1"/>
  <c r="AH23" i="1"/>
  <c r="AF23" i="1"/>
  <c r="AE23" i="1"/>
  <c r="W23" i="1"/>
  <c r="V23" i="1"/>
  <c r="U23" i="1"/>
  <c r="Q23" i="1"/>
  <c r="P23" i="1"/>
  <c r="M23" i="1"/>
  <c r="L23" i="1"/>
  <c r="J23" i="1"/>
  <c r="I23" i="1"/>
  <c r="G23" i="1"/>
  <c r="F23" i="1"/>
  <c r="D23" i="1"/>
  <c r="C23" i="1"/>
  <c r="AS22" i="1"/>
  <c r="AR22" i="1"/>
  <c r="AO22" i="1"/>
  <c r="AN22" i="1"/>
  <c r="AL22" i="1"/>
  <c r="AK22" i="1"/>
  <c r="AI22" i="1"/>
  <c r="AH22" i="1"/>
  <c r="AF22" i="1"/>
  <c r="AE22" i="1"/>
  <c r="W22" i="1"/>
  <c r="V22" i="1"/>
  <c r="U22" i="1"/>
  <c r="Q22" i="1"/>
  <c r="P22" i="1"/>
  <c r="M22" i="1"/>
  <c r="L22" i="1"/>
  <c r="J22" i="1"/>
  <c r="I22" i="1"/>
  <c r="G22" i="1"/>
  <c r="F22" i="1"/>
  <c r="D22" i="1"/>
  <c r="C22" i="1"/>
  <c r="AS21" i="1"/>
  <c r="AR21" i="1"/>
  <c r="AO21" i="1"/>
  <c r="AN21" i="1"/>
  <c r="AL21" i="1"/>
  <c r="AK21" i="1"/>
  <c r="AI21" i="1"/>
  <c r="AH21" i="1"/>
  <c r="AF21" i="1"/>
  <c r="AE21" i="1"/>
  <c r="W21" i="1"/>
  <c r="V21" i="1"/>
  <c r="U21" i="1"/>
  <c r="Q21" i="1"/>
  <c r="P21" i="1"/>
  <c r="M21" i="1"/>
  <c r="L21" i="1"/>
  <c r="J21" i="1"/>
  <c r="I21" i="1"/>
  <c r="G21" i="1"/>
  <c r="F21" i="1"/>
  <c r="D21" i="1"/>
  <c r="C21" i="1"/>
  <c r="AS20" i="1"/>
  <c r="AR20" i="1"/>
  <c r="AO20" i="1"/>
  <c r="AN20" i="1"/>
  <c r="AL20" i="1"/>
  <c r="AK20" i="1"/>
  <c r="AI20" i="1"/>
  <c r="AH20" i="1"/>
  <c r="AF20" i="1"/>
  <c r="AE20" i="1"/>
  <c r="W20" i="1"/>
  <c r="V20" i="1"/>
  <c r="U20" i="1"/>
  <c r="Q20" i="1"/>
  <c r="P20" i="1"/>
  <c r="M20" i="1"/>
  <c r="L20" i="1"/>
  <c r="J20" i="1"/>
  <c r="I20" i="1"/>
  <c r="G20" i="1"/>
  <c r="F20" i="1"/>
  <c r="D20" i="1"/>
  <c r="C20" i="1"/>
  <c r="AS19" i="1"/>
  <c r="AR19" i="1"/>
  <c r="AO19" i="1"/>
  <c r="AN19" i="1"/>
  <c r="AL19" i="1"/>
  <c r="AK19" i="1"/>
  <c r="AI19" i="1"/>
  <c r="AH19" i="1"/>
  <c r="AF19" i="1"/>
  <c r="AE19" i="1"/>
  <c r="W19" i="1"/>
  <c r="V19" i="1"/>
  <c r="U19" i="1"/>
  <c r="Q19" i="1"/>
  <c r="P19" i="1"/>
  <c r="M19" i="1"/>
  <c r="L19" i="1"/>
  <c r="J19" i="1"/>
  <c r="I19" i="1"/>
  <c r="G19" i="1"/>
  <c r="F19" i="1"/>
  <c r="D19" i="1"/>
  <c r="C19" i="1"/>
  <c r="AS18" i="1"/>
  <c r="AR18" i="1"/>
  <c r="AO18" i="1"/>
  <c r="AN18" i="1"/>
  <c r="AL18" i="1"/>
  <c r="AK18" i="1"/>
  <c r="AI18" i="1"/>
  <c r="AH18" i="1"/>
  <c r="AF18" i="1"/>
  <c r="AE18" i="1"/>
  <c r="W18" i="1"/>
  <c r="V18" i="1"/>
  <c r="U18" i="1"/>
  <c r="Q18" i="1"/>
  <c r="P18" i="1"/>
  <c r="M18" i="1"/>
  <c r="L18" i="1"/>
  <c r="J18" i="1"/>
  <c r="I18" i="1"/>
  <c r="G18" i="1"/>
  <c r="F18" i="1"/>
  <c r="D18" i="1"/>
  <c r="C18" i="1"/>
  <c r="AS17" i="1"/>
  <c r="AR17" i="1"/>
  <c r="AO17" i="1"/>
  <c r="AN17" i="1"/>
  <c r="AL17" i="1"/>
  <c r="AK17" i="1"/>
  <c r="AI17" i="1"/>
  <c r="AH17" i="1"/>
  <c r="AF17" i="1"/>
  <c r="AE17" i="1"/>
  <c r="W17" i="1"/>
  <c r="V17" i="1"/>
  <c r="U17" i="1"/>
  <c r="Q17" i="1"/>
  <c r="P17" i="1"/>
  <c r="M17" i="1"/>
  <c r="L17" i="1"/>
  <c r="J17" i="1"/>
  <c r="I17" i="1"/>
  <c r="G17" i="1"/>
  <c r="F17" i="1"/>
  <c r="D17" i="1"/>
  <c r="C17" i="1"/>
  <c r="AS16" i="1"/>
  <c r="AR16" i="1"/>
  <c r="AO16" i="1"/>
  <c r="AN16" i="1"/>
  <c r="AL16" i="1"/>
  <c r="AK16" i="1"/>
  <c r="AI16" i="1"/>
  <c r="AH16" i="1"/>
  <c r="AF16" i="1"/>
  <c r="AE16" i="1"/>
  <c r="W16" i="1"/>
  <c r="V16" i="1"/>
  <c r="U16" i="1"/>
  <c r="Q16" i="1"/>
  <c r="P16" i="1"/>
  <c r="M16" i="1"/>
  <c r="L16" i="1"/>
  <c r="J16" i="1"/>
  <c r="I16" i="1"/>
  <c r="G16" i="1"/>
  <c r="F16" i="1"/>
  <c r="D16" i="1"/>
  <c r="C16" i="1"/>
  <c r="AS15" i="1"/>
  <c r="AR15" i="1"/>
  <c r="AO15" i="1"/>
  <c r="AN15" i="1"/>
  <c r="AL15" i="1"/>
  <c r="AK15" i="1"/>
  <c r="AI15" i="1"/>
  <c r="AH15" i="1"/>
  <c r="AF15" i="1"/>
  <c r="AE15" i="1"/>
  <c r="W15" i="1"/>
  <c r="V15" i="1"/>
  <c r="U15" i="1"/>
  <c r="Q15" i="1"/>
  <c r="P15" i="1"/>
  <c r="M15" i="1"/>
  <c r="L15" i="1"/>
  <c r="J15" i="1"/>
  <c r="I15" i="1"/>
  <c r="G15" i="1"/>
  <c r="F15" i="1"/>
  <c r="D15" i="1"/>
  <c r="C15" i="1"/>
  <c r="AS14" i="1"/>
  <c r="AR14" i="1"/>
  <c r="AO14" i="1"/>
  <c r="AN14" i="1"/>
  <c r="AL14" i="1"/>
  <c r="AK14" i="1"/>
  <c r="AI14" i="1"/>
  <c r="AH14" i="1"/>
  <c r="AF14" i="1"/>
  <c r="AE14" i="1"/>
  <c r="W14" i="1"/>
  <c r="V14" i="1"/>
  <c r="U14" i="1"/>
  <c r="Q14" i="1"/>
  <c r="P14" i="1"/>
  <c r="M14" i="1"/>
  <c r="L14" i="1"/>
  <c r="J14" i="1"/>
  <c r="I14" i="1"/>
  <c r="G14" i="1"/>
  <c r="F14" i="1"/>
  <c r="D14" i="1"/>
  <c r="C14" i="1"/>
  <c r="AS13" i="1"/>
  <c r="AR13" i="1"/>
  <c r="AO13" i="1"/>
  <c r="AN13" i="1"/>
  <c r="AL13" i="1"/>
  <c r="AK13" i="1"/>
  <c r="AI13" i="1"/>
  <c r="AH13" i="1"/>
  <c r="AF13" i="1"/>
  <c r="AE13" i="1"/>
  <c r="W13" i="1"/>
  <c r="V13" i="1"/>
  <c r="U13" i="1"/>
  <c r="Q13" i="1"/>
  <c r="P13" i="1"/>
  <c r="M13" i="1"/>
  <c r="L13" i="1"/>
  <c r="J13" i="1"/>
  <c r="G13" i="1"/>
  <c r="F13" i="1"/>
  <c r="D13" i="1"/>
  <c r="C13" i="1"/>
  <c r="AS12" i="1"/>
  <c r="AR12" i="1"/>
  <c r="AO12" i="1"/>
  <c r="AN12" i="1"/>
  <c r="AL12" i="1"/>
  <c r="AK12" i="1"/>
  <c r="AI12" i="1"/>
  <c r="AH12" i="1"/>
  <c r="AF12" i="1"/>
  <c r="AE12" i="1"/>
  <c r="W12" i="1"/>
  <c r="V12" i="1"/>
  <c r="U12" i="1"/>
  <c r="Q12" i="1"/>
  <c r="P12" i="1"/>
  <c r="M12" i="1"/>
  <c r="L12" i="1"/>
  <c r="J12" i="1"/>
  <c r="I12" i="1"/>
  <c r="G12" i="1"/>
  <c r="F12" i="1"/>
  <c r="D12" i="1"/>
  <c r="C12" i="1"/>
  <c r="AS11" i="1"/>
  <c r="AR11" i="1"/>
  <c r="AO11" i="1"/>
  <c r="AN11" i="1"/>
  <c r="AL11" i="1"/>
  <c r="AK11" i="1"/>
  <c r="AI11" i="1"/>
  <c r="AH11" i="1"/>
  <c r="AF11" i="1"/>
  <c r="AE11" i="1"/>
  <c r="W11" i="1"/>
  <c r="V11" i="1"/>
  <c r="U11" i="1"/>
  <c r="Q11" i="1"/>
  <c r="P11" i="1"/>
  <c r="M11" i="1"/>
  <c r="L11" i="1"/>
  <c r="J11" i="1"/>
  <c r="I11" i="1"/>
  <c r="G11" i="1"/>
  <c r="F11" i="1"/>
  <c r="D11" i="1"/>
  <c r="C11" i="1"/>
  <c r="AS10" i="1"/>
  <c r="AR10" i="1"/>
  <c r="AO10" i="1"/>
  <c r="AN10" i="1"/>
  <c r="AL10" i="1"/>
  <c r="AK10" i="1"/>
  <c r="AI10" i="1"/>
  <c r="AH10" i="1"/>
  <c r="AF10" i="1"/>
  <c r="AE10" i="1"/>
  <c r="W10" i="1"/>
  <c r="V10" i="1"/>
  <c r="U10" i="1"/>
  <c r="Q10" i="1"/>
  <c r="P10" i="1"/>
  <c r="M10" i="1"/>
  <c r="L10" i="1"/>
  <c r="J10" i="1"/>
  <c r="I10" i="1"/>
  <c r="G10" i="1"/>
  <c r="F10" i="1"/>
  <c r="D10" i="1"/>
  <c r="C10" i="1"/>
  <c r="AS9" i="1"/>
  <c r="AR9" i="1"/>
  <c r="AO9" i="1"/>
  <c r="AN9" i="1"/>
  <c r="AL9" i="1"/>
  <c r="AK9" i="1"/>
  <c r="AI9" i="1"/>
  <c r="AH9" i="1"/>
  <c r="AF9" i="1"/>
  <c r="AE9" i="1"/>
  <c r="W9" i="1"/>
  <c r="V9" i="1"/>
  <c r="U9" i="1"/>
  <c r="Q9" i="1"/>
  <c r="P9" i="1"/>
  <c r="M9" i="1"/>
  <c r="L9" i="1"/>
  <c r="J9" i="1"/>
  <c r="I9" i="1"/>
  <c r="G9" i="1"/>
  <c r="F9" i="1"/>
  <c r="D9" i="1"/>
  <c r="C9" i="1"/>
  <c r="AS8" i="1"/>
  <c r="AR8" i="1"/>
  <c r="AO8" i="1"/>
  <c r="AN8" i="1"/>
  <c r="AL8" i="1"/>
  <c r="AK8" i="1"/>
  <c r="AI8" i="1"/>
  <c r="AH8" i="1"/>
  <c r="AF8" i="1"/>
  <c r="AE8" i="1"/>
  <c r="W8" i="1"/>
  <c r="V8" i="1"/>
  <c r="U8" i="1"/>
  <c r="Q8" i="1"/>
  <c r="P8" i="1"/>
  <c r="M8" i="1"/>
  <c r="L8" i="1"/>
  <c r="J8" i="1"/>
  <c r="I8" i="1"/>
  <c r="G8" i="1"/>
  <c r="F8" i="1"/>
  <c r="D8" i="1"/>
  <c r="C8" i="1"/>
  <c r="AS7" i="1"/>
  <c r="AR7" i="1"/>
  <c r="AO7" i="1"/>
  <c r="AN7" i="1"/>
  <c r="AL7" i="1"/>
  <c r="AK7" i="1"/>
  <c r="AI7" i="1"/>
  <c r="AH7" i="1"/>
  <c r="AF7" i="1"/>
  <c r="AE7" i="1"/>
  <c r="W7" i="1"/>
  <c r="V7" i="1"/>
  <c r="U7" i="1"/>
  <c r="Q7" i="1"/>
  <c r="P7" i="1"/>
  <c r="M7" i="1"/>
  <c r="L7" i="1"/>
  <c r="J7" i="1"/>
  <c r="I7" i="1"/>
  <c r="G7" i="1"/>
  <c r="F7" i="1"/>
  <c r="D7" i="1"/>
  <c r="C7" i="1"/>
  <c r="AS6" i="1"/>
  <c r="AR6" i="1"/>
  <c r="AO6" i="1"/>
  <c r="AN6" i="1"/>
  <c r="AL6" i="1"/>
  <c r="AK6" i="1"/>
  <c r="AI6" i="1"/>
  <c r="AH6" i="1"/>
  <c r="AF6" i="1"/>
  <c r="AE6" i="1"/>
  <c r="W6" i="1"/>
  <c r="V6" i="1"/>
  <c r="U6" i="1"/>
  <c r="Q6" i="1"/>
  <c r="P6" i="1"/>
  <c r="M6" i="1"/>
  <c r="L6" i="1"/>
  <c r="J6" i="1"/>
  <c r="I6" i="1"/>
  <c r="G6" i="1"/>
  <c r="F6" i="1"/>
  <c r="D6" i="1"/>
  <c r="C6" i="1"/>
  <c r="AS5" i="1"/>
  <c r="AS29" i="1" s="1"/>
  <c r="AR5" i="1"/>
  <c r="AR28" i="1" s="1"/>
  <c r="AO5" i="1"/>
  <c r="AO39" i="1" s="1"/>
  <c r="AN5" i="1"/>
  <c r="AN38" i="1" s="1"/>
  <c r="AL5" i="1"/>
  <c r="AL37" i="1" s="1"/>
  <c r="AK5" i="1"/>
  <c r="AK37" i="1" s="1"/>
  <c r="AI5" i="1"/>
  <c r="AI37" i="1" s="1"/>
  <c r="AH5" i="1"/>
  <c r="AH40" i="1" s="1"/>
  <c r="AF5" i="1"/>
  <c r="AF40" i="1" s="1"/>
  <c r="AE5" i="1"/>
  <c r="AE40" i="1" s="1"/>
  <c r="W5" i="1"/>
  <c r="V5" i="1"/>
  <c r="U5" i="1"/>
  <c r="Q5" i="1"/>
  <c r="Q37" i="1" s="1"/>
  <c r="P5" i="1"/>
  <c r="P37" i="1" s="1"/>
  <c r="M5" i="1"/>
  <c r="M37" i="1" s="1"/>
  <c r="L5" i="1"/>
  <c r="L37" i="1" s="1"/>
  <c r="J5" i="1"/>
  <c r="J40" i="1" s="1"/>
  <c r="I5" i="1"/>
  <c r="I39" i="1" s="1"/>
  <c r="G5" i="1"/>
  <c r="G38" i="1" s="1"/>
  <c r="F5" i="1"/>
  <c r="F37" i="1" s="1"/>
  <c r="D5" i="1"/>
  <c r="D37" i="1" s="1"/>
  <c r="C5" i="1"/>
  <c r="C37" i="1" s="1"/>
  <c r="W4" i="1"/>
  <c r="V4" i="1"/>
  <c r="AJ2" i="1"/>
  <c r="AS28" i="1" l="1"/>
  <c r="G37" i="1"/>
  <c r="P31" i="1" s="1"/>
  <c r="AN37" i="1"/>
  <c r="I38" i="1"/>
  <c r="AO38" i="1"/>
  <c r="J39" i="1"/>
  <c r="AE39" i="1"/>
  <c r="L40" i="1"/>
  <c r="AI40" i="1"/>
  <c r="P29" i="1"/>
  <c r="I37" i="1"/>
  <c r="O31" i="1" s="1"/>
  <c r="AO37" i="1"/>
  <c r="J38" i="1"/>
  <c r="AE38" i="1"/>
  <c r="L39" i="1"/>
  <c r="AF39" i="1"/>
  <c r="M40" i="1"/>
  <c r="AK40" i="1"/>
  <c r="P28" i="1"/>
  <c r="Q29" i="1"/>
  <c r="J37" i="1"/>
  <c r="AE37" i="1"/>
  <c r="AR37" i="1"/>
  <c r="L38" i="1"/>
  <c r="AF38" i="1"/>
  <c r="M39" i="1"/>
  <c r="AH39" i="1"/>
  <c r="C40" i="1"/>
  <c r="AL40" i="1"/>
  <c r="Q28" i="1"/>
  <c r="AF37" i="1"/>
  <c r="AS37" i="1"/>
  <c r="M38" i="1"/>
  <c r="AH38" i="1"/>
  <c r="C39" i="1"/>
  <c r="AI39" i="1"/>
  <c r="D40" i="1"/>
  <c r="AN40" i="1"/>
  <c r="AH37" i="1"/>
  <c r="C38" i="1"/>
  <c r="AI38" i="1"/>
  <c r="D39" i="1"/>
  <c r="AK39" i="1"/>
  <c r="F40" i="1"/>
  <c r="AO40" i="1"/>
  <c r="D38" i="1"/>
  <c r="AK38" i="1"/>
  <c r="F39" i="1"/>
  <c r="AL39" i="1"/>
  <c r="G40" i="1"/>
  <c r="AR29" i="1"/>
  <c r="F38" i="1"/>
  <c r="AL38" i="1"/>
  <c r="G39" i="1"/>
  <c r="AN39" i="1"/>
  <c r="I40" i="1"/>
  <c r="O41" i="1" l="1"/>
  <c r="P41" i="1" s="1"/>
  <c r="P39" i="1"/>
  <c r="O33" i="1" s="1"/>
  <c r="Q39" i="1"/>
  <c r="P33" i="1" s="1"/>
  <c r="AS38" i="1"/>
  <c r="AR32" i="1"/>
  <c r="P38" i="1"/>
  <c r="O32" i="1"/>
  <c r="AS39" i="1"/>
  <c r="AR33" i="1" s="1"/>
  <c r="AR31" i="1"/>
  <c r="AR39" i="1"/>
  <c r="AQ33" i="1" s="1"/>
  <c r="Q38" i="1"/>
  <c r="P32" i="1"/>
  <c r="AQ31" i="1"/>
  <c r="AQ32" i="1"/>
  <c r="AR38" i="1"/>
  <c r="H2" i="1" l="1"/>
</calcChain>
</file>

<file path=xl/sharedStrings.xml><?xml version="1.0" encoding="utf-8"?>
<sst xmlns="http://schemas.openxmlformats.org/spreadsheetml/2006/main" count="273" uniqueCount="157">
  <si>
    <t>Хлебный</t>
  </si>
  <si>
    <t>Дом</t>
  </si>
  <si>
    <t>на :</t>
  </si>
  <si>
    <t>Артис</t>
  </si>
  <si>
    <t>Мария</t>
  </si>
  <si>
    <t>мария2</t>
  </si>
  <si>
    <t>Батон</t>
  </si>
  <si>
    <t>Хлеб</t>
  </si>
  <si>
    <t>Булка</t>
  </si>
  <si>
    <t>65</t>
  </si>
  <si>
    <t>2-ф</t>
  </si>
  <si>
    <t>6-1</t>
  </si>
  <si>
    <t>20</t>
  </si>
  <si>
    <t>2</t>
  </si>
  <si>
    <t>37</t>
  </si>
  <si>
    <t>32-2</t>
  </si>
  <si>
    <t>6-2</t>
  </si>
  <si>
    <t>27</t>
  </si>
  <si>
    <t>36</t>
  </si>
  <si>
    <t>52</t>
  </si>
  <si>
    <t>69</t>
  </si>
  <si>
    <t>7-1</t>
  </si>
  <si>
    <t>43</t>
  </si>
  <si>
    <t>4</t>
  </si>
  <si>
    <t>91</t>
  </si>
  <si>
    <t>83</t>
  </si>
  <si>
    <t>95</t>
  </si>
  <si>
    <t>72-1</t>
  </si>
  <si>
    <t>7-2</t>
  </si>
  <si>
    <t>64</t>
  </si>
  <si>
    <t>25</t>
  </si>
  <si>
    <t>99</t>
  </si>
  <si>
    <t>88</t>
  </si>
  <si>
    <t>131</t>
  </si>
  <si>
    <t>140</t>
  </si>
  <si>
    <t>79</t>
  </si>
  <si>
    <t>32-1</t>
  </si>
  <si>
    <t>102</t>
  </si>
  <si>
    <t>109</t>
  </si>
  <si>
    <t>136</t>
  </si>
  <si>
    <t>116</t>
  </si>
  <si>
    <t>8 д/с</t>
  </si>
  <si>
    <t>32-3</t>
  </si>
  <si>
    <t>104</t>
  </si>
  <si>
    <t>123</t>
  </si>
  <si>
    <t>137</t>
  </si>
  <si>
    <t>кол.карп</t>
  </si>
  <si>
    <t>110</t>
  </si>
  <si>
    <t>124</t>
  </si>
  <si>
    <t>8-д/д</t>
  </si>
  <si>
    <t>кол.обв</t>
  </si>
  <si>
    <t>103</t>
  </si>
  <si>
    <t>67</t>
  </si>
  <si>
    <t>113</t>
  </si>
  <si>
    <t>233</t>
  </si>
  <si>
    <t>53-д/д</t>
  </si>
  <si>
    <t>125-2</t>
  </si>
  <si>
    <t>лаб.лун</t>
  </si>
  <si>
    <t>119</t>
  </si>
  <si>
    <t>298</t>
  </si>
  <si>
    <t>677-с2</t>
  </si>
  <si>
    <t>лаб.обв</t>
  </si>
  <si>
    <t>120</t>
  </si>
  <si>
    <t>104-шк</t>
  </si>
  <si>
    <t>кол.бум в/б</t>
  </si>
  <si>
    <t>133</t>
  </si>
  <si>
    <t>72-2</t>
  </si>
  <si>
    <t>121</t>
  </si>
  <si>
    <t>104-буф</t>
  </si>
  <si>
    <t>135-1</t>
  </si>
  <si>
    <t>82</t>
  </si>
  <si>
    <t>1-Инт</t>
  </si>
  <si>
    <t>кол.обв в/б</t>
  </si>
  <si>
    <t>93</t>
  </si>
  <si>
    <t>128-1</t>
  </si>
  <si>
    <t>33-Инт</t>
  </si>
  <si>
    <t>кол.карп в/б</t>
  </si>
  <si>
    <t>103-Л</t>
  </si>
  <si>
    <t>101</t>
  </si>
  <si>
    <t>128-2</t>
  </si>
  <si>
    <t>9</t>
  </si>
  <si>
    <t>132</t>
  </si>
  <si>
    <t>103-лс</t>
  </si>
  <si>
    <t>107</t>
  </si>
  <si>
    <t>129</t>
  </si>
  <si>
    <t>17</t>
  </si>
  <si>
    <t>34-1</t>
  </si>
  <si>
    <t>457-шк</t>
  </si>
  <si>
    <t>118</t>
  </si>
  <si>
    <t>21</t>
  </si>
  <si>
    <t>34-2</t>
  </si>
  <si>
    <t>66-К</t>
  </si>
  <si>
    <t>125-1</t>
  </si>
  <si>
    <t>135-2</t>
  </si>
  <si>
    <t>23</t>
  </si>
  <si>
    <t>40-п</t>
  </si>
  <si>
    <t>83-К</t>
  </si>
  <si>
    <t>130-с</t>
  </si>
  <si>
    <t>138</t>
  </si>
  <si>
    <t>29-1</t>
  </si>
  <si>
    <t>43-п</t>
  </si>
  <si>
    <t>3-2</t>
  </si>
  <si>
    <t>130-ш</t>
  </si>
  <si>
    <t>139</t>
  </si>
  <si>
    <t>29-2</t>
  </si>
  <si>
    <t>7771028</t>
  </si>
  <si>
    <t>85-п</t>
  </si>
  <si>
    <t>48</t>
  </si>
  <si>
    <t>677-с1</t>
  </si>
  <si>
    <t>141</t>
  </si>
  <si>
    <t>49</t>
  </si>
  <si>
    <t>81</t>
  </si>
  <si>
    <t>87-1-п</t>
  </si>
  <si>
    <t>78</t>
  </si>
  <si>
    <t>295</t>
  </si>
  <si>
    <t>56</t>
  </si>
  <si>
    <t>134</t>
  </si>
  <si>
    <t>87-2-п</t>
  </si>
  <si>
    <t>112</t>
  </si>
  <si>
    <t>677-шк</t>
  </si>
  <si>
    <t>60</t>
  </si>
  <si>
    <t>115</t>
  </si>
  <si>
    <t>90-п</t>
  </si>
  <si>
    <t>127</t>
  </si>
  <si>
    <t>44</t>
  </si>
  <si>
    <t>63</t>
  </si>
  <si>
    <t>Итог М2</t>
  </si>
  <si>
    <t>71</t>
  </si>
  <si>
    <t>1</t>
  </si>
  <si>
    <t>122</t>
  </si>
  <si>
    <t>70</t>
  </si>
  <si>
    <t>Норпит</t>
  </si>
  <si>
    <t>12</t>
  </si>
  <si>
    <t>85</t>
  </si>
  <si>
    <t>Итог</t>
  </si>
  <si>
    <t>90</t>
  </si>
  <si>
    <t>15</t>
  </si>
  <si>
    <t>87</t>
  </si>
  <si>
    <t>74-2</t>
  </si>
  <si>
    <t>3-1</t>
  </si>
  <si>
    <t>74-1</t>
  </si>
  <si>
    <t>100</t>
  </si>
  <si>
    <t>108</t>
  </si>
  <si>
    <t>10</t>
  </si>
  <si>
    <t>Мария2</t>
  </si>
  <si>
    <t>111</t>
  </si>
  <si>
    <t>117</t>
  </si>
  <si>
    <t>126</t>
  </si>
  <si>
    <t>202</t>
  </si>
  <si>
    <t>252</t>
  </si>
  <si>
    <t>батон</t>
  </si>
  <si>
    <t>хлеб</t>
  </si>
  <si>
    <t xml:space="preserve"> </t>
  </si>
  <si>
    <t>Весь</t>
  </si>
  <si>
    <t>Артис Итого:</t>
  </si>
  <si>
    <t>общ. колич. Садов</t>
  </si>
  <si>
    <t>А Как тут справится если несколько столбцев заданы в диспетчере имен под именем Экспорт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</si>
</sst>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##;\-0.###;;@"/>
    <numFmt numFmtId="165" formatCode="0.000_ ;\-0.0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3" tint="0.59999389629810485"/>
      <name val="Calibri"/>
      <family val="2"/>
      <charset val="204"/>
      <scheme val="minor"/>
    </font>
    <font>
      <sz val="11"/>
      <color theme="2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258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/>
    <xf numFmtId="0" fontId="2" fillId="0" borderId="0" xfId="0" applyFont="1" applyProtection="1"/>
    <xf numFmtId="0" fontId="3" fillId="0" borderId="0" xfId="0" applyFont="1" applyAlignment="1" applyProtection="1">
      <alignment horizontal="right" vertical="center"/>
    </xf>
    <xf numFmtId="14" fontId="2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3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Border="1"/>
    <xf numFmtId="49" fontId="7" fillId="3" borderId="0" xfId="0" applyNumberFormat="1" applyFont="1" applyFill="1" applyBorder="1" applyAlignment="1" applyProtection="1">
      <alignment horizontal="center" vertical="center"/>
    </xf>
    <xf numFmtId="49" fontId="7" fillId="4" borderId="0" xfId="0" applyNumberFormat="1" applyFont="1" applyFill="1" applyBorder="1" applyAlignment="1" applyProtection="1">
      <alignment horizontal="center" vertical="center"/>
    </xf>
    <xf numFmtId="49" fontId="2" fillId="5" borderId="0" xfId="0" applyNumberFormat="1" applyFont="1" applyFill="1" applyBorder="1" applyAlignment="1" applyProtection="1">
      <alignment horizontal="right" vertical="center"/>
    </xf>
    <xf numFmtId="164" fontId="8" fillId="6" borderId="0" xfId="0" applyNumberFormat="1" applyFont="1" applyFill="1" applyBorder="1" applyAlignment="1" applyProtection="1">
      <alignment horizontal="right" vertical="top" shrinkToFit="1"/>
    </xf>
    <xf numFmtId="164" fontId="2" fillId="0" borderId="0" xfId="0" applyNumberFormat="1" applyFont="1" applyFill="1" applyBorder="1" applyAlignment="1" applyProtection="1">
      <alignment horizontal="right" vertical="top" shrinkToFit="1"/>
    </xf>
    <xf numFmtId="164" fontId="8" fillId="0" borderId="0" xfId="0" applyNumberFormat="1" applyFont="1" applyFill="1" applyBorder="1" applyAlignment="1" applyProtection="1">
      <alignment horizontal="right" vertical="top" shrinkToFit="1"/>
    </xf>
    <xf numFmtId="3" fontId="0" fillId="0" borderId="1" xfId="0" applyNumberFormat="1" applyBorder="1" applyAlignment="1" applyProtection="1">
      <alignment horizontal="center"/>
    </xf>
    <xf numFmtId="3" fontId="0" fillId="0" borderId="2" xfId="0" applyNumberFormat="1" applyBorder="1" applyAlignment="1" applyProtection="1">
      <alignment horizontal="center"/>
    </xf>
    <xf numFmtId="3" fontId="0" fillId="0" borderId="3" xfId="0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5" xfId="0" applyNumberFormat="1" applyBorder="1" applyAlignment="1" applyProtection="1">
      <alignment horizontal="center" vertical="center"/>
    </xf>
    <xf numFmtId="3" fontId="0" fillId="0" borderId="6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3" fontId="0" fillId="0" borderId="1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3" fontId="0" fillId="0" borderId="3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7" borderId="0" xfId="0" applyFill="1"/>
    <xf numFmtId="49" fontId="9" fillId="0" borderId="7" xfId="0" applyNumberFormat="1" applyFont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49" fontId="8" fillId="0" borderId="10" xfId="0" applyNumberFormat="1" applyFont="1" applyBorder="1" applyAlignment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49" fontId="8" fillId="0" borderId="13" xfId="0" applyNumberFormat="1" applyFont="1" applyBorder="1" applyAlignment="1">
      <alignment horizontal="center"/>
    </xf>
    <xf numFmtId="3" fontId="2" fillId="0" borderId="13" xfId="0" applyNumberFormat="1" applyFon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0" fontId="10" fillId="0" borderId="0" xfId="0" applyFont="1" applyAlignment="1">
      <alignment horizontal="left"/>
    </xf>
    <xf numFmtId="49" fontId="8" fillId="0" borderId="15" xfId="0" applyNumberFormat="1" applyFont="1" applyBorder="1" applyAlignment="1">
      <alignment horizontal="center" vertical="top"/>
    </xf>
    <xf numFmtId="164" fontId="0" fillId="0" borderId="8" xfId="0" applyNumberFormat="1" applyBorder="1" applyAlignment="1">
      <alignment horizontal="center" vertical="top"/>
    </xf>
    <xf numFmtId="164" fontId="0" fillId="0" borderId="9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49" fontId="8" fillId="0" borderId="13" xfId="0" applyNumberFormat="1" applyFont="1" applyBorder="1" applyAlignment="1">
      <alignment horizontal="center" vertical="top"/>
    </xf>
    <xf numFmtId="49" fontId="8" fillId="0" borderId="10" xfId="0" applyNumberFormat="1" applyFont="1" applyBorder="1" applyAlignment="1">
      <alignment horizontal="center" vertical="top"/>
    </xf>
    <xf numFmtId="164" fontId="0" fillId="0" borderId="11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3" fontId="2" fillId="0" borderId="13" xfId="0" applyNumberFormat="1" applyFont="1" applyBorder="1" applyAlignment="1">
      <alignment horizontal="center" vertical="top"/>
    </xf>
    <xf numFmtId="49" fontId="8" fillId="0" borderId="8" xfId="0" applyNumberFormat="1" applyFont="1" applyBorder="1" applyAlignment="1">
      <alignment horizontal="center" vertical="top"/>
    </xf>
    <xf numFmtId="164" fontId="0" fillId="0" borderId="16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49" fontId="8" fillId="0" borderId="15" xfId="0" applyNumberFormat="1" applyFont="1" applyBorder="1" applyAlignment="1">
      <alignment horizontal="center"/>
    </xf>
    <xf numFmtId="164" fontId="0" fillId="0" borderId="18" xfId="0" applyNumberFormat="1" applyBorder="1" applyAlignment="1" applyProtection="1">
      <alignment horizontal="center"/>
    </xf>
    <xf numFmtId="49" fontId="8" fillId="0" borderId="19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3" fontId="2" fillId="0" borderId="19" xfId="0" applyNumberFormat="1" applyFont="1" applyBorder="1" applyAlignment="1" applyProtection="1">
      <alignment horizontal="center"/>
    </xf>
    <xf numFmtId="49" fontId="8" fillId="0" borderId="16" xfId="0" applyNumberFormat="1" applyFont="1" applyBorder="1" applyAlignment="1" applyProtection="1">
      <alignment horizontal="center"/>
    </xf>
    <xf numFmtId="49" fontId="8" fillId="0" borderId="7" xfId="0" applyNumberFormat="1" applyFon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  <xf numFmtId="164" fontId="0" fillId="0" borderId="18" xfId="0" applyNumberFormat="1" applyBorder="1" applyAlignment="1">
      <alignment horizontal="center" vertical="top"/>
    </xf>
    <xf numFmtId="49" fontId="8" fillId="0" borderId="19" xfId="0" applyNumberFormat="1" applyFont="1" applyBorder="1" applyAlignment="1">
      <alignment horizontal="center" vertical="top"/>
    </xf>
    <xf numFmtId="3" fontId="2" fillId="0" borderId="19" xfId="0" applyNumberFormat="1" applyFont="1" applyBorder="1" applyAlignment="1">
      <alignment horizontal="center" vertical="top"/>
    </xf>
    <xf numFmtId="49" fontId="8" fillId="0" borderId="16" xfId="0" applyNumberFormat="1" applyFont="1" applyBorder="1" applyAlignment="1">
      <alignment horizontal="center" vertical="top"/>
    </xf>
    <xf numFmtId="49" fontId="9" fillId="0" borderId="7" xfId="0" applyNumberFormat="1" applyFont="1" applyBorder="1" applyAlignment="1">
      <alignment horizontal="center"/>
    </xf>
    <xf numFmtId="49" fontId="11" fillId="0" borderId="7" xfId="0" applyNumberFormat="1" applyFont="1" applyBorder="1" applyAlignment="1">
      <alignment horizontal="center" vertical="top"/>
    </xf>
    <xf numFmtId="164" fontId="0" fillId="0" borderId="0" xfId="0" applyNumberFormat="1" applyFont="1" applyFill="1" applyBorder="1" applyAlignment="1" applyProtection="1">
      <alignment horizontal="right" vertical="top" shrinkToFit="1"/>
    </xf>
    <xf numFmtId="49" fontId="8" fillId="0" borderId="0" xfId="0" applyNumberFormat="1" applyFont="1" applyFill="1" applyBorder="1" applyAlignment="1" applyProtection="1">
      <alignment horizontal="right" vertical="top" shrinkToFit="1"/>
    </xf>
    <xf numFmtId="164" fontId="0" fillId="6" borderId="16" xfId="0" applyNumberFormat="1" applyFill="1" applyBorder="1" applyAlignment="1" applyProtection="1">
      <alignment horizontal="center"/>
    </xf>
    <xf numFmtId="164" fontId="0" fillId="6" borderId="18" xfId="0" applyNumberFormat="1" applyFill="1" applyBorder="1" applyAlignment="1" applyProtection="1">
      <alignment horizontal="center"/>
    </xf>
    <xf numFmtId="164" fontId="0" fillId="6" borderId="16" xfId="0" applyNumberFormat="1" applyFill="1" applyBorder="1" applyAlignment="1">
      <alignment horizontal="center" vertical="top"/>
    </xf>
    <xf numFmtId="164" fontId="0" fillId="6" borderId="18" xfId="0" applyNumberFormat="1" applyFill="1" applyBorder="1" applyAlignment="1">
      <alignment horizontal="center" vertical="top"/>
    </xf>
    <xf numFmtId="49" fontId="2" fillId="3" borderId="0" xfId="0" applyNumberFormat="1" applyFont="1" applyFill="1" applyBorder="1" applyAlignment="1" applyProtection="1">
      <alignment horizontal="right" vertical="top" shrinkToFit="1"/>
    </xf>
    <xf numFmtId="49" fontId="2" fillId="4" borderId="0" xfId="0" applyNumberFormat="1" applyFont="1" applyFill="1" applyBorder="1" applyAlignment="1" applyProtection="1">
      <alignment horizontal="right" vertical="top" shrinkToFit="1"/>
    </xf>
    <xf numFmtId="164" fontId="0" fillId="0" borderId="16" xfId="0" applyNumberFormat="1" applyFill="1" applyBorder="1" applyAlignment="1" applyProtection="1">
      <alignment horizontal="center"/>
    </xf>
    <xf numFmtId="164" fontId="0" fillId="0" borderId="18" xfId="0" applyNumberFormat="1" applyFill="1" applyBorder="1" applyAlignment="1" applyProtection="1">
      <alignment horizontal="center"/>
    </xf>
    <xf numFmtId="49" fontId="0" fillId="0" borderId="16" xfId="0" applyNumberFormat="1" applyFont="1" applyBorder="1" applyAlignment="1" applyProtection="1">
      <alignment horizontal="center"/>
    </xf>
    <xf numFmtId="49" fontId="0" fillId="0" borderId="16" xfId="0" applyNumberFormat="1" applyBorder="1" applyAlignment="1">
      <alignment horizontal="center" vertical="top"/>
    </xf>
    <xf numFmtId="49" fontId="8" fillId="0" borderId="20" xfId="0" applyNumberFormat="1" applyFont="1" applyBorder="1" applyAlignment="1">
      <alignment horizontal="center"/>
    </xf>
    <xf numFmtId="164" fontId="0" fillId="0" borderId="21" xfId="0" applyNumberFormat="1" applyFill="1" applyBorder="1" applyAlignment="1" applyProtection="1">
      <alignment horizontal="center"/>
    </xf>
    <xf numFmtId="164" fontId="0" fillId="0" borderId="22" xfId="0" applyNumberFormat="1" applyFill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center"/>
    </xf>
    <xf numFmtId="49" fontId="0" fillId="0" borderId="21" xfId="0" applyNumberFormat="1" applyFont="1" applyBorder="1" applyAlignment="1" applyProtection="1">
      <alignment horizontal="center"/>
    </xf>
    <xf numFmtId="164" fontId="0" fillId="0" borderId="21" xfId="0" applyNumberFormat="1" applyBorder="1" applyAlignment="1" applyProtection="1">
      <alignment horizontal="center"/>
    </xf>
    <xf numFmtId="164" fontId="0" fillId="0" borderId="22" xfId="0" applyNumberFormat="1" applyBorder="1" applyAlignment="1" applyProtection="1">
      <alignment horizontal="center"/>
    </xf>
    <xf numFmtId="49" fontId="8" fillId="0" borderId="20" xfId="0" applyNumberFormat="1" applyFont="1" applyBorder="1" applyAlignment="1">
      <alignment horizontal="center" vertical="top"/>
    </xf>
    <xf numFmtId="164" fontId="0" fillId="0" borderId="21" xfId="0" applyNumberFormat="1" applyBorder="1" applyAlignment="1">
      <alignment horizontal="center" vertical="top"/>
    </xf>
    <xf numFmtId="164" fontId="0" fillId="0" borderId="22" xfId="0" applyNumberForma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49" fontId="0" fillId="0" borderId="21" xfId="0" applyNumberFormat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</xf>
    <xf numFmtId="164" fontId="0" fillId="2" borderId="12" xfId="0" applyNumberFormat="1" applyFill="1" applyBorder="1" applyAlignment="1" applyProtection="1">
      <alignment horizontal="center"/>
    </xf>
    <xf numFmtId="3" fontId="0" fillId="0" borderId="24" xfId="0" applyNumberFormat="1" applyBorder="1" applyAlignment="1" applyProtection="1">
      <alignment horizontal="center" vertical="center"/>
    </xf>
    <xf numFmtId="49" fontId="0" fillId="0" borderId="16" xfId="0" applyNumberFormat="1" applyFont="1" applyFill="1" applyBorder="1" applyAlignment="1" applyProtection="1">
      <alignment horizontal="center"/>
    </xf>
    <xf numFmtId="49" fontId="8" fillId="8" borderId="10" xfId="0" applyNumberFormat="1" applyFont="1" applyFill="1" applyBorder="1" applyAlignment="1">
      <alignment horizontal="center" vertical="top"/>
    </xf>
    <xf numFmtId="164" fontId="0" fillId="8" borderId="11" xfId="0" applyNumberFormat="1" applyFill="1" applyBorder="1" applyAlignment="1">
      <alignment horizontal="center" vertical="top"/>
    </xf>
    <xf numFmtId="164" fontId="0" fillId="8" borderId="12" xfId="0" applyNumberFormat="1" applyFill="1" applyBorder="1" applyAlignment="1">
      <alignment horizontal="center" vertical="top"/>
    </xf>
    <xf numFmtId="3" fontId="0" fillId="0" borderId="24" xfId="0" applyNumberFormat="1" applyBorder="1" applyAlignment="1">
      <alignment horizontal="center" vertical="center"/>
    </xf>
    <xf numFmtId="164" fontId="0" fillId="0" borderId="16" xfId="0" applyNumberFormat="1" applyBorder="1"/>
    <xf numFmtId="49" fontId="8" fillId="2" borderId="15" xfId="0" applyNumberFormat="1" applyFon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</xf>
    <xf numFmtId="164" fontId="0" fillId="2" borderId="18" xfId="0" applyNumberFormat="1" applyFill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49" fontId="8" fillId="8" borderId="15" xfId="0" applyNumberFormat="1" applyFont="1" applyFill="1" applyBorder="1" applyAlignment="1">
      <alignment horizontal="center" vertical="top"/>
    </xf>
    <xf numFmtId="164" fontId="0" fillId="8" borderId="16" xfId="0" applyNumberFormat="1" applyFill="1" applyBorder="1" applyAlignment="1">
      <alignment horizontal="center" vertical="top"/>
    </xf>
    <xf numFmtId="164" fontId="0" fillId="8" borderId="18" xfId="0" applyNumberForma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25" xfId="0" applyNumberFormat="1" applyFont="1" applyBorder="1" applyAlignment="1" applyProtection="1">
      <alignment horizontal="center"/>
    </xf>
    <xf numFmtId="49" fontId="8" fillId="0" borderId="20" xfId="0" applyNumberFormat="1" applyFont="1" applyBorder="1" applyAlignment="1" applyProtection="1">
      <alignment horizontal="center"/>
    </xf>
    <xf numFmtId="0" fontId="2" fillId="0" borderId="25" xfId="0" applyFont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/>
    </xf>
    <xf numFmtId="0" fontId="2" fillId="0" borderId="26" xfId="0" applyNumberFormat="1" applyFont="1" applyBorder="1" applyAlignment="1" applyProtection="1">
      <alignment horizontal="center"/>
    </xf>
    <xf numFmtId="49" fontId="8" fillId="0" borderId="15" xfId="0" applyNumberFormat="1" applyFont="1" applyBorder="1" applyAlignment="1" applyProtection="1">
      <alignment horizontal="center"/>
    </xf>
    <xf numFmtId="49" fontId="8" fillId="8" borderId="7" xfId="0" applyNumberFormat="1" applyFont="1" applyFill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164" fontId="2" fillId="6" borderId="0" xfId="0" applyNumberFormat="1" applyFont="1" applyFill="1" applyBorder="1" applyAlignment="1" applyProtection="1">
      <alignment horizontal="right" vertical="top" shrinkToFit="1"/>
    </xf>
    <xf numFmtId="49" fontId="7" fillId="6" borderId="0" xfId="0" applyNumberFormat="1" applyFont="1" applyFill="1" applyBorder="1" applyAlignment="1" applyProtection="1">
      <alignment horizontal="center" vertical="center"/>
    </xf>
    <xf numFmtId="49" fontId="2" fillId="6" borderId="0" xfId="0" applyNumberFormat="1" applyFont="1" applyFill="1" applyBorder="1" applyAlignment="1" applyProtection="1">
      <alignment horizontal="right" vertical="center"/>
    </xf>
    <xf numFmtId="49" fontId="9" fillId="0" borderId="27" xfId="0" applyNumberFormat="1" applyFont="1" applyFill="1" applyBorder="1" applyAlignment="1" applyProtection="1">
      <alignment horizontal="center"/>
    </xf>
    <xf numFmtId="164" fontId="0" fillId="0" borderId="28" xfId="0" applyNumberFormat="1" applyBorder="1" applyAlignment="1" applyProtection="1">
      <alignment horizontal="center"/>
    </xf>
    <xf numFmtId="164" fontId="0" fillId="0" borderId="29" xfId="0" applyNumberFormat="1" applyBorder="1" applyAlignment="1" applyProtection="1">
      <alignment horizontal="center"/>
    </xf>
    <xf numFmtId="49" fontId="8" fillId="0" borderId="27" xfId="0" applyNumberFormat="1" applyFont="1" applyBorder="1" applyAlignment="1">
      <alignment horizontal="center" vertical="top"/>
    </xf>
    <xf numFmtId="164" fontId="0" fillId="0" borderId="28" xfId="0" applyNumberFormat="1" applyBorder="1" applyAlignment="1">
      <alignment horizontal="center" vertical="top"/>
    </xf>
    <xf numFmtId="164" fontId="0" fillId="0" borderId="29" xfId="0" applyNumberFormat="1" applyBorder="1" applyAlignment="1">
      <alignment horizontal="center" vertical="top"/>
    </xf>
    <xf numFmtId="49" fontId="9" fillId="2" borderId="10" xfId="0" applyNumberFormat="1" applyFont="1" applyFill="1" applyBorder="1" applyAlignment="1" applyProtection="1">
      <alignment horizontal="center"/>
    </xf>
    <xf numFmtId="164" fontId="0" fillId="2" borderId="30" xfId="0" applyNumberFormat="1" applyFill="1" applyBorder="1" applyAlignment="1" applyProtection="1">
      <alignment horizontal="center"/>
    </xf>
    <xf numFmtId="49" fontId="11" fillId="8" borderId="10" xfId="0" applyNumberFormat="1" applyFont="1" applyFill="1" applyBorder="1" applyAlignment="1">
      <alignment horizontal="center" vertical="top"/>
    </xf>
    <xf numFmtId="49" fontId="9" fillId="2" borderId="7" xfId="0" applyNumberFormat="1" applyFont="1" applyFill="1" applyBorder="1" applyAlignment="1" applyProtection="1">
      <alignment horizontal="center"/>
    </xf>
    <xf numFmtId="164" fontId="0" fillId="2" borderId="17" xfId="0" applyNumberFormat="1" applyFill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11" fillId="8" borderId="7" xfId="0" applyNumberFormat="1" applyFont="1" applyFill="1" applyBorder="1" applyAlignment="1">
      <alignment horizontal="center" vertical="top"/>
    </xf>
    <xf numFmtId="49" fontId="2" fillId="0" borderId="26" xfId="0" applyNumberFormat="1" applyFont="1" applyBorder="1" applyAlignment="1">
      <alignment horizontal="center" vertical="top"/>
    </xf>
    <xf numFmtId="49" fontId="8" fillId="0" borderId="31" xfId="0" applyNumberFormat="1" applyFont="1" applyBorder="1" applyAlignment="1">
      <alignment horizontal="center"/>
    </xf>
    <xf numFmtId="164" fontId="0" fillId="0" borderId="32" xfId="0" applyNumberFormat="1" applyBorder="1" applyAlignment="1" applyProtection="1">
      <alignment horizontal="center"/>
    </xf>
    <xf numFmtId="49" fontId="8" fillId="0" borderId="31" xfId="0" applyNumberFormat="1" applyFont="1" applyBorder="1" applyAlignment="1">
      <alignment horizontal="center" vertical="top"/>
    </xf>
    <xf numFmtId="164" fontId="0" fillId="0" borderId="32" xfId="0" applyNumberFormat="1" applyBorder="1" applyAlignment="1">
      <alignment horizontal="center" vertical="top"/>
    </xf>
    <xf numFmtId="49" fontId="8" fillId="2" borderId="33" xfId="0" applyNumberFormat="1" applyFont="1" applyFill="1" applyBorder="1" applyAlignment="1">
      <alignment horizontal="center"/>
    </xf>
    <xf numFmtId="49" fontId="8" fillId="8" borderId="33" xfId="0" applyNumberFormat="1" applyFont="1" applyFill="1" applyBorder="1" applyAlignment="1">
      <alignment horizontal="center" vertical="top"/>
    </xf>
    <xf numFmtId="49" fontId="8" fillId="6" borderId="20" xfId="0" applyNumberFormat="1" applyFont="1" applyFill="1" applyBorder="1" applyAlignment="1">
      <alignment horizontal="center"/>
    </xf>
    <xf numFmtId="49" fontId="8" fillId="6" borderId="23" xfId="0" applyNumberFormat="1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 applyProtection="1">
      <alignment horizontal="right" vertical="top" shrinkToFit="1"/>
    </xf>
    <xf numFmtId="49" fontId="8" fillId="2" borderId="7" xfId="0" applyNumberFormat="1" applyFont="1" applyFill="1" applyBorder="1" applyAlignment="1" applyProtection="1">
      <alignment horizontal="center"/>
    </xf>
    <xf numFmtId="49" fontId="8" fillId="2" borderId="19" xfId="0" applyNumberFormat="1" applyFont="1" applyFill="1" applyBorder="1" applyAlignment="1">
      <alignment horizontal="center"/>
    </xf>
    <xf numFmtId="0" fontId="0" fillId="0" borderId="34" xfId="0" applyNumberFormat="1" applyBorder="1" applyAlignment="1" applyProtection="1">
      <alignment horizontal="center"/>
    </xf>
    <xf numFmtId="0" fontId="0" fillId="0" borderId="34" xfId="0" applyBorder="1" applyProtection="1"/>
    <xf numFmtId="0" fontId="0" fillId="0" borderId="19" xfId="0" applyBorder="1" applyProtection="1"/>
    <xf numFmtId="0" fontId="0" fillId="0" borderId="34" xfId="0" applyBorder="1" applyAlignment="1">
      <alignment horizontal="center" vertical="top"/>
    </xf>
    <xf numFmtId="0" fontId="0" fillId="0" borderId="34" xfId="0" applyBorder="1"/>
    <xf numFmtId="0" fontId="0" fillId="0" borderId="19" xfId="0" applyBorder="1"/>
    <xf numFmtId="164" fontId="12" fillId="0" borderId="0" xfId="0" applyNumberFormat="1" applyFont="1" applyFill="1" applyBorder="1" applyAlignment="1" applyProtection="1">
      <alignment horizontal="left" vertical="top" shrinkToFit="1"/>
    </xf>
    <xf numFmtId="49" fontId="8" fillId="2" borderId="19" xfId="0" applyNumberFormat="1" applyFont="1" applyFill="1" applyBorder="1" applyAlignment="1" applyProtection="1">
      <alignment horizontal="center" vertical="top"/>
    </xf>
    <xf numFmtId="164" fontId="0" fillId="2" borderId="16" xfId="0" applyNumberFormat="1" applyFill="1" applyBorder="1" applyAlignment="1" applyProtection="1">
      <alignment horizontal="center" vertical="top"/>
    </xf>
    <xf numFmtId="164" fontId="0" fillId="2" borderId="18" xfId="0" applyNumberFormat="1" applyFill="1" applyBorder="1" applyAlignment="1" applyProtection="1">
      <alignment horizontal="center" vertical="top"/>
    </xf>
    <xf numFmtId="0" fontId="0" fillId="0" borderId="35" xfId="0" applyBorder="1" applyProtection="1"/>
    <xf numFmtId="0" fontId="0" fillId="0" borderId="35" xfId="0" applyBorder="1"/>
    <xf numFmtId="0" fontId="0" fillId="0" borderId="19" xfId="0" applyNumberFormat="1" applyBorder="1" applyAlignment="1" applyProtection="1">
      <alignment horizontal="center"/>
    </xf>
    <xf numFmtId="0" fontId="0" fillId="0" borderId="16" xfId="0" applyBorder="1" applyAlignment="1" applyProtection="1">
      <alignment horizontal="right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right" vertical="top"/>
    </xf>
    <xf numFmtId="164" fontId="0" fillId="0" borderId="16" xfId="0" applyNumberFormat="1" applyBorder="1" applyProtection="1"/>
    <xf numFmtId="49" fontId="11" fillId="2" borderId="7" xfId="0" applyNumberFormat="1" applyFont="1" applyFill="1" applyBorder="1" applyAlignment="1">
      <alignment horizontal="center"/>
    </xf>
    <xf numFmtId="164" fontId="0" fillId="2" borderId="28" xfId="0" applyNumberFormat="1" applyFill="1" applyBorder="1" applyAlignment="1" applyProtection="1">
      <alignment horizontal="center" vertical="top"/>
    </xf>
    <xf numFmtId="164" fontId="0" fillId="2" borderId="32" xfId="0" applyNumberFormat="1" applyFill="1" applyBorder="1" applyAlignment="1" applyProtection="1">
      <alignment horizontal="center" vertical="top"/>
    </xf>
    <xf numFmtId="49" fontId="8" fillId="2" borderId="23" xfId="0" applyNumberFormat="1" applyFont="1" applyFill="1" applyBorder="1" applyAlignment="1" applyProtection="1">
      <alignment horizontal="center" vertical="top"/>
    </xf>
    <xf numFmtId="164" fontId="0" fillId="2" borderId="21" xfId="0" applyNumberFormat="1" applyFill="1" applyBorder="1" applyAlignment="1" applyProtection="1">
      <alignment horizontal="center" vertical="top"/>
    </xf>
    <xf numFmtId="164" fontId="0" fillId="2" borderId="22" xfId="0" applyNumberFormat="1" applyFill="1" applyBorder="1" applyAlignment="1" applyProtection="1">
      <alignment horizontal="center" vertical="top"/>
    </xf>
    <xf numFmtId="0" fontId="0" fillId="0" borderId="16" xfId="0" applyBorder="1" applyProtection="1"/>
    <xf numFmtId="164" fontId="0" fillId="8" borderId="21" xfId="0" applyNumberFormat="1" applyFill="1" applyBorder="1" applyAlignment="1">
      <alignment horizontal="center" vertical="top"/>
    </xf>
    <xf numFmtId="164" fontId="0" fillId="8" borderId="22" xfId="0" applyNumberFormat="1" applyFill="1" applyBorder="1" applyAlignment="1">
      <alignment horizontal="center" vertical="top"/>
    </xf>
    <xf numFmtId="49" fontId="8" fillId="8" borderId="20" xfId="0" applyNumberFormat="1" applyFont="1" applyFill="1" applyBorder="1" applyAlignment="1">
      <alignment horizontal="center" vertical="top"/>
    </xf>
    <xf numFmtId="0" fontId="0" fillId="0" borderId="16" xfId="0" applyBorder="1"/>
    <xf numFmtId="49" fontId="8" fillId="2" borderId="20" xfId="0" applyNumberFormat="1" applyFont="1" applyFill="1" applyBorder="1" applyAlignment="1" applyProtection="1">
      <alignment horizontal="center"/>
    </xf>
    <xf numFmtId="164" fontId="0" fillId="8" borderId="36" xfId="0" applyNumberFormat="1" applyFill="1" applyBorder="1" applyAlignment="1">
      <alignment horizontal="center" vertical="top"/>
    </xf>
    <xf numFmtId="164" fontId="0" fillId="8" borderId="37" xfId="0" applyNumberFormat="1" applyFill="1" applyBorder="1" applyAlignment="1">
      <alignment horizontal="center" vertical="top"/>
    </xf>
    <xf numFmtId="0" fontId="0" fillId="0" borderId="0" xfId="0" applyBorder="1" applyProtection="1"/>
    <xf numFmtId="49" fontId="8" fillId="0" borderId="0" xfId="0" applyNumberFormat="1" applyFont="1" applyFill="1" applyBorder="1" applyAlignment="1" applyProtection="1">
      <alignment horizontal="center" vertical="top"/>
    </xf>
    <xf numFmtId="164" fontId="0" fillId="0" borderId="0" xfId="0" applyNumberFormat="1" applyFill="1" applyBorder="1" applyAlignment="1" applyProtection="1">
      <alignment horizontal="center" vertical="top"/>
    </xf>
    <xf numFmtId="49" fontId="8" fillId="2" borderId="20" xfId="0" applyNumberFormat="1" applyFont="1" applyFill="1" applyBorder="1" applyAlignment="1">
      <alignment horizontal="center"/>
    </xf>
    <xf numFmtId="164" fontId="0" fillId="2" borderId="38" xfId="0" applyNumberFormat="1" applyFill="1" applyBorder="1" applyAlignment="1" applyProtection="1">
      <alignment horizontal="center"/>
    </xf>
    <xf numFmtId="164" fontId="0" fillId="2" borderId="39" xfId="0" applyNumberFormat="1" applyFill="1" applyBorder="1" applyAlignment="1" applyProtection="1">
      <alignment horizontal="center"/>
    </xf>
    <xf numFmtId="49" fontId="8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0" fillId="8" borderId="38" xfId="0" applyNumberFormat="1" applyFill="1" applyBorder="1" applyAlignment="1">
      <alignment horizontal="center" vertical="top"/>
    </xf>
    <xf numFmtId="164" fontId="0" fillId="8" borderId="39" xfId="0" applyNumberFormat="1" applyFill="1" applyBorder="1" applyAlignment="1">
      <alignment horizontal="center" vertical="top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35" xfId="0" applyFont="1" applyBorder="1" applyAlignment="1" applyProtection="1">
      <alignment horizontal="right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164" fontId="1" fillId="2" borderId="38" xfId="0" applyNumberFormat="1" applyFont="1" applyFill="1" applyBorder="1" applyAlignment="1" applyProtection="1">
      <alignment horizontal="center" vertical="top"/>
    </xf>
    <xf numFmtId="164" fontId="1" fillId="2" borderId="39" xfId="0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49" fontId="7" fillId="6" borderId="40" xfId="0" applyNumberFormat="1" applyFont="1" applyFill="1" applyBorder="1" applyAlignment="1">
      <alignment horizontal="center" vertical="center"/>
    </xf>
    <xf numFmtId="164" fontId="1" fillId="6" borderId="38" xfId="0" applyNumberFormat="1" applyFont="1" applyFill="1" applyBorder="1" applyAlignment="1">
      <alignment horizontal="center" vertical="top"/>
    </xf>
    <xf numFmtId="164" fontId="1" fillId="6" borderId="39" xfId="0" applyNumberFormat="1" applyFont="1" applyFill="1" applyBorder="1" applyAlignment="1">
      <alignment horizontal="center" vertical="top"/>
    </xf>
    <xf numFmtId="0" fontId="0" fillId="0" borderId="41" xfId="0" applyBorder="1" applyProtection="1"/>
    <xf numFmtId="164" fontId="0" fillId="0" borderId="41" xfId="0" applyNumberFormat="1" applyBorder="1" applyProtection="1"/>
    <xf numFmtId="164" fontId="0" fillId="0" borderId="13" xfId="0" applyNumberFormat="1" applyBorder="1" applyProtection="1"/>
    <xf numFmtId="0" fontId="0" fillId="0" borderId="13" xfId="0" applyBorder="1" applyProtection="1"/>
    <xf numFmtId="0" fontId="0" fillId="0" borderId="9" xfId="0" applyBorder="1" applyProtection="1"/>
    <xf numFmtId="0" fontId="0" fillId="0" borderId="41" xfId="0" applyBorder="1"/>
    <xf numFmtId="164" fontId="0" fillId="0" borderId="41" xfId="0" applyNumberFormat="1" applyBorder="1"/>
    <xf numFmtId="164" fontId="0" fillId="0" borderId="13" xfId="0" applyNumberFormat="1" applyBorder="1"/>
    <xf numFmtId="0" fontId="0" fillId="0" borderId="13" xfId="0" applyBorder="1"/>
    <xf numFmtId="0" fontId="0" fillId="0" borderId="9" xfId="0" applyBorder="1"/>
    <xf numFmtId="164" fontId="0" fillId="0" borderId="34" xfId="0" applyNumberFormat="1" applyBorder="1" applyProtection="1"/>
    <xf numFmtId="164" fontId="0" fillId="0" borderId="19" xfId="0" applyNumberFormat="1" applyBorder="1" applyProtection="1"/>
    <xf numFmtId="0" fontId="0" fillId="0" borderId="17" xfId="0" applyBorder="1" applyAlignment="1" applyProtection="1"/>
    <xf numFmtId="0" fontId="0" fillId="0" borderId="16" xfId="0" applyBorder="1" applyAlignment="1" applyProtection="1"/>
    <xf numFmtId="165" fontId="0" fillId="0" borderId="16" xfId="0" applyNumberFormat="1" applyBorder="1" applyProtection="1"/>
    <xf numFmtId="164" fontId="0" fillId="0" borderId="34" xfId="0" applyNumberFormat="1" applyBorder="1"/>
    <xf numFmtId="164" fontId="0" fillId="0" borderId="19" xfId="0" applyNumberFormat="1" applyBorder="1"/>
    <xf numFmtId="0" fontId="0" fillId="0" borderId="17" xfId="0" applyBorder="1"/>
    <xf numFmtId="165" fontId="0" fillId="0" borderId="16" xfId="0" applyNumberFormat="1" applyBorder="1"/>
    <xf numFmtId="0" fontId="0" fillId="0" borderId="34" xfId="0" applyFill="1" applyBorder="1" applyProtection="1"/>
    <xf numFmtId="49" fontId="7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top" shrinkToFit="1"/>
    </xf>
    <xf numFmtId="0" fontId="0" fillId="0" borderId="41" xfId="0" applyFill="1" applyBorder="1" applyProtection="1"/>
    <xf numFmtId="0" fontId="0" fillId="0" borderId="41" xfId="0" applyBorder="1" applyAlignment="1">
      <alignment horizontal="left"/>
    </xf>
    <xf numFmtId="0" fontId="0" fillId="0" borderId="41" xfId="0" applyBorder="1" applyAlignment="1">
      <alignment horizontal="left" vertical="top"/>
    </xf>
    <xf numFmtId="49" fontId="7" fillId="0" borderId="0" xfId="0" applyNumberFormat="1" applyFont="1" applyFill="1" applyBorder="1" applyProtection="1"/>
    <xf numFmtId="49" fontId="7" fillId="5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164" fontId="7" fillId="5" borderId="0" xfId="0" applyNumberFormat="1" applyFont="1" applyFill="1" applyBorder="1" applyProtection="1"/>
    <xf numFmtId="164" fontId="13" fillId="0" borderId="0" xfId="0" applyNumberFormat="1" applyFont="1" applyFill="1" applyBorder="1" applyAlignment="1" applyProtection="1">
      <alignment horizontal="right" vertical="top" shrinkToFit="1"/>
    </xf>
    <xf numFmtId="164" fontId="13" fillId="0" borderId="0" xfId="0" applyNumberFormat="1" applyFont="1" applyFill="1" applyBorder="1" applyAlignment="1" applyProtection="1">
      <alignment horizontal="left" vertical="top" shrinkToFit="1"/>
    </xf>
    <xf numFmtId="164" fontId="7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7" fillId="6" borderId="0" xfId="0" applyNumberFormat="1" applyFont="1" applyFill="1" applyBorder="1" applyProtection="1"/>
    <xf numFmtId="164" fontId="12" fillId="0" borderId="0" xfId="0" applyNumberFormat="1" applyFont="1" applyFill="1" applyBorder="1" applyAlignment="1" applyProtection="1">
      <alignment vertical="top" shrinkToFit="1"/>
    </xf>
    <xf numFmtId="164" fontId="14" fillId="0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Fill="1" applyBorder="1" applyProtection="1"/>
    <xf numFmtId="164" fontId="15" fillId="0" borderId="0" xfId="0" applyNumberFormat="1" applyFont="1" applyFill="1" applyBorder="1" applyAlignment="1" applyProtection="1">
      <alignment horizontal="right" vertical="top" shrinkToFit="1"/>
    </xf>
    <xf numFmtId="164" fontId="2" fillId="6" borderId="0" xfId="0" applyNumberFormat="1" applyFont="1" applyFill="1" applyBorder="1" applyAlignment="1" applyProtection="1">
      <alignment horizontal="right" shrinkToFit="1"/>
    </xf>
    <xf numFmtId="164" fontId="7" fillId="0" borderId="0" xfId="0" applyNumberFormat="1" applyFont="1" applyFill="1" applyBorder="1" applyAlignment="1" applyProtection="1">
      <alignment vertical="top" shrinkToFit="1"/>
    </xf>
    <xf numFmtId="164" fontId="7" fillId="0" borderId="0" xfId="0" applyNumberFormat="1" applyFont="1" applyFill="1" applyBorder="1" applyAlignment="1" applyProtection="1">
      <alignment horizontal="right" vertical="top" shrinkToFit="1"/>
    </xf>
    <xf numFmtId="164" fontId="16" fillId="0" borderId="0" xfId="0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Border="1" applyProtection="1"/>
    <xf numFmtId="164" fontId="16" fillId="0" borderId="0" xfId="0" applyNumberFormat="1" applyFont="1" applyFill="1" applyBorder="1" applyAlignment="1" applyProtection="1">
      <alignment horizontal="right" vertical="top" shrinkToFi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1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1;&#1072;&#1090;&#1086;&#1085;%20&#1061;&#1083;&#1077;&#1073;\&#1061;&#1083;&#1077;&#1073;%2006.07.2015%20&#1055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и"/>
      <sheetName val="Марина раскладка"/>
      <sheetName val="ЗаказНаЗавод"/>
      <sheetName val="Максимальое значение"/>
      <sheetName val="Артис"/>
      <sheetName val="списки по хлебам"/>
      <sheetName val="123"/>
      <sheetName val="формулы_для_накладнфх"/>
      <sheetName val="Экспорт"/>
      <sheetName val="Лист1"/>
      <sheetName val="Базы"/>
      <sheetName val="Лист2"/>
    </sheetNames>
    <sheetDataSet>
      <sheetData sheetId="0">
        <row r="1">
          <cell r="B1" t="str">
            <v>Книга3</v>
          </cell>
        </row>
        <row r="2">
          <cell r="B2" t="str">
            <v>Батон</v>
          </cell>
          <cell r="C2" t="str">
            <v>Хлеб</v>
          </cell>
        </row>
        <row r="3">
          <cell r="A3" t="str">
            <v>3-1</v>
          </cell>
          <cell r="X3" t="str">
            <v>71</v>
          </cell>
        </row>
        <row r="4">
          <cell r="A4" t="str">
            <v>3-2</v>
          </cell>
          <cell r="B4">
            <v>7</v>
          </cell>
          <cell r="C4">
            <v>5</v>
          </cell>
          <cell r="X4" t="str">
            <v>81</v>
          </cell>
        </row>
        <row r="5">
          <cell r="A5" t="str">
            <v>20</v>
          </cell>
          <cell r="B5">
            <v>7</v>
          </cell>
          <cell r="C5">
            <v>2</v>
          </cell>
          <cell r="X5" t="str">
            <v>90</v>
          </cell>
        </row>
        <row r="6">
          <cell r="A6" t="str">
            <v>27</v>
          </cell>
          <cell r="B6">
            <v>15</v>
          </cell>
          <cell r="C6">
            <v>5</v>
          </cell>
          <cell r="X6" t="str">
            <v>3-1</v>
          </cell>
        </row>
        <row r="7">
          <cell r="A7" t="str">
            <v>43</v>
          </cell>
          <cell r="X7" t="str">
            <v>108</v>
          </cell>
        </row>
        <row r="8">
          <cell r="A8" t="str">
            <v>64</v>
          </cell>
          <cell r="X8" t="str">
            <v>111</v>
          </cell>
        </row>
        <row r="9">
          <cell r="A9" t="str">
            <v>71</v>
          </cell>
          <cell r="X9" t="str">
            <v>134</v>
          </cell>
        </row>
        <row r="10">
          <cell r="A10" t="str">
            <v>79</v>
          </cell>
          <cell r="X10" t="str">
            <v>1</v>
          </cell>
        </row>
        <row r="11">
          <cell r="A11" t="str">
            <v>81</v>
          </cell>
          <cell r="B11">
            <v>6</v>
          </cell>
          <cell r="C11">
            <v>5</v>
          </cell>
          <cell r="X11" t="str">
            <v>12</v>
          </cell>
        </row>
        <row r="12">
          <cell r="A12" t="str">
            <v>90</v>
          </cell>
          <cell r="X12" t="str">
            <v>15</v>
          </cell>
        </row>
        <row r="13">
          <cell r="A13" t="str">
            <v>95</v>
          </cell>
          <cell r="B13">
            <v>16</v>
          </cell>
          <cell r="C13">
            <v>6</v>
          </cell>
          <cell r="X13" t="str">
            <v>74-1</v>
          </cell>
        </row>
        <row r="14">
          <cell r="A14" t="str">
            <v>103</v>
          </cell>
          <cell r="X14" t="str">
            <v>74-2</v>
          </cell>
        </row>
        <row r="15">
          <cell r="A15" t="str">
            <v>108</v>
          </cell>
          <cell r="X15" t="str">
            <v>117</v>
          </cell>
        </row>
        <row r="16">
          <cell r="A16" t="str">
            <v>48</v>
          </cell>
          <cell r="X16" t="str">
            <v>126</v>
          </cell>
        </row>
        <row r="17">
          <cell r="A17" t="str">
            <v>111</v>
          </cell>
          <cell r="X17" t="str">
            <v>10</v>
          </cell>
        </row>
        <row r="18">
          <cell r="A18" t="str">
            <v>116</v>
          </cell>
          <cell r="X18" t="str">
            <v>44</v>
          </cell>
        </row>
        <row r="19">
          <cell r="A19" t="str">
            <v>78</v>
          </cell>
          <cell r="X19" t="str">
            <v>122</v>
          </cell>
        </row>
        <row r="20">
          <cell r="A20" t="str">
            <v>112</v>
          </cell>
          <cell r="X20" t="str">
            <v>3-2</v>
          </cell>
        </row>
        <row r="21">
          <cell r="A21" t="str">
            <v>127</v>
          </cell>
          <cell r="B21">
            <v>24</v>
          </cell>
          <cell r="C21">
            <v>10</v>
          </cell>
          <cell r="X21" t="str">
            <v>9</v>
          </cell>
        </row>
        <row r="22">
          <cell r="A22" t="str">
            <v>131</v>
          </cell>
          <cell r="B22">
            <v>15</v>
          </cell>
          <cell r="C22">
            <v>11</v>
          </cell>
          <cell r="X22" t="str">
            <v>17</v>
          </cell>
        </row>
        <row r="23">
          <cell r="A23" t="str">
            <v>133</v>
          </cell>
          <cell r="X23" t="str">
            <v>21</v>
          </cell>
        </row>
        <row r="24">
          <cell r="A24" t="str">
            <v>134</v>
          </cell>
          <cell r="B24">
            <v>12</v>
          </cell>
          <cell r="C24">
            <v>4</v>
          </cell>
          <cell r="X24" t="str">
            <v>23</v>
          </cell>
        </row>
        <row r="25">
          <cell r="A25" t="str">
            <v>135-1</v>
          </cell>
          <cell r="X25" t="str">
            <v>29-1</v>
          </cell>
        </row>
        <row r="26">
          <cell r="A26" t="str">
            <v>136</v>
          </cell>
          <cell r="B26">
            <v>4</v>
          </cell>
          <cell r="C26">
            <v>2</v>
          </cell>
          <cell r="X26" t="str">
            <v>29-2</v>
          </cell>
        </row>
        <row r="27">
          <cell r="A27" t="str">
            <v>137</v>
          </cell>
          <cell r="B27">
            <v>14</v>
          </cell>
          <cell r="C27">
            <v>8</v>
          </cell>
          <cell r="X27" t="str">
            <v>48</v>
          </cell>
        </row>
        <row r="28">
          <cell r="X28" t="str">
            <v>49</v>
          </cell>
        </row>
        <row r="29">
          <cell r="A29" t="str">
            <v>8-д/д</v>
          </cell>
          <cell r="V29" t="str">
            <v>7-1</v>
          </cell>
          <cell r="X29" t="str">
            <v>56</v>
          </cell>
        </row>
        <row r="30">
          <cell r="A30" t="str">
            <v>457-шк</v>
          </cell>
          <cell r="V30" t="str">
            <v>7-2</v>
          </cell>
          <cell r="X30" t="str">
            <v>60</v>
          </cell>
        </row>
        <row r="31">
          <cell r="A31" t="str">
            <v>66-К</v>
          </cell>
          <cell r="V31" t="str">
            <v>65</v>
          </cell>
          <cell r="X31" t="str">
            <v>63</v>
          </cell>
        </row>
        <row r="32">
          <cell r="A32" t="str">
            <v>83-К</v>
          </cell>
          <cell r="V32" t="str">
            <v>6-1</v>
          </cell>
          <cell r="X32" t="str">
            <v>70</v>
          </cell>
        </row>
        <row r="33">
          <cell r="A33" t="str">
            <v>1</v>
          </cell>
          <cell r="V33" t="str">
            <v>6-2</v>
          </cell>
          <cell r="X33" t="str">
            <v>78</v>
          </cell>
        </row>
        <row r="34">
          <cell r="A34" t="str">
            <v>2</v>
          </cell>
          <cell r="V34" t="str">
            <v>4</v>
          </cell>
          <cell r="X34" t="str">
            <v>85</v>
          </cell>
        </row>
        <row r="35">
          <cell r="A35" t="str">
            <v>2-ф</v>
          </cell>
          <cell r="B35">
            <v>10</v>
          </cell>
          <cell r="C35">
            <v>4</v>
          </cell>
          <cell r="V35" t="str">
            <v>2-ф</v>
          </cell>
          <cell r="X35" t="str">
            <v>87</v>
          </cell>
        </row>
        <row r="36">
          <cell r="A36" t="str">
            <v>4</v>
          </cell>
          <cell r="V36" t="str">
            <v>2</v>
          </cell>
          <cell r="X36" t="str">
            <v>100</v>
          </cell>
        </row>
        <row r="37">
          <cell r="A37" t="str">
            <v>12</v>
          </cell>
          <cell r="X37" t="str">
            <v>112</v>
          </cell>
        </row>
        <row r="38">
          <cell r="A38" t="str">
            <v>15</v>
          </cell>
          <cell r="X38" t="str">
            <v>115</v>
          </cell>
        </row>
        <row r="39">
          <cell r="A39" t="str">
            <v>25</v>
          </cell>
          <cell r="X39" t="str">
            <v>202</v>
          </cell>
        </row>
        <row r="40">
          <cell r="A40" t="str">
            <v>32-1</v>
          </cell>
          <cell r="X40" t="str">
            <v>252</v>
          </cell>
        </row>
        <row r="41">
          <cell r="A41" t="str">
            <v>32-2</v>
          </cell>
          <cell r="B41">
            <v>37</v>
          </cell>
          <cell r="C41">
            <v>10</v>
          </cell>
          <cell r="X41" t="str">
            <v>127</v>
          </cell>
        </row>
        <row r="42">
          <cell r="A42" t="str">
            <v>32-3</v>
          </cell>
        </row>
        <row r="43">
          <cell r="A43" t="str">
            <v>65</v>
          </cell>
          <cell r="B43">
            <v>24</v>
          </cell>
          <cell r="C43">
            <v>7</v>
          </cell>
        </row>
        <row r="44">
          <cell r="A44" t="str">
            <v>67</v>
          </cell>
        </row>
        <row r="45">
          <cell r="A45" t="str">
            <v>69</v>
          </cell>
        </row>
        <row r="46">
          <cell r="A46" t="str">
            <v>72-1</v>
          </cell>
          <cell r="B46">
            <v>25</v>
          </cell>
          <cell r="C46">
            <v>9</v>
          </cell>
        </row>
        <row r="47">
          <cell r="A47" t="str">
            <v>72-2</v>
          </cell>
        </row>
        <row r="48">
          <cell r="A48" t="str">
            <v>74-1</v>
          </cell>
        </row>
        <row r="49">
          <cell r="A49" t="str">
            <v>74-2</v>
          </cell>
          <cell r="B49">
            <v>25</v>
          </cell>
          <cell r="C49">
            <v>10</v>
          </cell>
        </row>
        <row r="50">
          <cell r="A50" t="str">
            <v>82</v>
          </cell>
        </row>
        <row r="51">
          <cell r="A51" t="str">
            <v>93</v>
          </cell>
        </row>
        <row r="52">
          <cell r="A52" t="str">
            <v>101</v>
          </cell>
        </row>
        <row r="53">
          <cell r="A53" t="str">
            <v>107</v>
          </cell>
        </row>
        <row r="54">
          <cell r="A54" t="str">
            <v>117</v>
          </cell>
        </row>
        <row r="55">
          <cell r="A55" t="str">
            <v>118</v>
          </cell>
        </row>
        <row r="56">
          <cell r="A56" t="str">
            <v>125-1</v>
          </cell>
        </row>
        <row r="57">
          <cell r="A57" t="str">
            <v>126</v>
          </cell>
        </row>
        <row r="58">
          <cell r="A58" t="str">
            <v>130-с</v>
          </cell>
        </row>
        <row r="59">
          <cell r="A59" t="str">
            <v>130-ш</v>
          </cell>
        </row>
        <row r="60">
          <cell r="A60" t="str">
            <v>677-с1</v>
          </cell>
        </row>
        <row r="61">
          <cell r="A61" t="str">
            <v>677-с2</v>
          </cell>
          <cell r="B61">
            <v>8</v>
          </cell>
          <cell r="C61">
            <v>4</v>
          </cell>
        </row>
        <row r="62">
          <cell r="A62" t="str">
            <v>677-шк</v>
          </cell>
        </row>
        <row r="66">
          <cell r="A66" t="str">
            <v>36</v>
          </cell>
        </row>
        <row r="67">
          <cell r="A67" t="str">
            <v>44</v>
          </cell>
          <cell r="B67">
            <v>19</v>
          </cell>
          <cell r="C67">
            <v>7</v>
          </cell>
        </row>
        <row r="68">
          <cell r="A68" t="str">
            <v>91</v>
          </cell>
          <cell r="B68">
            <v>15</v>
          </cell>
          <cell r="C68">
            <v>2</v>
          </cell>
        </row>
        <row r="69">
          <cell r="A69" t="str">
            <v>99</v>
          </cell>
        </row>
        <row r="70">
          <cell r="A70" t="str">
            <v>102</v>
          </cell>
          <cell r="B70">
            <v>13</v>
          </cell>
          <cell r="C70">
            <v>4</v>
          </cell>
        </row>
        <row r="71">
          <cell r="A71" t="str">
            <v>104</v>
          </cell>
          <cell r="B71">
            <v>24</v>
          </cell>
          <cell r="C71">
            <v>7</v>
          </cell>
        </row>
        <row r="72">
          <cell r="A72" t="str">
            <v>110</v>
          </cell>
        </row>
        <row r="73">
          <cell r="A73" t="str">
            <v>113</v>
          </cell>
          <cell r="B73">
            <v>4</v>
          </cell>
          <cell r="C73">
            <v>2</v>
          </cell>
        </row>
        <row r="74">
          <cell r="A74" t="str">
            <v>119</v>
          </cell>
          <cell r="B74">
            <v>4</v>
          </cell>
          <cell r="C74">
            <v>2</v>
          </cell>
        </row>
        <row r="75">
          <cell r="A75" t="str">
            <v>120</v>
          </cell>
        </row>
        <row r="76">
          <cell r="A76" t="str">
            <v>121</v>
          </cell>
          <cell r="B76">
            <v>9</v>
          </cell>
          <cell r="C76">
            <v>3</v>
          </cell>
        </row>
        <row r="77">
          <cell r="A77" t="str">
            <v>122</v>
          </cell>
        </row>
        <row r="78">
          <cell r="A78" t="str">
            <v>125-2</v>
          </cell>
          <cell r="B78">
            <v>28</v>
          </cell>
          <cell r="C78">
            <v>8</v>
          </cell>
        </row>
        <row r="79">
          <cell r="A79" t="str">
            <v>128-1</v>
          </cell>
          <cell r="B79">
            <v>23</v>
          </cell>
          <cell r="C79">
            <v>6</v>
          </cell>
        </row>
        <row r="80">
          <cell r="A80" t="str">
            <v>128-2</v>
          </cell>
        </row>
        <row r="81">
          <cell r="A81" t="str">
            <v>129</v>
          </cell>
        </row>
        <row r="82">
          <cell r="A82" t="str">
            <v>132</v>
          </cell>
        </row>
        <row r="83">
          <cell r="A83" t="str">
            <v>135-2</v>
          </cell>
        </row>
        <row r="84">
          <cell r="A84" t="str">
            <v>138</v>
          </cell>
        </row>
        <row r="85">
          <cell r="A85" t="str">
            <v>139</v>
          </cell>
        </row>
        <row r="86">
          <cell r="A86" t="str">
            <v>141</v>
          </cell>
        </row>
        <row r="87">
          <cell r="A87" t="str">
            <v>295</v>
          </cell>
        </row>
        <row r="91">
          <cell r="A91" t="str">
            <v>88</v>
          </cell>
        </row>
        <row r="92">
          <cell r="A92" t="str">
            <v>9</v>
          </cell>
          <cell r="B92">
            <v>10</v>
          </cell>
          <cell r="C92">
            <v>3</v>
          </cell>
        </row>
        <row r="93">
          <cell r="A93" t="str">
            <v>17</v>
          </cell>
        </row>
        <row r="94">
          <cell r="A94" t="str">
            <v>21</v>
          </cell>
        </row>
        <row r="95">
          <cell r="A95" t="str">
            <v>23</v>
          </cell>
        </row>
        <row r="96">
          <cell r="A96" t="str">
            <v>29-1</v>
          </cell>
        </row>
        <row r="97">
          <cell r="A97" t="str">
            <v>29-2</v>
          </cell>
          <cell r="B97">
            <v>5</v>
          </cell>
          <cell r="C97">
            <v>2</v>
          </cell>
        </row>
        <row r="98">
          <cell r="A98" t="str">
            <v>109</v>
          </cell>
        </row>
        <row r="99">
          <cell r="A99" t="str">
            <v>37</v>
          </cell>
        </row>
        <row r="100">
          <cell r="A100" t="str">
            <v>123</v>
          </cell>
          <cell r="B100">
            <v>15</v>
          </cell>
          <cell r="C100">
            <v>6</v>
          </cell>
        </row>
        <row r="101">
          <cell r="A101" t="str">
            <v>49</v>
          </cell>
        </row>
        <row r="102">
          <cell r="A102" t="str">
            <v>52</v>
          </cell>
        </row>
        <row r="103">
          <cell r="A103" t="str">
            <v>56</v>
          </cell>
        </row>
        <row r="104">
          <cell r="A104" t="str">
            <v>60</v>
          </cell>
        </row>
        <row r="105">
          <cell r="A105" t="str">
            <v>63</v>
          </cell>
        </row>
        <row r="106">
          <cell r="A106" t="str">
            <v>70</v>
          </cell>
        </row>
        <row r="107">
          <cell r="A107" t="str">
            <v>124</v>
          </cell>
          <cell r="B107">
            <v>13</v>
          </cell>
          <cell r="C107">
            <v>8</v>
          </cell>
        </row>
        <row r="108">
          <cell r="A108" t="str">
            <v>83</v>
          </cell>
        </row>
        <row r="109">
          <cell r="A109" t="str">
            <v>85</v>
          </cell>
        </row>
        <row r="110">
          <cell r="A110" t="str">
            <v>87</v>
          </cell>
        </row>
        <row r="111">
          <cell r="A111" t="str">
            <v>100</v>
          </cell>
        </row>
        <row r="112">
          <cell r="A112" t="str">
            <v>298</v>
          </cell>
        </row>
        <row r="113">
          <cell r="A113" t="str">
            <v>115</v>
          </cell>
          <cell r="B113">
            <v>10</v>
          </cell>
          <cell r="C113">
            <v>4</v>
          </cell>
        </row>
        <row r="114">
          <cell r="A114" t="str">
            <v>202</v>
          </cell>
        </row>
        <row r="115">
          <cell r="A115" t="str">
            <v>233</v>
          </cell>
        </row>
        <row r="116">
          <cell r="A116" t="str">
            <v>252</v>
          </cell>
        </row>
        <row r="117">
          <cell r="A117" t="str">
            <v>104-шк</v>
          </cell>
        </row>
        <row r="118">
          <cell r="A118" t="str">
            <v>104-буф</v>
          </cell>
        </row>
        <row r="119">
          <cell r="A119" t="str">
            <v>1-Инт</v>
          </cell>
        </row>
        <row r="120">
          <cell r="A120" t="str">
            <v>33-Инт</v>
          </cell>
        </row>
        <row r="121">
          <cell r="A121" t="str">
            <v>10</v>
          </cell>
        </row>
        <row r="122">
          <cell r="A122" t="str">
            <v>53-Д/д</v>
          </cell>
        </row>
        <row r="125">
          <cell r="A125" t="str">
            <v>6-1</v>
          </cell>
        </row>
        <row r="126">
          <cell r="A126" t="str">
            <v>6-2</v>
          </cell>
        </row>
        <row r="127">
          <cell r="A127" t="str">
            <v>7-1</v>
          </cell>
        </row>
        <row r="128">
          <cell r="A128" t="str">
            <v>7-2</v>
          </cell>
          <cell r="B128">
            <v>18</v>
          </cell>
          <cell r="C128">
            <v>6</v>
          </cell>
        </row>
        <row r="129">
          <cell r="A129" t="str">
            <v>140</v>
          </cell>
          <cell r="B129">
            <v>16</v>
          </cell>
          <cell r="C129">
            <v>5</v>
          </cell>
        </row>
        <row r="130">
          <cell r="A130" t="str">
            <v>8 д/с</v>
          </cell>
          <cell r="B130">
            <v>17</v>
          </cell>
          <cell r="C130">
            <v>5</v>
          </cell>
        </row>
        <row r="131">
          <cell r="A131" t="str">
            <v>кол.карп</v>
          </cell>
        </row>
        <row r="132">
          <cell r="A132" t="str">
            <v>кол.обв</v>
          </cell>
        </row>
        <row r="133">
          <cell r="A133" t="str">
            <v>лаб.лун</v>
          </cell>
        </row>
        <row r="134">
          <cell r="A134" t="str">
            <v>лаб.обв</v>
          </cell>
        </row>
        <row r="135">
          <cell r="A135" t="str">
            <v>кол.бум в/б</v>
          </cell>
        </row>
        <row r="136">
          <cell r="A136" t="str">
            <v>кол.обв в/б</v>
          </cell>
        </row>
        <row r="137">
          <cell r="A137" t="str">
            <v>кол.карп в/б</v>
          </cell>
        </row>
        <row r="139">
          <cell r="A139" t="str">
            <v>34-1</v>
          </cell>
        </row>
        <row r="140">
          <cell r="A140" t="str">
            <v>34-2</v>
          </cell>
          <cell r="B140">
            <v>20</v>
          </cell>
          <cell r="C140">
            <v>6</v>
          </cell>
        </row>
        <row r="142">
          <cell r="A142" t="str">
            <v>40-п</v>
          </cell>
          <cell r="B142">
            <v>3</v>
          </cell>
          <cell r="C142">
            <v>3</v>
          </cell>
        </row>
        <row r="143">
          <cell r="A143" t="str">
            <v>43-п</v>
          </cell>
          <cell r="B143">
            <v>27</v>
          </cell>
          <cell r="C143">
            <v>8</v>
          </cell>
        </row>
        <row r="144">
          <cell r="A144" t="str">
            <v>85-п</v>
          </cell>
        </row>
        <row r="145">
          <cell r="A145" t="str">
            <v>87-1-п</v>
          </cell>
        </row>
        <row r="146">
          <cell r="A146" t="str">
            <v>87-2-п</v>
          </cell>
        </row>
        <row r="147">
          <cell r="A147" t="str">
            <v>90-п</v>
          </cell>
          <cell r="B147">
            <v>13</v>
          </cell>
          <cell r="C147">
            <v>6</v>
          </cell>
        </row>
        <row r="148">
          <cell r="A148" t="str">
            <v>103-Л</v>
          </cell>
          <cell r="B148">
            <v>18</v>
          </cell>
          <cell r="C148">
            <v>6</v>
          </cell>
        </row>
        <row r="149">
          <cell r="A149" t="str">
            <v>103-лс</v>
          </cell>
          <cell r="B149">
            <v>4</v>
          </cell>
          <cell r="C149">
            <v>2</v>
          </cell>
        </row>
        <row r="150">
          <cell r="A150" t="str">
            <v>9-п</v>
          </cell>
          <cell r="B150">
            <v>14</v>
          </cell>
          <cell r="C150">
            <v>5</v>
          </cell>
        </row>
        <row r="151">
          <cell r="A151" t="str">
            <v>619-Л</v>
          </cell>
          <cell r="B151">
            <v>13</v>
          </cell>
          <cell r="C151">
            <v>7</v>
          </cell>
        </row>
        <row r="152">
          <cell r="A152" t="str">
            <v>ПНДР-4</v>
          </cell>
          <cell r="B152">
            <v>19</v>
          </cell>
          <cell r="C152">
            <v>4</v>
          </cell>
        </row>
        <row r="153">
          <cell r="A153" t="str">
            <v>ПНДР-16</v>
          </cell>
          <cell r="B153">
            <v>21</v>
          </cell>
          <cell r="C153">
            <v>9</v>
          </cell>
        </row>
        <row r="154">
          <cell r="A154" t="str">
            <v>Хоспис-3</v>
          </cell>
          <cell r="B154">
            <v>15</v>
          </cell>
          <cell r="C154">
            <v>20</v>
          </cell>
        </row>
        <row r="155">
          <cell r="A155" t="str">
            <v>Хоспис-4</v>
          </cell>
          <cell r="B155">
            <v>40</v>
          </cell>
          <cell r="C155">
            <v>24</v>
          </cell>
        </row>
        <row r="156">
          <cell r="A156" t="str">
            <v>Фигуристы</v>
          </cell>
        </row>
        <row r="157">
          <cell r="A157" t="str">
            <v>Мечникова</v>
          </cell>
          <cell r="B157">
            <v>12</v>
          </cell>
          <cell r="C157">
            <v>21</v>
          </cell>
        </row>
        <row r="161">
          <cell r="A161" t="str">
            <v>657 пр</v>
          </cell>
        </row>
        <row r="162">
          <cell r="A162" t="str">
            <v>3 д/д</v>
          </cell>
        </row>
        <row r="163">
          <cell r="A163" t="str">
            <v>619 сад</v>
          </cell>
        </row>
        <row r="164">
          <cell r="A164" t="str">
            <v>619 шк</v>
          </cell>
        </row>
        <row r="165">
          <cell r="A165" t="str">
            <v>Мичуринск.</v>
          </cell>
          <cell r="B165">
            <v>135</v>
          </cell>
          <cell r="C165" t="str">
            <v>60;сд=164</v>
          </cell>
        </row>
        <row r="166">
          <cell r="A166" t="str">
            <v>15-п</v>
          </cell>
          <cell r="B166">
            <v>33</v>
          </cell>
          <cell r="C166">
            <v>9</v>
          </cell>
        </row>
        <row r="167">
          <cell r="A167" t="str">
            <v>25-1-п</v>
          </cell>
        </row>
        <row r="168">
          <cell r="A168" t="str">
            <v>25-2-п</v>
          </cell>
          <cell r="B168">
            <v>16</v>
          </cell>
          <cell r="C168">
            <v>5</v>
          </cell>
        </row>
        <row r="169">
          <cell r="A169" t="str">
            <v>34-п</v>
          </cell>
        </row>
        <row r="171">
          <cell r="A171" t="str">
            <v>ИЭМ</v>
          </cell>
        </row>
        <row r="172">
          <cell r="A172" t="str">
            <v>Филатова</v>
          </cell>
        </row>
        <row r="175">
          <cell r="B17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3-1</v>
          </cell>
          <cell r="B2" t="str">
            <v>1</v>
          </cell>
          <cell r="C2" t="str">
            <v>10</v>
          </cell>
          <cell r="D2" t="str">
            <v>3-2</v>
          </cell>
          <cell r="E2" t="str">
            <v>6-1</v>
          </cell>
          <cell r="J2" t="str">
            <v>3-п</v>
          </cell>
          <cell r="M2" t="str">
            <v>Хоспис-3</v>
          </cell>
          <cell r="P2" t="str">
            <v>58-п</v>
          </cell>
          <cell r="V2" t="str">
            <v>Фигуристы</v>
          </cell>
        </row>
        <row r="3">
          <cell r="A3" t="str">
            <v>20</v>
          </cell>
          <cell r="B3" t="str">
            <v>2</v>
          </cell>
          <cell r="C3" t="str">
            <v>34-1</v>
          </cell>
          <cell r="D3" t="str">
            <v>9</v>
          </cell>
          <cell r="E3" t="str">
            <v>6-2</v>
          </cell>
          <cell r="J3" t="str">
            <v>5-п</v>
          </cell>
          <cell r="M3" t="str">
            <v>ПНДР-16</v>
          </cell>
          <cell r="P3" t="str">
            <v>66-п</v>
          </cell>
          <cell r="V3" t="str">
            <v>Хоспис-4</v>
          </cell>
        </row>
        <row r="4">
          <cell r="A4" t="str">
            <v>27</v>
          </cell>
          <cell r="B4" t="str">
            <v>2-ф</v>
          </cell>
          <cell r="C4" t="str">
            <v>36</v>
          </cell>
          <cell r="D4" t="str">
            <v>17</v>
          </cell>
          <cell r="E4" t="str">
            <v>7-1</v>
          </cell>
          <cell r="J4" t="str">
            <v>9-п</v>
          </cell>
          <cell r="M4" t="str">
            <v>5-п</v>
          </cell>
          <cell r="V4" t="str">
            <v>ПНДР-4</v>
          </cell>
        </row>
        <row r="5">
          <cell r="A5" t="str">
            <v>43</v>
          </cell>
          <cell r="B5" t="str">
            <v>4</v>
          </cell>
          <cell r="C5" t="str">
            <v>44</v>
          </cell>
          <cell r="D5" t="str">
            <v>21</v>
          </cell>
          <cell r="E5" t="str">
            <v>7-2</v>
          </cell>
          <cell r="J5" t="str">
            <v>49-п</v>
          </cell>
          <cell r="M5" t="str">
            <v>9-п</v>
          </cell>
        </row>
        <row r="6">
          <cell r="A6" t="str">
            <v>64</v>
          </cell>
          <cell r="B6" t="str">
            <v>12</v>
          </cell>
          <cell r="C6" t="str">
            <v>91</v>
          </cell>
          <cell r="D6" t="str">
            <v>23</v>
          </cell>
          <cell r="E6" t="str">
            <v>140</v>
          </cell>
          <cell r="M6" t="str">
            <v>66-п</v>
          </cell>
        </row>
        <row r="7">
          <cell r="A7" t="str">
            <v>71</v>
          </cell>
          <cell r="B7" t="str">
            <v>15</v>
          </cell>
          <cell r="C7" t="str">
            <v>99</v>
          </cell>
          <cell r="D7" t="str">
            <v>29-1</v>
          </cell>
          <cell r="E7" t="str">
            <v>8 д/с</v>
          </cell>
          <cell r="M7" t="str">
            <v>49-п</v>
          </cell>
        </row>
        <row r="8">
          <cell r="A8" t="str">
            <v>79</v>
          </cell>
          <cell r="B8" t="str">
            <v>25</v>
          </cell>
          <cell r="C8" t="str">
            <v>102</v>
          </cell>
          <cell r="D8" t="str">
            <v>29-2</v>
          </cell>
          <cell r="E8" t="str">
            <v>кол.карп</v>
          </cell>
          <cell r="J8" t="str">
            <v>ПНДР-4</v>
          </cell>
          <cell r="M8" t="str">
            <v>58-п</v>
          </cell>
        </row>
        <row r="9">
          <cell r="A9" t="str">
            <v>81</v>
          </cell>
          <cell r="B9" t="str">
            <v>32</v>
          </cell>
          <cell r="C9" t="str">
            <v>104</v>
          </cell>
          <cell r="D9" t="str">
            <v>37</v>
          </cell>
          <cell r="E9" t="str">
            <v>кол.обв</v>
          </cell>
          <cell r="J9" t="str">
            <v>ПНДР-16</v>
          </cell>
        </row>
        <row r="10">
          <cell r="A10" t="str">
            <v>88</v>
          </cell>
          <cell r="B10" t="str">
            <v>65</v>
          </cell>
          <cell r="C10" t="str">
            <v>110</v>
          </cell>
          <cell r="D10" t="str">
            <v>48</v>
          </cell>
          <cell r="E10" t="str">
            <v>лаб.лун</v>
          </cell>
          <cell r="J10" t="str">
            <v>Хоспис-3</v>
          </cell>
        </row>
        <row r="11">
          <cell r="A11" t="str">
            <v>90</v>
          </cell>
          <cell r="B11" t="str">
            <v>67</v>
          </cell>
          <cell r="C11" t="str">
            <v>113</v>
          </cell>
          <cell r="D11" t="str">
            <v>49</v>
          </cell>
          <cell r="E11" t="str">
            <v>лаб.обв</v>
          </cell>
          <cell r="J11" t="str">
            <v>Хоспис-4</v>
          </cell>
        </row>
        <row r="12">
          <cell r="A12" t="str">
            <v>95</v>
          </cell>
          <cell r="B12" t="str">
            <v>69</v>
          </cell>
          <cell r="C12" t="str">
            <v>119</v>
          </cell>
          <cell r="D12" t="str">
            <v>52</v>
          </cell>
          <cell r="E12" t="str">
            <v>кол.бум в/б</v>
          </cell>
          <cell r="J12" t="str">
            <v>Фигуристы</v>
          </cell>
        </row>
        <row r="13">
          <cell r="A13" t="str">
            <v>103</v>
          </cell>
          <cell r="B13" t="str">
            <v>72-1</v>
          </cell>
          <cell r="C13" t="str">
            <v>120</v>
          </cell>
          <cell r="D13" t="str">
            <v>56</v>
          </cell>
          <cell r="E13" t="str">
            <v>кол.обв в/б</v>
          </cell>
          <cell r="J13" t="str">
            <v>Мечникова</v>
          </cell>
        </row>
        <row r="14">
          <cell r="A14" t="str">
            <v>108</v>
          </cell>
          <cell r="B14" t="str">
            <v>72-2</v>
          </cell>
          <cell r="C14" t="str">
            <v>121</v>
          </cell>
          <cell r="D14" t="str">
            <v>60</v>
          </cell>
          <cell r="E14" t="str">
            <v>кол.карп в/б</v>
          </cell>
        </row>
        <row r="15">
          <cell r="A15" t="str">
            <v>109</v>
          </cell>
          <cell r="B15" t="str">
            <v>74-1</v>
          </cell>
          <cell r="C15" t="str">
            <v>122</v>
          </cell>
          <cell r="D15" t="str">
            <v>63</v>
          </cell>
          <cell r="E15" t="str">
            <v>103-Л</v>
          </cell>
        </row>
        <row r="16">
          <cell r="A16" t="str">
            <v>111</v>
          </cell>
          <cell r="B16" t="str">
            <v>74-2</v>
          </cell>
          <cell r="C16" t="str">
            <v>125-2</v>
          </cell>
          <cell r="D16" t="str">
            <v>70</v>
          </cell>
          <cell r="E16" t="str">
            <v>103-ЛС</v>
          </cell>
        </row>
        <row r="17">
          <cell r="A17" t="str">
            <v>116</v>
          </cell>
          <cell r="B17" t="str">
            <v>82</v>
          </cell>
          <cell r="C17" t="str">
            <v>128-1</v>
          </cell>
          <cell r="D17" t="str">
            <v>78</v>
          </cell>
          <cell r="E17" t="str">
            <v>66-К</v>
          </cell>
        </row>
        <row r="18">
          <cell r="A18" t="str">
            <v>123</v>
          </cell>
          <cell r="B18" t="str">
            <v>93</v>
          </cell>
          <cell r="C18" t="str">
            <v>128-2</v>
          </cell>
          <cell r="D18" t="str">
            <v>83</v>
          </cell>
          <cell r="E18" t="str">
            <v>701-К</v>
          </cell>
        </row>
        <row r="19">
          <cell r="A19" t="str">
            <v>124</v>
          </cell>
          <cell r="B19" t="str">
            <v>101</v>
          </cell>
          <cell r="C19" t="str">
            <v>129</v>
          </cell>
          <cell r="D19" t="str">
            <v>85</v>
          </cell>
          <cell r="E19" t="str">
            <v>83-К</v>
          </cell>
        </row>
        <row r="20">
          <cell r="A20" t="str">
            <v>127</v>
          </cell>
          <cell r="B20" t="str">
            <v>107</v>
          </cell>
          <cell r="C20" t="str">
            <v>132</v>
          </cell>
          <cell r="D20" t="str">
            <v>87</v>
          </cell>
          <cell r="E20" t="str">
            <v>34-2</v>
          </cell>
        </row>
        <row r="21">
          <cell r="A21" t="str">
            <v>131</v>
          </cell>
          <cell r="B21" t="str">
            <v>117</v>
          </cell>
          <cell r="C21" t="str">
            <v>135-2</v>
          </cell>
          <cell r="D21" t="str">
            <v>100</v>
          </cell>
          <cell r="E21" t="str">
            <v>32-1</v>
          </cell>
        </row>
        <row r="22">
          <cell r="A22" t="str">
            <v>133</v>
          </cell>
          <cell r="B22" t="str">
            <v>118</v>
          </cell>
          <cell r="C22" t="str">
            <v>138</v>
          </cell>
          <cell r="D22" t="str">
            <v>112</v>
          </cell>
          <cell r="E22" t="str">
            <v>32-2</v>
          </cell>
        </row>
        <row r="23">
          <cell r="A23" t="str">
            <v>134</v>
          </cell>
          <cell r="B23" t="str">
            <v>125-1</v>
          </cell>
          <cell r="C23" t="str">
            <v>139</v>
          </cell>
          <cell r="D23" t="str">
            <v>115</v>
          </cell>
          <cell r="E23" t="str">
            <v>32-3</v>
          </cell>
        </row>
        <row r="24">
          <cell r="A24" t="str">
            <v>135-1</v>
          </cell>
          <cell r="B24" t="str">
            <v>126</v>
          </cell>
          <cell r="C24" t="str">
            <v>141</v>
          </cell>
          <cell r="D24" t="str">
            <v>202</v>
          </cell>
          <cell r="E24" t="str">
            <v>40-п</v>
          </cell>
        </row>
        <row r="25">
          <cell r="A25" t="str">
            <v>136</v>
          </cell>
          <cell r="B25" t="str">
            <v>130-с</v>
          </cell>
          <cell r="C25" t="str">
            <v>295</v>
          </cell>
          <cell r="D25" t="str">
            <v>233</v>
          </cell>
          <cell r="E25" t="str">
            <v>43-п</v>
          </cell>
        </row>
        <row r="26">
          <cell r="A26" t="str">
            <v>137</v>
          </cell>
          <cell r="B26" t="str">
            <v>130-ш</v>
          </cell>
          <cell r="D26" t="str">
            <v>252</v>
          </cell>
          <cell r="E26" t="str">
            <v>85-п</v>
          </cell>
        </row>
        <row r="27">
          <cell r="A27" t="str">
            <v>298</v>
          </cell>
          <cell r="B27" t="str">
            <v>677-с1</v>
          </cell>
          <cell r="D27" t="str">
            <v>104-шк</v>
          </cell>
          <cell r="E27" t="str">
            <v>87-1-п</v>
          </cell>
        </row>
        <row r="28">
          <cell r="A28" t="str">
            <v>8-д/д</v>
          </cell>
          <cell r="B28" t="str">
            <v>677-с2</v>
          </cell>
          <cell r="D28" t="str">
            <v>104-буф</v>
          </cell>
          <cell r="E28" t="str">
            <v>87-2-п</v>
          </cell>
        </row>
        <row r="29">
          <cell r="A29" t="str">
            <v>457-шк</v>
          </cell>
          <cell r="B29" t="str">
            <v>677-шк</v>
          </cell>
          <cell r="D29" t="str">
            <v>1-Инт</v>
          </cell>
          <cell r="E29" t="str">
            <v>90-п</v>
          </cell>
        </row>
        <row r="30">
          <cell r="D30" t="str">
            <v>33-Инт</v>
          </cell>
        </row>
        <row r="31">
          <cell r="D31" t="str">
            <v>53-Д/д</v>
          </cell>
        </row>
      </sheetData>
      <sheetData sheetId="6"/>
      <sheetData sheetId="7"/>
      <sheetData sheetId="8"/>
      <sheetData sheetId="9"/>
      <sheetData sheetId="10">
        <row r="4">
          <cell r="C4" t="str">
            <v>1</v>
          </cell>
          <cell r="D4" t="str">
            <v>27</v>
          </cell>
        </row>
        <row r="5">
          <cell r="A5" t="str">
            <v>4</v>
          </cell>
          <cell r="C5" t="str">
            <v>9</v>
          </cell>
          <cell r="D5" t="str">
            <v>43</v>
          </cell>
        </row>
        <row r="6">
          <cell r="A6" t="str">
            <v>6-1</v>
          </cell>
          <cell r="C6" t="str">
            <v>10</v>
          </cell>
          <cell r="D6" t="str">
            <v>64</v>
          </cell>
        </row>
        <row r="7">
          <cell r="A7" t="str">
            <v>6-2</v>
          </cell>
          <cell r="C7" t="str">
            <v>12</v>
          </cell>
          <cell r="D7" t="str">
            <v>79</v>
          </cell>
        </row>
        <row r="8">
          <cell r="A8" t="str">
            <v>7-1</v>
          </cell>
          <cell r="C8" t="str">
            <v>15</v>
          </cell>
          <cell r="D8" t="str">
            <v>95</v>
          </cell>
        </row>
        <row r="9">
          <cell r="A9" t="str">
            <v>7-2</v>
          </cell>
          <cell r="C9" t="str">
            <v>17</v>
          </cell>
          <cell r="D9" t="str">
            <v>103</v>
          </cell>
        </row>
        <row r="10">
          <cell r="A10" t="str">
            <v>65</v>
          </cell>
          <cell r="C10" t="str">
            <v>21</v>
          </cell>
          <cell r="D10" t="str">
            <v>116</v>
          </cell>
        </row>
        <row r="11">
          <cell r="A11" t="str">
            <v>ДГБ гав</v>
          </cell>
          <cell r="C11" t="str">
            <v>23</v>
          </cell>
          <cell r="D11" t="str">
            <v>131</v>
          </cell>
        </row>
        <row r="12">
          <cell r="A12" t="str">
            <v>дгб зем</v>
          </cell>
          <cell r="C12" t="str">
            <v>44</v>
          </cell>
          <cell r="D12" t="str">
            <v>133</v>
          </cell>
        </row>
        <row r="13">
          <cell r="A13" t="str">
            <v>2</v>
          </cell>
          <cell r="C13" t="str">
            <v>48</v>
          </cell>
          <cell r="D13" t="str">
            <v>135-1</v>
          </cell>
        </row>
        <row r="14">
          <cell r="A14" t="str">
            <v>2-ф</v>
          </cell>
          <cell r="C14" t="str">
            <v>49</v>
          </cell>
          <cell r="D14" t="str">
            <v>136</v>
          </cell>
        </row>
        <row r="15">
          <cell r="C15" t="str">
            <v>56</v>
          </cell>
          <cell r="D15" t="str">
            <v>137</v>
          </cell>
        </row>
        <row r="16">
          <cell r="C16" t="str">
            <v>60</v>
          </cell>
          <cell r="D16" t="str">
            <v>8-д/д</v>
          </cell>
        </row>
        <row r="17">
          <cell r="C17" t="str">
            <v>63</v>
          </cell>
          <cell r="D17" t="str">
            <v>457-шк</v>
          </cell>
        </row>
        <row r="18">
          <cell r="C18" t="str">
            <v>70</v>
          </cell>
          <cell r="D18" t="str">
            <v>66-К</v>
          </cell>
        </row>
        <row r="19">
          <cell r="C19" t="str">
            <v>71</v>
          </cell>
          <cell r="D19" t="str">
            <v>83-К</v>
          </cell>
        </row>
        <row r="20">
          <cell r="C20" t="str">
            <v>78</v>
          </cell>
          <cell r="D20" t="str">
            <v>25</v>
          </cell>
        </row>
        <row r="21">
          <cell r="C21" t="str">
            <v>81</v>
          </cell>
          <cell r="D21" t="str">
            <v>32-1</v>
          </cell>
        </row>
        <row r="22">
          <cell r="C22" t="str">
            <v>85</v>
          </cell>
          <cell r="D22" t="str">
            <v>32-2</v>
          </cell>
        </row>
        <row r="23">
          <cell r="C23" t="str">
            <v>87</v>
          </cell>
          <cell r="D23" t="str">
            <v>32-3</v>
          </cell>
        </row>
        <row r="24">
          <cell r="C24" t="str">
            <v>90</v>
          </cell>
          <cell r="D24" t="str">
            <v>67</v>
          </cell>
        </row>
        <row r="25">
          <cell r="C25" t="str">
            <v>100</v>
          </cell>
          <cell r="D25" t="str">
            <v>69</v>
          </cell>
        </row>
        <row r="26">
          <cell r="C26" t="str">
            <v>108</v>
          </cell>
          <cell r="D26" t="str">
            <v>72-1</v>
          </cell>
        </row>
        <row r="27">
          <cell r="C27" t="str">
            <v>111</v>
          </cell>
          <cell r="D27" t="str">
            <v>72-2</v>
          </cell>
        </row>
        <row r="28">
          <cell r="C28" t="str">
            <v>112</v>
          </cell>
          <cell r="D28" t="str">
            <v>82</v>
          </cell>
        </row>
        <row r="29">
          <cell r="C29" t="str">
            <v>115</v>
          </cell>
          <cell r="D29" t="str">
            <v>93</v>
          </cell>
        </row>
        <row r="30">
          <cell r="C30" t="str">
            <v>117</v>
          </cell>
          <cell r="D30" t="str">
            <v>101</v>
          </cell>
        </row>
        <row r="31">
          <cell r="C31" t="str">
            <v>122</v>
          </cell>
          <cell r="D31" t="str">
            <v>107</v>
          </cell>
        </row>
        <row r="32">
          <cell r="C32" t="str">
            <v>126</v>
          </cell>
          <cell r="D32" t="str">
            <v>118</v>
          </cell>
        </row>
        <row r="33">
          <cell r="C33" t="str">
            <v>134</v>
          </cell>
          <cell r="D33" t="str">
            <v>125-1</v>
          </cell>
        </row>
        <row r="34">
          <cell r="C34" t="str">
            <v>202</v>
          </cell>
          <cell r="D34" t="str">
            <v>130-с</v>
          </cell>
        </row>
        <row r="35">
          <cell r="C35" t="str">
            <v>252</v>
          </cell>
          <cell r="D35" t="str">
            <v>130-ш</v>
          </cell>
        </row>
        <row r="36">
          <cell r="C36" t="str">
            <v>29-1</v>
          </cell>
          <cell r="D36" t="str">
            <v>677-с1</v>
          </cell>
        </row>
        <row r="37">
          <cell r="C37" t="str">
            <v>29-2</v>
          </cell>
          <cell r="D37" t="str">
            <v>677-с2</v>
          </cell>
        </row>
        <row r="38">
          <cell r="C38" t="str">
            <v>3-ф</v>
          </cell>
          <cell r="D38" t="str">
            <v>677-шк</v>
          </cell>
        </row>
        <row r="39">
          <cell r="C39" t="str">
            <v>74-1</v>
          </cell>
          <cell r="D39" t="str">
            <v>36</v>
          </cell>
        </row>
        <row r="40">
          <cell r="C40" t="str">
            <v>74-2</v>
          </cell>
          <cell r="D40" t="str">
            <v>91</v>
          </cell>
        </row>
        <row r="41">
          <cell r="C41" t="str">
            <v>127</v>
          </cell>
          <cell r="D41" t="str">
            <v>99</v>
          </cell>
        </row>
        <row r="42">
          <cell r="C42" t="str">
            <v>3-2</v>
          </cell>
          <cell r="D42" t="str">
            <v>102</v>
          </cell>
        </row>
        <row r="43">
          <cell r="C43" t="str">
            <v>3-1</v>
          </cell>
          <cell r="D43" t="str">
            <v>104</v>
          </cell>
        </row>
        <row r="44">
          <cell r="D44" t="str">
            <v>110</v>
          </cell>
        </row>
        <row r="45">
          <cell r="D45" t="str">
            <v>113</v>
          </cell>
        </row>
        <row r="46">
          <cell r="D46" t="str">
            <v>119</v>
          </cell>
        </row>
        <row r="47">
          <cell r="D47" t="str">
            <v>120</v>
          </cell>
        </row>
        <row r="48">
          <cell r="D48" t="str">
            <v>121</v>
          </cell>
        </row>
        <row r="49">
          <cell r="D49" t="str">
            <v>125-2</v>
          </cell>
        </row>
        <row r="50">
          <cell r="D50" t="str">
            <v>128-1</v>
          </cell>
        </row>
        <row r="51">
          <cell r="D51" t="str">
            <v>128-2</v>
          </cell>
        </row>
        <row r="52">
          <cell r="D52" t="str">
            <v>129</v>
          </cell>
        </row>
        <row r="53">
          <cell r="D53" t="str">
            <v>132</v>
          </cell>
        </row>
        <row r="54">
          <cell r="D54" t="str">
            <v>135-2</v>
          </cell>
        </row>
        <row r="55">
          <cell r="D55" t="str">
            <v>138</v>
          </cell>
        </row>
        <row r="56">
          <cell r="D56" t="str">
            <v>139</v>
          </cell>
        </row>
        <row r="57">
          <cell r="D57" t="str">
            <v>141</v>
          </cell>
        </row>
        <row r="58">
          <cell r="D58" t="str">
            <v>295</v>
          </cell>
        </row>
        <row r="59">
          <cell r="D59" t="str">
            <v>53-д/д</v>
          </cell>
        </row>
        <row r="60">
          <cell r="D60" t="str">
            <v>88</v>
          </cell>
        </row>
        <row r="61">
          <cell r="D61" t="str">
            <v>109</v>
          </cell>
        </row>
        <row r="62">
          <cell r="D62" t="str">
            <v>37</v>
          </cell>
        </row>
        <row r="63">
          <cell r="D63" t="str">
            <v>123</v>
          </cell>
        </row>
        <row r="64">
          <cell r="D64" t="str">
            <v>52</v>
          </cell>
        </row>
        <row r="65">
          <cell r="D65" t="str">
            <v>124</v>
          </cell>
        </row>
        <row r="66">
          <cell r="D66" t="str">
            <v>83</v>
          </cell>
        </row>
        <row r="67">
          <cell r="D67" t="str">
            <v>298</v>
          </cell>
        </row>
        <row r="68">
          <cell r="D68" t="str">
            <v>233</v>
          </cell>
        </row>
        <row r="69">
          <cell r="D69" t="str">
            <v>104-шк</v>
          </cell>
        </row>
        <row r="70">
          <cell r="D70" t="str">
            <v>104-буф</v>
          </cell>
        </row>
        <row r="71">
          <cell r="D71" t="str">
            <v>1-Инт</v>
          </cell>
        </row>
        <row r="72">
          <cell r="D72" t="str">
            <v>33-Инт</v>
          </cell>
        </row>
        <row r="73">
          <cell r="D73" t="str">
            <v>140</v>
          </cell>
        </row>
        <row r="74">
          <cell r="D74" t="str">
            <v>8 д/с</v>
          </cell>
        </row>
        <row r="75">
          <cell r="D75" t="str">
            <v>кол.карп</v>
          </cell>
        </row>
        <row r="76">
          <cell r="D76" t="str">
            <v>кол.обв</v>
          </cell>
        </row>
        <row r="77">
          <cell r="D77" t="str">
            <v>лаб.лун</v>
          </cell>
        </row>
        <row r="78">
          <cell r="D78" t="str">
            <v>лаб.обв</v>
          </cell>
        </row>
        <row r="79">
          <cell r="D79" t="str">
            <v>кол.бум в/б</v>
          </cell>
        </row>
        <row r="80">
          <cell r="D80" t="str">
            <v>кол.обв в/б</v>
          </cell>
        </row>
        <row r="81">
          <cell r="D81" t="str">
            <v>кол.карп в/б</v>
          </cell>
        </row>
        <row r="82">
          <cell r="D82" t="str">
            <v>34-1</v>
          </cell>
        </row>
        <row r="83">
          <cell r="D83" t="str">
            <v>34-2</v>
          </cell>
        </row>
        <row r="84">
          <cell r="D84" t="str">
            <v>40-п</v>
          </cell>
        </row>
        <row r="85">
          <cell r="D85" t="str">
            <v>43-п</v>
          </cell>
        </row>
        <row r="86">
          <cell r="D86" t="str">
            <v>85-п</v>
          </cell>
        </row>
        <row r="87">
          <cell r="D87" t="str">
            <v>87-1-п</v>
          </cell>
        </row>
        <row r="88">
          <cell r="D88" t="str">
            <v>87-2-п</v>
          </cell>
        </row>
        <row r="89">
          <cell r="D89" t="str">
            <v>90-п</v>
          </cell>
        </row>
        <row r="90">
          <cell r="D90">
            <v>20</v>
          </cell>
        </row>
        <row r="91">
          <cell r="D91" t="str">
            <v>103-Л</v>
          </cell>
        </row>
        <row r="92">
          <cell r="D92" t="str">
            <v>103-лс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74"/>
  <sheetViews>
    <sheetView tabSelected="1" view="pageBreakPreview" zoomScale="70" zoomScaleNormal="100" zoomScaleSheetLayoutView="70" workbookViewId="0">
      <selection activeCell="Y5" sqref="Y5"/>
    </sheetView>
  </sheetViews>
  <sheetFormatPr defaultRowHeight="15" x14ac:dyDescent="0.25"/>
  <cols>
    <col min="1" max="1" width="2.85546875" customWidth="1"/>
    <col min="2" max="2" width="12.42578125" customWidth="1"/>
    <col min="3" max="3" width="7.7109375" customWidth="1"/>
    <col min="4" max="4" width="7.42578125" customWidth="1"/>
    <col min="5" max="5" width="13.5703125" customWidth="1"/>
    <col min="6" max="6" width="8.140625" customWidth="1"/>
    <col min="7" max="7" width="8.5703125" customWidth="1"/>
    <col min="8" max="8" width="13.85546875" customWidth="1"/>
    <col min="9" max="9" width="9.7109375" customWidth="1"/>
    <col min="10" max="10" width="9" customWidth="1"/>
    <col min="11" max="11" width="11.7109375" customWidth="1"/>
    <col min="12" max="12" width="8.140625" customWidth="1"/>
    <col min="13" max="13" width="8.5703125" customWidth="1"/>
    <col min="14" max="14" width="11.7109375" customWidth="1"/>
    <col min="15" max="15" width="12.42578125" customWidth="1"/>
    <col min="16" max="16" width="8.85546875" customWidth="1"/>
    <col min="21" max="21" width="9.140625" style="1"/>
  </cols>
  <sheetData>
    <row r="1" spans="1:59" ht="42" customHeight="1" x14ac:dyDescent="0.25">
      <c r="Y1" s="257" t="s">
        <v>156</v>
      </c>
      <c r="Z1" s="257"/>
      <c r="AA1" s="257"/>
      <c r="AB1" s="257"/>
    </row>
    <row r="2" spans="1:59" ht="16.5" customHeight="1" thickBot="1" x14ac:dyDescent="0.3">
      <c r="B2" s="2"/>
      <c r="C2" s="2"/>
      <c r="D2" s="2"/>
      <c r="E2" s="3" t="s">
        <v>0</v>
      </c>
      <c r="F2" s="3" t="s">
        <v>1</v>
      </c>
      <c r="G2" s="4" t="s">
        <v>2</v>
      </c>
      <c r="H2" s="5" t="str">
        <f ca="1">[1]заявки!B1</f>
        <v>Книга3</v>
      </c>
      <c r="I2" s="6"/>
      <c r="J2" s="2"/>
      <c r="K2" s="2"/>
      <c r="L2" s="2"/>
      <c r="M2" s="2"/>
      <c r="N2" s="2"/>
      <c r="O2" s="2"/>
      <c r="P2" s="2"/>
      <c r="Q2" s="2"/>
      <c r="U2" s="7" t="s">
        <v>3</v>
      </c>
      <c r="V2" s="8" t="s">
        <v>4</v>
      </c>
      <c r="W2" s="9" t="s">
        <v>5</v>
      </c>
      <c r="Y2" s="257"/>
      <c r="Z2" s="257"/>
      <c r="AA2" s="257"/>
      <c r="AB2" s="257"/>
      <c r="AG2" s="10" t="s">
        <v>0</v>
      </c>
      <c r="AH2" s="10" t="s">
        <v>1</v>
      </c>
      <c r="AI2" s="11" t="s">
        <v>2</v>
      </c>
      <c r="AJ2" s="12">
        <f>[1]заявки!AD1</f>
        <v>0</v>
      </c>
      <c r="AK2" s="13"/>
      <c r="BB2" s="14"/>
      <c r="BC2" s="15"/>
      <c r="BD2" s="16"/>
      <c r="BE2" s="17"/>
      <c r="BF2" s="18"/>
      <c r="BG2" s="14"/>
    </row>
    <row r="3" spans="1:59" ht="19.5" hidden="1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Y3" s="257"/>
      <c r="Z3" s="257"/>
      <c r="AA3" s="257"/>
      <c r="AB3" s="257"/>
      <c r="BB3" s="14"/>
      <c r="BC3" s="19"/>
      <c r="BD3" s="16"/>
      <c r="BE3" s="17"/>
      <c r="BF3" s="20"/>
      <c r="BG3" s="14"/>
    </row>
    <row r="4" spans="1:59" ht="19.5" thickBot="1" x14ac:dyDescent="0.3">
      <c r="B4" s="21">
        <v>7771000</v>
      </c>
      <c r="C4" s="22" t="s">
        <v>6</v>
      </c>
      <c r="D4" s="23" t="s">
        <v>7</v>
      </c>
      <c r="E4" s="21">
        <v>7771001</v>
      </c>
      <c r="F4" s="22" t="s">
        <v>8</v>
      </c>
      <c r="G4" s="23" t="s">
        <v>7</v>
      </c>
      <c r="H4" s="24">
        <v>7771002</v>
      </c>
      <c r="I4" s="22" t="s">
        <v>8</v>
      </c>
      <c r="J4" s="23" t="s">
        <v>7</v>
      </c>
      <c r="K4" s="25">
        <v>7771015</v>
      </c>
      <c r="L4" s="26" t="s">
        <v>6</v>
      </c>
      <c r="M4" s="27" t="s">
        <v>7</v>
      </c>
      <c r="N4" s="24"/>
      <c r="O4" s="28"/>
      <c r="P4" s="28" t="s">
        <v>6</v>
      </c>
      <c r="Q4" s="29" t="s">
        <v>7</v>
      </c>
      <c r="V4" t="str">
        <f>МарияСписок</f>
        <v>27</v>
      </c>
      <c r="W4">
        <f>мариясписок2</f>
        <v>0</v>
      </c>
      <c r="Y4" s="257"/>
      <c r="Z4" s="257"/>
      <c r="AA4" s="257"/>
      <c r="AB4" s="257"/>
      <c r="AD4" s="30">
        <v>7771000</v>
      </c>
      <c r="AE4" s="31" t="s">
        <v>6</v>
      </c>
      <c r="AF4" s="32" t="s">
        <v>7</v>
      </c>
      <c r="AG4" s="30">
        <v>7771001</v>
      </c>
      <c r="AH4" s="31" t="s">
        <v>8</v>
      </c>
      <c r="AI4" s="32" t="s">
        <v>7</v>
      </c>
      <c r="AJ4" s="33">
        <v>7771002</v>
      </c>
      <c r="AK4" s="31" t="s">
        <v>8</v>
      </c>
      <c r="AL4" s="32" t="s">
        <v>7</v>
      </c>
      <c r="AM4" s="34">
        <v>7771015</v>
      </c>
      <c r="AN4" s="35" t="s">
        <v>6</v>
      </c>
      <c r="AO4" s="36" t="s">
        <v>7</v>
      </c>
      <c r="AP4" s="33"/>
      <c r="AQ4" s="37"/>
      <c r="AR4" s="37" t="s">
        <v>6</v>
      </c>
      <c r="AS4" s="38" t="s">
        <v>7</v>
      </c>
      <c r="BB4" s="14"/>
      <c r="BC4" s="15"/>
      <c r="BD4" s="20"/>
      <c r="BE4" s="17"/>
      <c r="BF4" s="20"/>
      <c r="BG4" s="14"/>
    </row>
    <row r="5" spans="1:59" ht="18.75" x14ac:dyDescent="0.3">
      <c r="A5" s="39"/>
      <c r="B5" s="40" t="s">
        <v>9</v>
      </c>
      <c r="C5" s="41">
        <f>IFERROR(IF(VLOOKUP($B5,[1]заявки!$A:$D,C$51,FALSE)=0,0,VLOOKUP($B5,[1]заявки!$A:$D,C$51,FALSE)),0)</f>
        <v>24</v>
      </c>
      <c r="D5" s="42">
        <f>IFERROR(IF(VLOOKUP($B5,[1]заявки!$A:$D,D$51,FALSE)=0,0,VLOOKUP($B5,[1]заявки!$A:$D,D$51,FALSE)),0)</f>
        <v>7</v>
      </c>
      <c r="E5" s="43" t="s">
        <v>10</v>
      </c>
      <c r="F5" s="44">
        <f>IFERROR(IF(VLOOKUP($E5,[1]заявки!$A:$D,F$51,FALSE)=0,0,VLOOKUP($E5,[1]заявки!$A:$D,F$51,FALSE)),0)</f>
        <v>10</v>
      </c>
      <c r="G5" s="45">
        <f>IFERROR(IF(VLOOKUP($E5,[1]заявки!$A:$D,G$51,FALSE)=0,0,VLOOKUP($E5,[1]заявки!$A:$D,G$51,FALSE)),0)</f>
        <v>4</v>
      </c>
      <c r="H5" s="46"/>
      <c r="I5" s="41">
        <f>IFERROR(IF(VLOOKUP($H5,[1]заявки!$A:$D,I$51,FALSE)=0,0,VLOOKUP($H5,[1]заявки!$A:$D,I$51,FALSE)),0)</f>
        <v>0</v>
      </c>
      <c r="J5" s="42">
        <f>IFERROR(IF(VLOOKUP($H5,[1]заявки!$A:$D,J$51,FALSE)=0,0,VLOOKUP($H5,[1]заявки!$A:$D,J$51,FALSE)),0)</f>
        <v>0</v>
      </c>
      <c r="K5" s="43"/>
      <c r="L5" s="44">
        <f>IFERROR(IF(VLOOKUP($K5,[1]заявки!$A:$D,L$51,FALSE)=0,0,VLOOKUP($K5,[1]заявки!$A:$D,L$51,FALSE)),0)</f>
        <v>0</v>
      </c>
      <c r="M5" s="45">
        <f>IFERROR(IF(VLOOKUP($K5,[1]заявки!$A:$D,M$51,FALSE)=0,0,VLOOKUP($K5,[1]заявки!$A:$D,M$51,FALSE)),0)</f>
        <v>0</v>
      </c>
      <c r="N5" s="47">
        <v>7771006</v>
      </c>
      <c r="O5" s="48" t="s">
        <v>11</v>
      </c>
      <c r="P5" s="41">
        <f>IFERROR(IF(VLOOKUP($O5,[1]заявки!$A:$D,P$51,FALSE)=0,0,VLOOKUP($O5,[1]заявки!$A:$D,P$51,FALSE)),0)</f>
        <v>0</v>
      </c>
      <c r="Q5" s="49">
        <f>IFERROR(IF(VLOOKUP($O5,[1]заявки!$A:$D,Q$51,FALSE)=0,0,VLOOKUP($O5,[1]заявки!$A:$D,Q$51,FALSE)),0)</f>
        <v>0</v>
      </c>
      <c r="U5" s="50" t="str">
        <f>Артиссписок</f>
        <v>9</v>
      </c>
      <c r="V5" t="str">
        <f>МарияСписок</f>
        <v>43</v>
      </c>
      <c r="W5" t="str">
        <f>мариясписок2</f>
        <v>4</v>
      </c>
      <c r="Z5" s="254" t="str">
        <f t="array" ref="Z5">IFERROR(INDEX(Экспорт,MOD(ROW(O1)-1,COUNTA(Экспорт))+1,(ROW(O1)-1)/COUNTA(Экспорт)+1),"")</f>
        <v>65</v>
      </c>
      <c r="AD5" s="51" t="s">
        <v>12</v>
      </c>
      <c r="AE5" s="52">
        <f>IFERROR(IF(VLOOKUP($B5,[1]заявки!$A:$D,AE$51,FALSE)=0,0,VLOOKUP($B5,[1]заявки!$A:$D,AE$51,FALSE)),0)</f>
        <v>0</v>
      </c>
      <c r="AF5" s="53">
        <f>IFERROR(IF(VLOOKUP($B5,[1]заявки!$A:$D,AF$51,FALSE)=0,0,VLOOKUP($B5,[1]заявки!$A:$D,AF$51,FALSE)),0)</f>
        <v>0</v>
      </c>
      <c r="AG5" s="51" t="s">
        <v>13</v>
      </c>
      <c r="AH5" s="52">
        <f>IFERROR(IF(VLOOKUP($E5,[1]заявки!$A:$D,AH$51,FALSE)=0,0,VLOOKUP($E5,[1]заявки!$A:$D,AH$51,FALSE)),0)</f>
        <v>0</v>
      </c>
      <c r="AI5" s="54">
        <f>IFERROR(IF(VLOOKUP($E5,[1]заявки!$A:$D,AI$51,FALSE)=0,0,VLOOKUP($E5,[1]заявки!$A:$D,AI$51,FALSE)),0)</f>
        <v>0</v>
      </c>
      <c r="AJ5" s="55"/>
      <c r="AK5" s="52">
        <f>IFERROR(IF(VLOOKUP($H5,[1]заявки!$A:$D,AK$51,FALSE)=0,0,VLOOKUP($H5,[1]заявки!$A:$D,AK$51,FALSE)),0)</f>
        <v>0</v>
      </c>
      <c r="AL5" s="53">
        <f>IFERROR(IF(VLOOKUP($H5,[1]заявки!$A:$D,AL$51,FALSE)=0,0,VLOOKUP($H5,[1]заявки!$A:$D,AL$51,FALSE)),0)</f>
        <v>0</v>
      </c>
      <c r="AM5" s="56" t="s">
        <v>14</v>
      </c>
      <c r="AN5" s="57">
        <f>IFERROR(IF(VLOOKUP($K5,[1]заявки!$A:$D,AN$51,FALSE)=0,0,VLOOKUP($K5,[1]заявки!$A:$D,AN$51,FALSE)),0)</f>
        <v>0</v>
      </c>
      <c r="AO5" s="58">
        <f>IFERROR(IF(VLOOKUP($K5,[1]заявки!$A:$D,AO$51,FALSE)=0,0,VLOOKUP($K5,[1]заявки!$A:$D,AO$51,FALSE)),0)</f>
        <v>0</v>
      </c>
      <c r="AP5" s="59">
        <v>7771006</v>
      </c>
      <c r="AQ5" s="60" t="s">
        <v>11</v>
      </c>
      <c r="AR5" s="52">
        <f>IFERROR(IF(VLOOKUP($O5,[1]заявки!$A:$D,AR$51,FALSE)=0,0,VLOOKUP($O5,[1]заявки!$A:$D,AR$51,FALSE)),0)</f>
        <v>0</v>
      </c>
      <c r="AS5" s="54">
        <f>IFERROR(IF(VLOOKUP($O5,[1]заявки!$A:$D,AS$51,FALSE)=0,0,VLOOKUP($O5,[1]заявки!$A:$D,AS$51,FALSE)),0)</f>
        <v>0</v>
      </c>
      <c r="BB5" s="14"/>
      <c r="BC5" s="15"/>
      <c r="BD5" s="20"/>
      <c r="BE5" s="17"/>
      <c r="BF5" s="20"/>
      <c r="BG5" s="14"/>
    </row>
    <row r="6" spans="1:59" ht="18.75" x14ac:dyDescent="0.3">
      <c r="A6" s="39"/>
      <c r="B6" s="40" t="s">
        <v>12</v>
      </c>
      <c r="C6" s="61">
        <f>IFERROR(IF(VLOOKUP($B6,[1]заявки!$A:$D,C$51,FALSE)=0,0,VLOOKUP($B6,[1]заявки!$A:$D,C$51,FALSE)),0)</f>
        <v>7</v>
      </c>
      <c r="D6" s="62">
        <f>IFERROR(IF(VLOOKUP($B6,[1]заявки!$A:$D,D$51,FALSE)=0,0,VLOOKUP($B6,[1]заявки!$A:$D,D$51,FALSE)),0)</f>
        <v>2</v>
      </c>
      <c r="E6" s="63" t="s">
        <v>15</v>
      </c>
      <c r="F6" s="61">
        <f>IFERROR(IF(VLOOKUP($E6,[1]заявки!$A:$D,F$51,FALSE)=0,0,VLOOKUP($E6,[1]заявки!$A:$D,F$51,FALSE)),0)</f>
        <v>37</v>
      </c>
      <c r="G6" s="64">
        <f>IFERROR(IF(VLOOKUP($E6,[1]заявки!$A:$D,G$51,FALSE)=0,0,VLOOKUP($E6,[1]заявки!$A:$D,G$51,FALSE)),0)</f>
        <v>10</v>
      </c>
      <c r="H6" s="65"/>
      <c r="I6" s="61">
        <f>IFERROR(IF(VLOOKUP($H6,[1]заявки!$A:$D,I$51,FALSE)=0,0,VLOOKUP($H6,[1]заявки!$A:$D,I$51,FALSE)),0)</f>
        <v>0</v>
      </c>
      <c r="J6" s="62">
        <f>IFERROR(IF(VLOOKUP($H6,[1]заявки!$A:$D,J$51,FALSE)=0,0,VLOOKUP($H6,[1]заявки!$A:$D,J$51,FALSE)),0)</f>
        <v>0</v>
      </c>
      <c r="K6" s="66"/>
      <c r="L6" s="61">
        <f>IFERROR(IF(VLOOKUP($K6,[1]заявки!$A:$D,L$51,FALSE)=0,0,VLOOKUP($K6,[1]заявки!$A:$D,L$51,FALSE)),0)</f>
        <v>0</v>
      </c>
      <c r="M6" s="64">
        <f>IFERROR(IF(VLOOKUP($K6,[1]заявки!$A:$D,M$51,FALSE)=0,0,VLOOKUP($K6,[1]заявки!$A:$D,M$51,FALSE)),0)</f>
        <v>0</v>
      </c>
      <c r="N6" s="67">
        <v>7771009</v>
      </c>
      <c r="O6" s="68" t="s">
        <v>16</v>
      </c>
      <c r="P6" s="61">
        <f>IFERROR(IF(VLOOKUP($O6,[1]заявки!$A:$D,P$51,FALSE)=0,0,VLOOKUP($O6,[1]заявки!$A:$D,P$51,FALSE)),0)</f>
        <v>0</v>
      </c>
      <c r="Q6" s="64">
        <f>IFERROR(IF(VLOOKUP($O6,[1]заявки!$A:$D,Q$51,FALSE)=0,0,VLOOKUP($O6,[1]заявки!$A:$D,Q$51,FALSE)),0)</f>
        <v>0</v>
      </c>
      <c r="U6" s="50" t="str">
        <f>Артиссписок</f>
        <v>10</v>
      </c>
      <c r="V6" t="str">
        <f>МарияСписок</f>
        <v>64</v>
      </c>
      <c r="W6" t="str">
        <f>мариясписок2</f>
        <v>6-1</v>
      </c>
      <c r="Z6" s="255" t="str">
        <f t="array" ref="Z6">IFERROR(INDEX(Экспорт,MOD(ROW(O2)-1,COUNTA(Экспорт))+1,(ROW(O2)-1)/COUNTA(Экспорт)+1),"")</f>
        <v>20</v>
      </c>
      <c r="AD6" s="69" t="s">
        <v>17</v>
      </c>
      <c r="AE6" s="70">
        <f>IFERROR(IF(VLOOKUP($B6,[1]заявки!$A:$D,AE$51,FALSE)=0,0,VLOOKUP($B6,[1]заявки!$A:$D,AE$51,FALSE)),0)</f>
        <v>0</v>
      </c>
      <c r="AF6" s="71">
        <f>IFERROR(IF(VLOOKUP($B6,[1]заявки!$A:$D,AF$51,FALSE)=0,0,VLOOKUP($B6,[1]заявки!$A:$D,AF$51,FALSE)),0)</f>
        <v>0</v>
      </c>
      <c r="AG6" s="69" t="s">
        <v>10</v>
      </c>
      <c r="AH6" s="70">
        <f>IFERROR(IF(VLOOKUP($E6,[1]заявки!$A:$D,AH$51,FALSE)=0,0,VLOOKUP($E6,[1]заявки!$A:$D,AH$51,FALSE)),0)</f>
        <v>0</v>
      </c>
      <c r="AI6" s="72">
        <f>IFERROR(IF(VLOOKUP($E6,[1]заявки!$A:$D,AI$51,FALSE)=0,0,VLOOKUP($E6,[1]заявки!$A:$D,AI$51,FALSE)),0)</f>
        <v>0</v>
      </c>
      <c r="AJ6" s="73" t="s">
        <v>18</v>
      </c>
      <c r="AK6" s="70">
        <f>IFERROR(IF(VLOOKUP($H6,[1]заявки!$A:$D,AK$51,FALSE)=0,0,VLOOKUP($H6,[1]заявки!$A:$D,AK$51,FALSE)),0)</f>
        <v>0</v>
      </c>
      <c r="AL6" s="71">
        <f>IFERROR(IF(VLOOKUP($H6,[1]заявки!$A:$D,AL$51,FALSE)=0,0,VLOOKUP($H6,[1]заявки!$A:$D,AL$51,FALSE)),0)</f>
        <v>0</v>
      </c>
      <c r="AM6" s="69" t="s">
        <v>19</v>
      </c>
      <c r="AN6" s="70">
        <f>IFERROR(IF(VLOOKUP($K6,[1]заявки!$A:$D,AN$51,FALSE)=0,0,VLOOKUP($K6,[1]заявки!$A:$D,AN$51,FALSE)),0)</f>
        <v>0</v>
      </c>
      <c r="AO6" s="72">
        <f>IFERROR(IF(VLOOKUP($K6,[1]заявки!$A:$D,AO$51,FALSE)=0,0,VLOOKUP($K6,[1]заявки!$A:$D,AO$51,FALSE)),0)</f>
        <v>0</v>
      </c>
      <c r="AP6" s="74">
        <v>7771009</v>
      </c>
      <c r="AQ6" s="75" t="s">
        <v>16</v>
      </c>
      <c r="AR6" s="70">
        <f>IFERROR(IF(VLOOKUP($O6,[1]заявки!$A:$D,AR$51,FALSE)=0,0,VLOOKUP($O6,[1]заявки!$A:$D,AR$51,FALSE)),0)</f>
        <v>0</v>
      </c>
      <c r="AS6" s="72">
        <f>IFERROR(IF(VLOOKUP($O6,[1]заявки!$A:$D,AS$51,FALSE)=0,0,VLOOKUP($O6,[1]заявки!$A:$D,AS$51,FALSE)),0)</f>
        <v>0</v>
      </c>
      <c r="BB6" s="14"/>
      <c r="BC6" s="15"/>
      <c r="BD6" s="16"/>
      <c r="BE6" s="17"/>
      <c r="BF6" s="20"/>
      <c r="BG6" s="14"/>
    </row>
    <row r="7" spans="1:59" ht="18.75" x14ac:dyDescent="0.3">
      <c r="A7" s="39"/>
      <c r="B7" s="76" t="s">
        <v>17</v>
      </c>
      <c r="C7" s="61">
        <f>IFERROR(IF(VLOOKUP($B7,[1]заявки!$A:$D,C$51,FALSE)=0,0,VLOOKUP($B7,[1]заявки!$A:$D,C$51,FALSE)),0)</f>
        <v>15</v>
      </c>
      <c r="D7" s="62">
        <f>IFERROR(IF(VLOOKUP($B7,[1]заявки!$A:$D,D$51,FALSE)=0,0,VLOOKUP($B7,[1]заявки!$A:$D,D$51,FALSE)),0)</f>
        <v>5</v>
      </c>
      <c r="E7" s="66" t="s">
        <v>20</v>
      </c>
      <c r="F7" s="61">
        <f>IFERROR(IF(VLOOKUP($E7,[1]заявки!$A:$D,F$51,FALSE)=0,0,VLOOKUP($E7,[1]заявки!$A:$D,F$51,FALSE)),0)</f>
        <v>0</v>
      </c>
      <c r="G7" s="64">
        <f>IFERROR(IF(VLOOKUP($E7,[1]заявки!$A:$D,G$51,FALSE)=0,0,VLOOKUP($E7,[1]заявки!$A:$D,G$51,FALSE)),0)</f>
        <v>0</v>
      </c>
      <c r="H7" s="65"/>
      <c r="I7" s="61">
        <f>IFERROR(IF(VLOOKUP($H7,[1]заявки!$A:$D,I$51,FALSE)=0,0,VLOOKUP($H7,[1]заявки!$A:$D,I$51,FALSE)),0)</f>
        <v>0</v>
      </c>
      <c r="J7" s="62">
        <f>IFERROR(IF(VLOOKUP($H7,[1]заявки!$A:$D,J$51,FALSE)=0,0,VLOOKUP($H7,[1]заявки!$A:$D,J$51,FALSE)),0)</f>
        <v>0</v>
      </c>
      <c r="K7" s="66"/>
      <c r="L7" s="61">
        <f>IFERROR(IF(VLOOKUP($K7,[1]заявки!$A:$D,L$51,FALSE)=0,0,VLOOKUP($K7,[1]заявки!$A:$D,L$51,FALSE)),0)</f>
        <v>0</v>
      </c>
      <c r="M7" s="64">
        <f>IFERROR(IF(VLOOKUP($K7,[1]заявки!$A:$D,M$51,FALSE)=0,0,VLOOKUP($K7,[1]заявки!$A:$D,M$51,FALSE)),0)</f>
        <v>0</v>
      </c>
      <c r="N7" s="67">
        <v>7771007</v>
      </c>
      <c r="O7" s="68" t="s">
        <v>21</v>
      </c>
      <c r="P7" s="61">
        <f>IFERROR(IF(VLOOKUP($O7,[1]заявки!$A:$D,P$51,FALSE)=0,0,VLOOKUP($O7,[1]заявки!$A:$D,P$51,FALSE)),0)</f>
        <v>0</v>
      </c>
      <c r="Q7" s="64">
        <f>IFERROR(IF(VLOOKUP($O7,[1]заявки!$A:$D,Q$51,FALSE)=0,0,VLOOKUP($O7,[1]заявки!$A:$D,Q$51,FALSE)),0)</f>
        <v>0</v>
      </c>
      <c r="U7" s="50" t="str">
        <f>Артиссписок</f>
        <v>12</v>
      </c>
      <c r="V7" t="str">
        <f>МарияСписок</f>
        <v>79</v>
      </c>
      <c r="W7" t="str">
        <f>мариясписок2</f>
        <v>6-2</v>
      </c>
      <c r="Z7" s="255" t="str">
        <f t="array" ref="Z7">IFERROR(INDEX(Экспорт,MOD(ROW(O3)-1,COUNTA(Экспорт))+1,(ROW(O3)-1)/COUNTA(Экспорт)+1),"")</f>
        <v>27</v>
      </c>
      <c r="AD7" s="69" t="s">
        <v>22</v>
      </c>
      <c r="AE7" s="70">
        <f>IFERROR(IF(VLOOKUP($B7,[1]заявки!$A:$D,AE$51,FALSE)=0,0,VLOOKUP($B7,[1]заявки!$A:$D,AE$51,FALSE)),0)</f>
        <v>0</v>
      </c>
      <c r="AF7" s="71">
        <f>IFERROR(IF(VLOOKUP($B7,[1]заявки!$A:$D,AF$51,FALSE)=0,0,VLOOKUP($B7,[1]заявки!$A:$D,AF$51,FALSE)),0)</f>
        <v>0</v>
      </c>
      <c r="AG7" s="69" t="s">
        <v>23</v>
      </c>
      <c r="AH7" s="70">
        <f>IFERROR(IF(VLOOKUP($E7,[1]заявки!$A:$D,AH$51,FALSE)=0,0,VLOOKUP($E7,[1]заявки!$A:$D,AH$51,FALSE)),0)</f>
        <v>0</v>
      </c>
      <c r="AI7" s="72">
        <f>IFERROR(IF(VLOOKUP($E7,[1]заявки!$A:$D,AI$51,FALSE)=0,0,VLOOKUP($E7,[1]заявки!$A:$D,AI$51,FALSE)),0)</f>
        <v>0</v>
      </c>
      <c r="AJ7" s="73" t="s">
        <v>24</v>
      </c>
      <c r="AK7" s="70">
        <f>IFERROR(IF(VLOOKUP($H7,[1]заявки!$A:$D,AK$51,FALSE)=0,0,VLOOKUP($H7,[1]заявки!$A:$D,AK$51,FALSE)),0)</f>
        <v>0</v>
      </c>
      <c r="AL7" s="71">
        <f>IFERROR(IF(VLOOKUP($H7,[1]заявки!$A:$D,AL$51,FALSE)=0,0,VLOOKUP($H7,[1]заявки!$A:$D,AL$51,FALSE)),0)</f>
        <v>0</v>
      </c>
      <c r="AM7" s="69" t="s">
        <v>25</v>
      </c>
      <c r="AN7" s="70">
        <f>IFERROR(IF(VLOOKUP($K7,[1]заявки!$A:$D,AN$51,FALSE)=0,0,VLOOKUP($K7,[1]заявки!$A:$D,AN$51,FALSE)),0)</f>
        <v>0</v>
      </c>
      <c r="AO7" s="72">
        <f>IFERROR(IF(VLOOKUP($K7,[1]заявки!$A:$D,AO$51,FALSE)=0,0,VLOOKUP($K7,[1]заявки!$A:$D,AO$51,FALSE)),0)</f>
        <v>0</v>
      </c>
      <c r="AP7" s="74">
        <v>7771007</v>
      </c>
      <c r="AQ7" s="75" t="s">
        <v>21</v>
      </c>
      <c r="AR7" s="70">
        <f>IFERROR(IF(VLOOKUP($O7,[1]заявки!$A:$D,AR$51,FALSE)=0,0,VLOOKUP($O7,[1]заявки!$A:$D,AR$51,FALSE)),0)</f>
        <v>0</v>
      </c>
      <c r="AS7" s="72">
        <f>IFERROR(IF(VLOOKUP($O7,[1]заявки!$A:$D,AS$51,FALSE)=0,0,VLOOKUP($O7,[1]заявки!$A:$D,AS$51,FALSE)),0)</f>
        <v>0</v>
      </c>
      <c r="BB7" s="14"/>
      <c r="BC7" s="15"/>
      <c r="BD7" s="16"/>
      <c r="BE7" s="17"/>
      <c r="BF7" s="20"/>
      <c r="BG7" s="14"/>
    </row>
    <row r="8" spans="1:59" ht="18.75" x14ac:dyDescent="0.3">
      <c r="A8" s="39"/>
      <c r="B8" s="40" t="s">
        <v>26</v>
      </c>
      <c r="C8" s="61">
        <f>IFERROR(IF(VLOOKUP($B8,[1]заявки!$A:$D,C$51,FALSE)=0,0,VLOOKUP($B8,[1]заявки!$A:$D,C$51,FALSE)),0)</f>
        <v>16</v>
      </c>
      <c r="D8" s="62">
        <f>IFERROR(IF(VLOOKUP($B8,[1]заявки!$A:$D,D$51,FALSE)=0,0,VLOOKUP($B8,[1]заявки!$A:$D,D$51,FALSE)),0)</f>
        <v>6</v>
      </c>
      <c r="E8" s="66" t="s">
        <v>27</v>
      </c>
      <c r="F8" s="61">
        <f>IFERROR(IF(VLOOKUP($E8,[1]заявки!$A:$D,F$51,FALSE)=0,0,VLOOKUP($E8,[1]заявки!$A:$D,F$51,FALSE)),0)</f>
        <v>25</v>
      </c>
      <c r="G8" s="64">
        <f>IFERROR(IF(VLOOKUP($E8,[1]заявки!$A:$D,G$51,FALSE)=0,0,VLOOKUP($E8,[1]заявки!$A:$D,G$51,FALSE)),0)</f>
        <v>9</v>
      </c>
      <c r="H8" s="65"/>
      <c r="I8" s="61">
        <f>IFERROR(IF(VLOOKUP($H8,[1]заявки!$A:$D,I$51,FALSE)=0,0,VLOOKUP($H8,[1]заявки!$A:$D,I$51,FALSE)),0)</f>
        <v>0</v>
      </c>
      <c r="J8" s="62">
        <f>IFERROR(IF(VLOOKUP($H8,[1]заявки!$A:$D,J$51,FALSE)=0,0,VLOOKUP($H8,[1]заявки!$A:$D,J$51,FALSE)),0)</f>
        <v>0</v>
      </c>
      <c r="K8" s="66"/>
      <c r="L8" s="61">
        <f>IFERROR(IF(VLOOKUP($K8,[1]заявки!$A:$D,L$51,FALSE)=0,0,VLOOKUP($K8,[1]заявки!$A:$D,L$51,FALSE)),0)</f>
        <v>0</v>
      </c>
      <c r="M8" s="64">
        <f>IFERROR(IF(VLOOKUP($K8,[1]заявки!$A:$D,M$51,FALSE)=0,0,VLOOKUP($K8,[1]заявки!$A:$D,M$51,FALSE)),0)</f>
        <v>0</v>
      </c>
      <c r="N8" s="67">
        <v>7771008</v>
      </c>
      <c r="O8" s="68" t="s">
        <v>28</v>
      </c>
      <c r="P8" s="61">
        <f>IFERROR(IF(VLOOKUP($O8,[1]заявки!$A:$D,P$51,FALSE)=0,0,VLOOKUP($O8,[1]заявки!$A:$D,P$51,FALSE)),0)</f>
        <v>18</v>
      </c>
      <c r="Q8" s="64">
        <f>IFERROR(IF(VLOOKUP($O8,[1]заявки!$A:$D,Q$51,FALSE)=0,0,VLOOKUP($O8,[1]заявки!$A:$D,Q$51,FALSE)),0)</f>
        <v>6</v>
      </c>
      <c r="U8" s="50" t="str">
        <f>Артиссписок</f>
        <v>15</v>
      </c>
      <c r="V8" t="str">
        <f>МарияСписок</f>
        <v>95</v>
      </c>
      <c r="W8" t="str">
        <f>мариясписок2</f>
        <v>7-1</v>
      </c>
      <c r="Z8" s="255" t="str">
        <f t="array" ref="Z8">IFERROR(INDEX(Экспорт,MOD(ROW(O4)-1,COUNTA(Экспорт))+1,(ROW(O4)-1)/COUNTA(Экспорт)+1),"")</f>
        <v>95</v>
      </c>
      <c r="AD8" s="69" t="s">
        <v>29</v>
      </c>
      <c r="AE8" s="70">
        <f>IFERROR(IF(VLOOKUP($B8,[1]заявки!$A:$D,AE$51,FALSE)=0,0,VLOOKUP($B8,[1]заявки!$A:$D,AE$51,FALSE)),0)</f>
        <v>0</v>
      </c>
      <c r="AF8" s="71">
        <f>IFERROR(IF(VLOOKUP($B8,[1]заявки!$A:$D,AF$51,FALSE)=0,0,VLOOKUP($B8,[1]заявки!$A:$D,AF$51,FALSE)),0)</f>
        <v>0</v>
      </c>
      <c r="AG8" s="69" t="s">
        <v>30</v>
      </c>
      <c r="AH8" s="70">
        <f>IFERROR(IF(VLOOKUP($E8,[1]заявки!$A:$D,AH$51,FALSE)=0,0,VLOOKUP($E8,[1]заявки!$A:$D,AH$51,FALSE)),0)</f>
        <v>0</v>
      </c>
      <c r="AI8" s="72">
        <f>IFERROR(IF(VLOOKUP($E8,[1]заявки!$A:$D,AI$51,FALSE)=0,0,VLOOKUP($E8,[1]заявки!$A:$D,AI$51,FALSE)),0)</f>
        <v>0</v>
      </c>
      <c r="AJ8" s="73" t="s">
        <v>31</v>
      </c>
      <c r="AK8" s="70">
        <f>IFERROR(IF(VLOOKUP($H8,[1]заявки!$A:$D,AK$51,FALSE)=0,0,VLOOKUP($H8,[1]заявки!$A:$D,AK$51,FALSE)),0)</f>
        <v>0</v>
      </c>
      <c r="AL8" s="71">
        <f>IFERROR(IF(VLOOKUP($H8,[1]заявки!$A:$D,AL$51,FALSE)=0,0,VLOOKUP($H8,[1]заявки!$A:$D,AL$51,FALSE)),0)</f>
        <v>0</v>
      </c>
      <c r="AM8" s="69" t="s">
        <v>32</v>
      </c>
      <c r="AN8" s="70">
        <f>IFERROR(IF(VLOOKUP($K8,[1]заявки!$A:$D,AN$51,FALSE)=0,0,VLOOKUP($K8,[1]заявки!$A:$D,AN$51,FALSE)),0)</f>
        <v>0</v>
      </c>
      <c r="AO8" s="72">
        <f>IFERROR(IF(VLOOKUP($K8,[1]заявки!$A:$D,AO$51,FALSE)=0,0,VLOOKUP($K8,[1]заявки!$A:$D,AO$51,FALSE)),0)</f>
        <v>0</v>
      </c>
      <c r="AP8" s="74">
        <v>7771008</v>
      </c>
      <c r="AQ8" s="75" t="s">
        <v>28</v>
      </c>
      <c r="AR8" s="70">
        <f>IFERROR(IF(VLOOKUP($O8,[1]заявки!$A:$D,AR$51,FALSE)=0,0,VLOOKUP($O8,[1]заявки!$A:$D,AR$51,FALSE)),0)</f>
        <v>0</v>
      </c>
      <c r="AS8" s="72">
        <f>IFERROR(IF(VLOOKUP($O8,[1]заявки!$A:$D,AS$51,FALSE)=0,0,VLOOKUP($O8,[1]заявки!$A:$D,AS$51,FALSE)),0)</f>
        <v>0</v>
      </c>
      <c r="BB8" s="14"/>
      <c r="BC8" s="15"/>
      <c r="BD8" s="16"/>
      <c r="BE8" s="17"/>
      <c r="BF8" s="20"/>
      <c r="BG8" s="14"/>
    </row>
    <row r="9" spans="1:59" ht="18.75" x14ac:dyDescent="0.3">
      <c r="A9" s="39"/>
      <c r="B9" s="40" t="s">
        <v>33</v>
      </c>
      <c r="C9" s="61">
        <f>IFERROR(IF(VLOOKUP($B9,[1]заявки!$A:$D,C$51,FALSE)=0,0,VLOOKUP($B9,[1]заявки!$A:$D,C$51,FALSE)),0)</f>
        <v>15</v>
      </c>
      <c r="D9" s="62">
        <f>IFERROR(IF(VLOOKUP($B9,[1]заявки!$A:$D,D$51,FALSE)=0,0,VLOOKUP($B9,[1]заявки!$A:$D,D$51,FALSE)),0)</f>
        <v>11</v>
      </c>
      <c r="E9" s="66" t="s">
        <v>24</v>
      </c>
      <c r="F9" s="61">
        <f>IFERROR(IF(VLOOKUP($E9,[1]заявки!$A:$D,F$51,FALSE)=0,0,VLOOKUP($E9,[1]заявки!$A:$D,F$51,FALSE)),0)</f>
        <v>15</v>
      </c>
      <c r="G9" s="64">
        <f>IFERROR(IF(VLOOKUP($E9,[1]заявки!$A:$D,G$51,FALSE)=0,0,VLOOKUP($E9,[1]заявки!$A:$D,G$51,FALSE)),0)</f>
        <v>2</v>
      </c>
      <c r="H9" s="65"/>
      <c r="I9" s="61">
        <f>IFERROR(IF(VLOOKUP($H9,[1]заявки!$A:$D,I$51,FALSE)=0,0,VLOOKUP($H9,[1]заявки!$A:$D,I$51,FALSE)),0)</f>
        <v>0</v>
      </c>
      <c r="J9" s="62">
        <f>IFERROR(IF(VLOOKUP($H9,[1]заявки!$A:$D,J$51,FALSE)=0,0,VLOOKUP($H9,[1]заявки!$A:$D,J$51,FALSE)),0)</f>
        <v>0</v>
      </c>
      <c r="K9" s="66"/>
      <c r="L9" s="61">
        <f>IFERROR(IF(VLOOKUP($K9,[1]заявки!$A:$D,L$51,FALSE)=0,0,VLOOKUP($K9,[1]заявки!$A:$D,L$51,FALSE)),0)</f>
        <v>0</v>
      </c>
      <c r="M9" s="64">
        <f>IFERROR(IF(VLOOKUP($K9,[1]заявки!$A:$D,M$51,FALSE)=0,0,VLOOKUP($K9,[1]заявки!$A:$D,M$51,FALSE)),0)</f>
        <v>0</v>
      </c>
      <c r="N9" s="67">
        <v>7771003</v>
      </c>
      <c r="O9" s="68" t="s">
        <v>34</v>
      </c>
      <c r="P9" s="61">
        <f>IFERROR(IF(VLOOKUP($O9,[1]заявки!$A:$D,P$51,FALSE)=0,0,VLOOKUP($O9,[1]заявки!$A:$D,P$51,FALSE)),0)</f>
        <v>16</v>
      </c>
      <c r="Q9" s="64">
        <f>IFERROR(IF(VLOOKUP($O9,[1]заявки!$A:$D,Q$51,FALSE)=0,0,VLOOKUP($O9,[1]заявки!$A:$D,Q$51,FALSE)),0)</f>
        <v>5</v>
      </c>
      <c r="U9" s="50" t="str">
        <f>Артиссписок</f>
        <v>17</v>
      </c>
      <c r="V9" t="str">
        <f>МарияСписок</f>
        <v>103</v>
      </c>
      <c r="W9" t="str">
        <f>мариясписок2</f>
        <v>7-2</v>
      </c>
      <c r="Z9" s="255" t="str">
        <f t="array" ref="Z9">IFERROR(INDEX(Экспорт,MOD(ROW(O5)-1,COUNTA(Экспорт))+1,(ROW(O5)-1)/COUNTA(Экспорт)+1),"")</f>
        <v>131</v>
      </c>
      <c r="AD9" s="69" t="s">
        <v>35</v>
      </c>
      <c r="AE9" s="70">
        <f>IFERROR(IF(VLOOKUP($B9,[1]заявки!$A:$D,AE$51,FALSE)=0,0,VLOOKUP($B9,[1]заявки!$A:$D,AE$51,FALSE)),0)</f>
        <v>0</v>
      </c>
      <c r="AF9" s="71">
        <f>IFERROR(IF(VLOOKUP($B9,[1]заявки!$A:$D,AF$51,FALSE)=0,0,VLOOKUP($B9,[1]заявки!$A:$D,AF$51,FALSE)),0)</f>
        <v>0</v>
      </c>
      <c r="AG9" s="69" t="s">
        <v>36</v>
      </c>
      <c r="AH9" s="70">
        <f>IFERROR(IF(VLOOKUP($E9,[1]заявки!$A:$D,AH$51,FALSE)=0,0,VLOOKUP($E9,[1]заявки!$A:$D,AH$51,FALSE)),0)</f>
        <v>0</v>
      </c>
      <c r="AI9" s="72">
        <f>IFERROR(IF(VLOOKUP($E9,[1]заявки!$A:$D,AI$51,FALSE)=0,0,VLOOKUP($E9,[1]заявки!$A:$D,AI$51,FALSE)),0)</f>
        <v>0</v>
      </c>
      <c r="AJ9" s="73" t="s">
        <v>37</v>
      </c>
      <c r="AK9" s="70">
        <f>IFERROR(IF(VLOOKUP($H9,[1]заявки!$A:$D,AK$51,FALSE)=0,0,VLOOKUP($H9,[1]заявки!$A:$D,AK$51,FALSE)),0)</f>
        <v>0</v>
      </c>
      <c r="AL9" s="71">
        <f>IFERROR(IF(VLOOKUP($H9,[1]заявки!$A:$D,AL$51,FALSE)=0,0,VLOOKUP($H9,[1]заявки!$A:$D,AL$51,FALSE)),0)</f>
        <v>0</v>
      </c>
      <c r="AM9" s="69" t="s">
        <v>38</v>
      </c>
      <c r="AN9" s="70">
        <f>IFERROR(IF(VLOOKUP($K9,[1]заявки!$A:$D,AN$51,FALSE)=0,0,VLOOKUP($K9,[1]заявки!$A:$D,AN$51,FALSE)),0)</f>
        <v>0</v>
      </c>
      <c r="AO9" s="72">
        <f>IFERROR(IF(VLOOKUP($K9,[1]заявки!$A:$D,AO$51,FALSE)=0,0,VLOOKUP($K9,[1]заявки!$A:$D,AO$51,FALSE)),0)</f>
        <v>0</v>
      </c>
      <c r="AP9" s="74">
        <v>7771003</v>
      </c>
      <c r="AQ9" s="75" t="s">
        <v>34</v>
      </c>
      <c r="AR9" s="70">
        <f>IFERROR(IF(VLOOKUP($O9,[1]заявки!$A:$D,AR$51,FALSE)=0,0,VLOOKUP($O9,[1]заявки!$A:$D,AR$51,FALSE)),0)</f>
        <v>0</v>
      </c>
      <c r="AS9" s="72">
        <f>IFERROR(IF(VLOOKUP($O9,[1]заявки!$A:$D,AS$51,FALSE)=0,0,VLOOKUP($O9,[1]заявки!$A:$D,AS$51,FALSE)),0)</f>
        <v>0</v>
      </c>
      <c r="BB9" s="14"/>
      <c r="BC9" s="15"/>
      <c r="BD9" s="16"/>
      <c r="BE9" s="17"/>
      <c r="BF9" s="20"/>
      <c r="BG9" s="14"/>
    </row>
    <row r="10" spans="1:59" ht="18.75" x14ac:dyDescent="0.3">
      <c r="A10" s="39"/>
      <c r="B10" s="40" t="s">
        <v>39</v>
      </c>
      <c r="C10" s="61">
        <f>IFERROR(IF(VLOOKUP($B10,[1]заявки!$A:$D,C$51,FALSE)=0,0,VLOOKUP($B10,[1]заявки!$A:$D,C$51,FALSE)),0)</f>
        <v>4</v>
      </c>
      <c r="D10" s="62">
        <f>IFERROR(IF(VLOOKUP($B10,[1]заявки!$A:$D,D$51,FALSE)=0,0,VLOOKUP($B10,[1]заявки!$A:$D,D$51,FALSE)),0)</f>
        <v>2</v>
      </c>
      <c r="E10" s="66" t="s">
        <v>40</v>
      </c>
      <c r="F10" s="61">
        <f>IFERROR(IF(VLOOKUP($E10,[1]заявки!$A:$D,F$51,FALSE)=0,0,VLOOKUP($E10,[1]заявки!$A:$D,F$51,FALSE)),0)</f>
        <v>0</v>
      </c>
      <c r="G10" s="64">
        <f>IFERROR(IF(VLOOKUP($E10,[1]заявки!$A:$D,G$51,FALSE)=0,0,VLOOKUP($E10,[1]заявки!$A:$D,G$51,FALSE)),0)</f>
        <v>0</v>
      </c>
      <c r="H10" s="65"/>
      <c r="I10" s="61">
        <f>IFERROR(IF(VLOOKUP($H10,[1]заявки!$A:$D,I$51,FALSE)=0,0,VLOOKUP($H10,[1]заявки!$A:$D,I$51,FALSE)),0)</f>
        <v>0</v>
      </c>
      <c r="J10" s="62">
        <f>IFERROR(IF(VLOOKUP($H10,[1]заявки!$A:$D,J$51,FALSE)=0,0,VLOOKUP($H10,[1]заявки!$A:$D,J$51,FALSE)),0)</f>
        <v>0</v>
      </c>
      <c r="K10" s="66"/>
      <c r="L10" s="61">
        <f>IFERROR(IF(VLOOKUP($K10,[1]заявки!$A:$D,L$51,FALSE)=0,0,VLOOKUP($K10,[1]заявки!$A:$D,L$51,FALSE)),0)</f>
        <v>0</v>
      </c>
      <c r="M10" s="64">
        <f>IFERROR(IF(VLOOKUP($K10,[1]заявки!$A:$D,M$51,FALSE)=0,0,VLOOKUP($K10,[1]заявки!$A:$D,M$51,FALSE)),0)</f>
        <v>0</v>
      </c>
      <c r="N10" s="67">
        <v>7771005</v>
      </c>
      <c r="O10" s="68" t="s">
        <v>41</v>
      </c>
      <c r="P10" s="61">
        <f>IFERROR(IF(VLOOKUP($O10,[1]заявки!$A:$D,P$51,FALSE)=0,0,VLOOKUP($O10,[1]заявки!$A:$D,P$51,FALSE)),0)</f>
        <v>17</v>
      </c>
      <c r="Q10" s="64">
        <f>IFERROR(IF(VLOOKUP($O10,[1]заявки!$A:$D,Q$51,FALSE)=0,0,VLOOKUP($O10,[1]заявки!$A:$D,Q$51,FALSE)),0)</f>
        <v>5</v>
      </c>
      <c r="U10" s="50" t="str">
        <f>Артиссписок</f>
        <v>21</v>
      </c>
      <c r="V10" t="str">
        <f>МарияСписок</f>
        <v>116</v>
      </c>
      <c r="W10" t="str">
        <f>мариясписок2</f>
        <v>65</v>
      </c>
      <c r="Z10" s="255" t="str">
        <f t="array" ref="Z10">IFERROR(INDEX(Экспорт,MOD(ROW(O6)-1,COUNTA(Экспорт))+1,(ROW(O6)-1)/COUNTA(Экспорт)+1),"")</f>
        <v>136</v>
      </c>
      <c r="AD10" s="77"/>
      <c r="AE10" s="70">
        <f>IFERROR(IF(VLOOKUP($B10,[1]заявки!$A:$D,AE$51,FALSE)=0,0,VLOOKUP($B10,[1]заявки!$A:$D,AE$51,FALSE)),0)</f>
        <v>0</v>
      </c>
      <c r="AF10" s="71">
        <f>IFERROR(IF(VLOOKUP($B10,[1]заявки!$A:$D,AF$51,FALSE)=0,0,VLOOKUP($B10,[1]заявки!$A:$D,AF$51,FALSE)),0)</f>
        <v>0</v>
      </c>
      <c r="AG10" s="69" t="s">
        <v>42</v>
      </c>
      <c r="AH10" s="70">
        <f>IFERROR(IF(VLOOKUP($E10,[1]заявки!$A:$D,AH$51,FALSE)=0,0,VLOOKUP($E10,[1]заявки!$A:$D,AH$51,FALSE)),0)</f>
        <v>0</v>
      </c>
      <c r="AI10" s="72">
        <f>IFERROR(IF(VLOOKUP($E10,[1]заявки!$A:$D,AI$51,FALSE)=0,0,VLOOKUP($E10,[1]заявки!$A:$D,AI$51,FALSE)),0)</f>
        <v>0</v>
      </c>
      <c r="AJ10" s="73" t="s">
        <v>43</v>
      </c>
      <c r="AK10" s="70">
        <f>IFERROR(IF(VLOOKUP($H10,[1]заявки!$A:$D,AK$51,FALSE)=0,0,VLOOKUP($H10,[1]заявки!$A:$D,AK$51,FALSE)),0)</f>
        <v>0</v>
      </c>
      <c r="AL10" s="71">
        <f>IFERROR(IF(VLOOKUP($H10,[1]заявки!$A:$D,AL$51,FALSE)=0,0,VLOOKUP($H10,[1]заявки!$A:$D,AL$51,FALSE)),0)</f>
        <v>0</v>
      </c>
      <c r="AM10" s="69" t="s">
        <v>44</v>
      </c>
      <c r="AN10" s="70">
        <f>IFERROR(IF(VLOOKUP($K10,[1]заявки!$A:$D,AN$51,FALSE)=0,0,VLOOKUP($K10,[1]заявки!$A:$D,AN$51,FALSE)),0)</f>
        <v>0</v>
      </c>
      <c r="AO10" s="72">
        <f>IFERROR(IF(VLOOKUP($K10,[1]заявки!$A:$D,AO$51,FALSE)=0,0,VLOOKUP($K10,[1]заявки!$A:$D,AO$51,FALSE)),0)</f>
        <v>0</v>
      </c>
      <c r="AP10" s="74">
        <v>7771005</v>
      </c>
      <c r="AQ10" s="75" t="s">
        <v>41</v>
      </c>
      <c r="AR10" s="70">
        <f>IFERROR(IF(VLOOKUP($O10,[1]заявки!$A:$D,AR$51,FALSE)=0,0,VLOOKUP($O10,[1]заявки!$A:$D,AR$51,FALSE)),0)</f>
        <v>0</v>
      </c>
      <c r="AS10" s="72">
        <f>IFERROR(IF(VLOOKUP($O10,[1]заявки!$A:$D,AS$51,FALSE)=0,0,VLOOKUP($O10,[1]заявки!$A:$D,AS$51,FALSE)),0)</f>
        <v>0</v>
      </c>
      <c r="BB10" s="14"/>
      <c r="BC10" s="19"/>
      <c r="BD10" s="16"/>
      <c r="BE10" s="17"/>
      <c r="BF10" s="20"/>
      <c r="BG10" s="14"/>
    </row>
    <row r="11" spans="1:59" ht="18.75" x14ac:dyDescent="0.3">
      <c r="A11" s="39"/>
      <c r="B11" s="76" t="s">
        <v>45</v>
      </c>
      <c r="C11" s="61">
        <f>IFERROR(IF(VLOOKUP($B11,[1]заявки!$A:$D,C$51,FALSE)=0,0,VLOOKUP($B11,[1]заявки!$A:$D,C$51,FALSE)),0)</f>
        <v>14</v>
      </c>
      <c r="D11" s="62">
        <f>IFERROR(IF(VLOOKUP($B11,[1]заявки!$A:$D,D$51,FALSE)=0,0,VLOOKUP($B11,[1]заявки!$A:$D,D$51,FALSE)),0)</f>
        <v>8</v>
      </c>
      <c r="E11" s="66" t="s">
        <v>44</v>
      </c>
      <c r="F11" s="61">
        <f>IFERROR(IF(VLOOKUP($E11,[1]заявки!$A:$D,F$51,FALSE)=0,0,VLOOKUP($E11,[1]заявки!$A:$D,F$51,FALSE)),0)</f>
        <v>15</v>
      </c>
      <c r="G11" s="64">
        <f>IFERROR(IF(VLOOKUP($E11,[1]заявки!$A:$D,G$51,FALSE)=0,0,VLOOKUP($E11,[1]заявки!$A:$D,G$51,FALSE)),0)</f>
        <v>6</v>
      </c>
      <c r="H11" s="65"/>
      <c r="I11" s="61">
        <f>IFERROR(IF(VLOOKUP($H11,[1]заявки!$A:$D,I$51,FALSE)=0,0,VLOOKUP($H11,[1]заявки!$A:$D,I$51,FALSE)),0)</f>
        <v>0</v>
      </c>
      <c r="J11" s="62">
        <f>IFERROR(IF(VLOOKUP($H11,[1]заявки!$A:$D,J$51,FALSE)=0,0,VLOOKUP($H11,[1]заявки!$A:$D,J$51,FALSE)),0)</f>
        <v>0</v>
      </c>
      <c r="K11" s="66"/>
      <c r="L11" s="61">
        <f>IFERROR(IF(VLOOKUP($K11,[1]заявки!$A:$D,L$51,FALSE)=0,0,VLOOKUP($K11,[1]заявки!$A:$D,L$51,FALSE)),0)</f>
        <v>0</v>
      </c>
      <c r="M11" s="64">
        <f>IFERROR(IF(VLOOKUP($K11,[1]заявки!$A:$D,M$51,FALSE)=0,0,VLOOKUP($K11,[1]заявки!$A:$D,M$51,FALSE)),0)</f>
        <v>0</v>
      </c>
      <c r="N11" s="67">
        <v>7771011</v>
      </c>
      <c r="O11" s="68" t="s">
        <v>46</v>
      </c>
      <c r="P11" s="61">
        <f>IFERROR(IF(VLOOKUP($O11,[1]заявки!$A:$D,P$51,FALSE)=0,0,VLOOKUP($O11,[1]заявки!$A:$D,P$51,FALSE)),0)</f>
        <v>0</v>
      </c>
      <c r="Q11" s="64">
        <f>IFERROR(IF(VLOOKUP($O11,[1]заявки!$A:$D,Q$51,FALSE)=0,0,VLOOKUP($O11,[1]заявки!$A:$D,Q$51,FALSE)),0)</f>
        <v>0</v>
      </c>
      <c r="U11" s="50" t="str">
        <f>Артиссписок</f>
        <v>23</v>
      </c>
      <c r="V11" t="str">
        <f>МарияСписок</f>
        <v>131</v>
      </c>
      <c r="W11" t="str">
        <f>мариясписок2</f>
        <v>ДГБ гав</v>
      </c>
      <c r="Z11" s="255" t="str">
        <f t="array" ref="Z11">IFERROR(INDEX(Экспорт,MOD(ROW(O7)-1,COUNTA(Экспорт))+1,(ROW(O7)-1)/COUNTA(Экспорт)+1),"")</f>
        <v>137</v>
      </c>
      <c r="AD11" s="69" t="s">
        <v>26</v>
      </c>
      <c r="AE11" s="70">
        <f>IFERROR(IF(VLOOKUP($B11,[1]заявки!$A:$D,AE$51,FALSE)=0,0,VLOOKUP($B11,[1]заявки!$A:$D,AE$51,FALSE)),0)</f>
        <v>0</v>
      </c>
      <c r="AF11" s="71">
        <f>IFERROR(IF(VLOOKUP($B11,[1]заявки!$A:$D,AF$51,FALSE)=0,0,VLOOKUP($B11,[1]заявки!$A:$D,AF$51,FALSE)),0)</f>
        <v>0</v>
      </c>
      <c r="AG11" s="69" t="s">
        <v>9</v>
      </c>
      <c r="AH11" s="70">
        <f>IFERROR(IF(VLOOKUP($E11,[1]заявки!$A:$D,AH$51,FALSE)=0,0,VLOOKUP($E11,[1]заявки!$A:$D,AH$51,FALSE)),0)</f>
        <v>0</v>
      </c>
      <c r="AI11" s="72">
        <f>IFERROR(IF(VLOOKUP($E11,[1]заявки!$A:$D,AI$51,FALSE)=0,0,VLOOKUP($E11,[1]заявки!$A:$D,AI$51,FALSE)),0)</f>
        <v>0</v>
      </c>
      <c r="AJ11" s="73" t="s">
        <v>47</v>
      </c>
      <c r="AK11" s="70">
        <f>IFERROR(IF(VLOOKUP($H11,[1]заявки!$A:$D,AK$51,FALSE)=0,0,VLOOKUP($H11,[1]заявки!$A:$D,AK$51,FALSE)),0)</f>
        <v>0</v>
      </c>
      <c r="AL11" s="71">
        <f>IFERROR(IF(VLOOKUP($H11,[1]заявки!$A:$D,AL$51,FALSE)=0,0,VLOOKUP($H11,[1]заявки!$A:$D,AL$51,FALSE)),0)</f>
        <v>0</v>
      </c>
      <c r="AM11" s="69" t="s">
        <v>48</v>
      </c>
      <c r="AN11" s="70">
        <f>IFERROR(IF(VLOOKUP($K11,[1]заявки!$A:$D,AN$51,FALSE)=0,0,VLOOKUP($K11,[1]заявки!$A:$D,AN$51,FALSE)),0)</f>
        <v>0</v>
      </c>
      <c r="AO11" s="72">
        <f>IFERROR(IF(VLOOKUP($K11,[1]заявки!$A:$D,AO$51,FALSE)=0,0,VLOOKUP($K11,[1]заявки!$A:$D,AO$51,FALSE)),0)</f>
        <v>0</v>
      </c>
      <c r="AP11" s="74">
        <v>7771011</v>
      </c>
      <c r="AQ11" s="75" t="s">
        <v>46</v>
      </c>
      <c r="AR11" s="70">
        <f>IFERROR(IF(VLOOKUP($O11,[1]заявки!$A:$D,AR$51,FALSE)=0,0,VLOOKUP($O11,[1]заявки!$A:$D,AR$51,FALSE)),0)</f>
        <v>0</v>
      </c>
      <c r="AS11" s="72">
        <f>IFERROR(IF(VLOOKUP($O11,[1]заявки!$A:$D,AS$51,FALSE)=0,0,VLOOKUP($O11,[1]заявки!$A:$D,AS$51,FALSE)),0)</f>
        <v>0</v>
      </c>
      <c r="BB11" s="14"/>
      <c r="BC11" s="78"/>
      <c r="BD11" s="16"/>
      <c r="BE11" s="17"/>
      <c r="BF11" s="20"/>
      <c r="BG11" s="14"/>
    </row>
    <row r="12" spans="1:59" ht="18.75" x14ac:dyDescent="0.3">
      <c r="A12" s="39"/>
      <c r="B12" s="40" t="s">
        <v>49</v>
      </c>
      <c r="C12" s="61">
        <f>IFERROR(IF(VLOOKUP($B12,[1]заявки!$A:$D,C$51,FALSE)=0,0,VLOOKUP($B12,[1]заявки!$A:$D,C$51,FALSE)),0)</f>
        <v>0</v>
      </c>
      <c r="D12" s="62">
        <f>IFERROR(IF(VLOOKUP($B12,[1]заявки!$A:$D,D$51,FALSE)=0,0,VLOOKUP($B12,[1]заявки!$A:$D,D$51,FALSE)),0)</f>
        <v>0</v>
      </c>
      <c r="E12" s="66" t="s">
        <v>48</v>
      </c>
      <c r="F12" s="61">
        <f>IFERROR(IF(VLOOKUP($E12,[1]заявки!$A:$D,F$51,FALSE)=0,0,VLOOKUP($E12,[1]заявки!$A:$D,F$51,FALSE)),0)</f>
        <v>13</v>
      </c>
      <c r="G12" s="64">
        <f>IFERROR(IF(VLOOKUP($E12,[1]заявки!$A:$D,G$51,FALSE)=0,0,VLOOKUP($E12,[1]заявки!$A:$D,G$51,FALSE)),0)</f>
        <v>8</v>
      </c>
      <c r="H12" s="65"/>
      <c r="I12" s="61">
        <f>IFERROR(IF(VLOOKUP($H12,[1]заявки!$A:$D,I$51,FALSE)=0,0,VLOOKUP($H12,[1]заявки!$A:$D,I$51,FALSE)),0)</f>
        <v>0</v>
      </c>
      <c r="J12" s="62">
        <f>IFERROR(IF(VLOOKUP($H12,[1]заявки!$A:$D,J$51,FALSE)=0,0,VLOOKUP($H12,[1]заявки!$A:$D,J$51,FALSE)),0)</f>
        <v>0</v>
      </c>
      <c r="K12" s="66"/>
      <c r="L12" s="61">
        <f>IFERROR(IF(VLOOKUP($K12,[1]заявки!$A:$D,L$51,FALSE)=0,0,VLOOKUP($K12,[1]заявки!$A:$D,L$51,FALSE)),0)</f>
        <v>0</v>
      </c>
      <c r="M12" s="64">
        <f>IFERROR(IF(VLOOKUP($K12,[1]заявки!$A:$D,M$51,FALSE)=0,0,VLOOKUP($K12,[1]заявки!$A:$D,M$51,FALSE)),0)</f>
        <v>0</v>
      </c>
      <c r="N12" s="67">
        <v>7771012</v>
      </c>
      <c r="O12" s="68" t="s">
        <v>50</v>
      </c>
      <c r="P12" s="61">
        <f>IFERROR(IF(VLOOKUP($O12,[1]заявки!$A:$D,P$51,FALSE)=0,0,VLOOKUP($O12,[1]заявки!$A:$D,P$51,FALSE)),0)</f>
        <v>0</v>
      </c>
      <c r="Q12" s="64">
        <f>IFERROR(IF(VLOOKUP($O12,[1]заявки!$A:$D,Q$51,FALSE)=0,0,VLOOKUP($O12,[1]заявки!$A:$D,Q$51,FALSE)),0)</f>
        <v>0</v>
      </c>
      <c r="U12" s="50" t="str">
        <f>Артиссписок</f>
        <v>44</v>
      </c>
      <c r="V12" t="str">
        <f>МарияСписок</f>
        <v>133</v>
      </c>
      <c r="W12" t="str">
        <f>мариясписок2</f>
        <v>дгб зем</v>
      </c>
      <c r="Z12" s="255" t="str">
        <f t="array" ref="Z12">IFERROR(INDEX(Экспорт,MOD(ROW(O8)-1,COUNTA(Экспорт))+1,(ROW(O8)-1)/COUNTA(Экспорт)+1),"")</f>
        <v>8-д/д</v>
      </c>
      <c r="AD12" s="69" t="s">
        <v>51</v>
      </c>
      <c r="AE12" s="70">
        <f>IFERROR(IF(VLOOKUP($B12,[1]заявки!$A:$D,AE$51,FALSE)=0,0,VLOOKUP($B12,[1]заявки!$A:$D,AE$51,FALSE)),0)</f>
        <v>0</v>
      </c>
      <c r="AF12" s="71">
        <f>IFERROR(IF(VLOOKUP($B12,[1]заявки!$A:$D,AF$51,FALSE)=0,0,VLOOKUP($B12,[1]заявки!$A:$D,AF$51,FALSE)),0)</f>
        <v>0</v>
      </c>
      <c r="AG12" s="69" t="s">
        <v>52</v>
      </c>
      <c r="AH12" s="70">
        <f>IFERROR(IF(VLOOKUP($E12,[1]заявки!$A:$D,AH$51,FALSE)=0,0,VLOOKUP($E12,[1]заявки!$A:$D,AH$51,FALSE)),0)</f>
        <v>0</v>
      </c>
      <c r="AI12" s="72">
        <f>IFERROR(IF(VLOOKUP($E12,[1]заявки!$A:$D,AI$51,FALSE)=0,0,VLOOKUP($E12,[1]заявки!$A:$D,AI$51,FALSE)),0)</f>
        <v>0</v>
      </c>
      <c r="AJ12" s="73" t="s">
        <v>53</v>
      </c>
      <c r="AK12" s="70">
        <f>IFERROR(IF(VLOOKUP($H12,[1]заявки!$A:$D,AK$51,FALSE)=0,0,VLOOKUP($H12,[1]заявки!$A:$D,AK$51,FALSE)),0)</f>
        <v>0</v>
      </c>
      <c r="AL12" s="71">
        <f>IFERROR(IF(VLOOKUP($H12,[1]заявки!$A:$D,AL$51,FALSE)=0,0,VLOOKUP($H12,[1]заявки!$A:$D,AL$51,FALSE)),0)</f>
        <v>0</v>
      </c>
      <c r="AM12" s="69" t="s">
        <v>54</v>
      </c>
      <c r="AN12" s="70">
        <f>IFERROR(IF(VLOOKUP($K12,[1]заявки!$A:$D,AN$51,FALSE)=0,0,VLOOKUP($K12,[1]заявки!$A:$D,AN$51,FALSE)),0)</f>
        <v>0</v>
      </c>
      <c r="AO12" s="72">
        <f>IFERROR(IF(VLOOKUP($K12,[1]заявки!$A:$D,AO$51,FALSE)=0,0,VLOOKUP($K12,[1]заявки!$A:$D,AO$51,FALSE)),0)</f>
        <v>0</v>
      </c>
      <c r="AP12" s="74">
        <v>7771012</v>
      </c>
      <c r="AQ12" s="75" t="s">
        <v>50</v>
      </c>
      <c r="AR12" s="70">
        <f>IFERROR(IF(VLOOKUP($O12,[1]заявки!$A:$D,AR$51,FALSE)=0,0,VLOOKUP($O12,[1]заявки!$A:$D,AR$51,FALSE)),0)</f>
        <v>0</v>
      </c>
      <c r="AS12" s="72">
        <f>IFERROR(IF(VLOOKUP($O12,[1]заявки!$A:$D,AS$51,FALSE)=0,0,VLOOKUP($O12,[1]заявки!$A:$D,AS$51,FALSE)),0)</f>
        <v>0</v>
      </c>
      <c r="BB12" s="14"/>
      <c r="BC12" s="15"/>
      <c r="BD12" s="16"/>
      <c r="BE12" s="17"/>
      <c r="BF12" s="20"/>
      <c r="BG12" s="14"/>
    </row>
    <row r="13" spans="1:59" ht="18.75" x14ac:dyDescent="0.3">
      <c r="A13" s="39"/>
      <c r="B13" s="40" t="s">
        <v>55</v>
      </c>
      <c r="C13" s="61">
        <f>IFERROR(IF(VLOOKUP($B13,[1]заявки!$A:$D,C$51,FALSE)=0,0,VLOOKUP($B13,[1]заявки!$A:$D,C$51,FALSE)),0)</f>
        <v>0</v>
      </c>
      <c r="D13" s="62">
        <f>IFERROR(IF(VLOOKUP($B13,[1]заявки!$A:$D,D$51,FALSE)=0,0,VLOOKUP($B13,[1]заявки!$A:$D,D$51,FALSE)),0)</f>
        <v>0</v>
      </c>
      <c r="E13" s="66" t="s">
        <v>56</v>
      </c>
      <c r="F13" s="61">
        <f>IFERROR(IF(VLOOKUP($E13,[1]заявки!$A:$D,F$51,FALSE)=0,0,VLOOKUP($E13,[1]заявки!$A:$D,F$51,FALSE)),0)</f>
        <v>28</v>
      </c>
      <c r="G13" s="64">
        <f>IFERROR(IF(VLOOKUP($E13,[1]заявки!$A:$D,G$51,FALSE)=0,0,VLOOKUP($E13,[1]заявки!$A:$D,G$51,FALSE)),0)</f>
        <v>8</v>
      </c>
      <c r="H13" s="65"/>
      <c r="I13" s="61"/>
      <c r="J13" s="62">
        <f>IFERROR(IF(VLOOKUP($H13,[1]заявки!$A:$D,J$51,FALSE)=0,0,VLOOKUP($H13,[1]заявки!$A:$D,J$51,FALSE)),0)</f>
        <v>0</v>
      </c>
      <c r="K13" s="66"/>
      <c r="L13" s="61">
        <f>IFERROR(IF(VLOOKUP($K13,[1]заявки!$A:$D,L$51,FALSE)=0,0,VLOOKUP($K13,[1]заявки!$A:$D,L$51,FALSE)),0)</f>
        <v>0</v>
      </c>
      <c r="M13" s="64">
        <f>IFERROR(IF(VLOOKUP($K13,[1]заявки!$A:$D,M$51,FALSE)=0,0,VLOOKUP($K13,[1]заявки!$A:$D,M$51,FALSE)),0)</f>
        <v>0</v>
      </c>
      <c r="N13" s="67">
        <v>7771013</v>
      </c>
      <c r="O13" s="68" t="s">
        <v>57</v>
      </c>
      <c r="P13" s="61">
        <f>IFERROR(IF(VLOOKUP($O13,[1]заявки!$A:$D,P$51,FALSE)=0,0,VLOOKUP($O13,[1]заявки!$A:$D,P$51,FALSE)),0)</f>
        <v>0</v>
      </c>
      <c r="Q13" s="64">
        <f>IFERROR(IF(VLOOKUP($O13,[1]заявки!$A:$D,Q$51,FALSE)=0,0,VLOOKUP($O13,[1]заявки!$A:$D,Q$51,FALSE)),0)</f>
        <v>0</v>
      </c>
      <c r="U13" s="50" t="str">
        <f>Артиссписок</f>
        <v>48</v>
      </c>
      <c r="V13" t="str">
        <f>МарияСписок</f>
        <v>135-1</v>
      </c>
      <c r="W13" t="str">
        <f>мариясписок2</f>
        <v>2</v>
      </c>
      <c r="Z13" s="255" t="str">
        <f t="array" ref="Z13">IFERROR(INDEX(Экспорт,MOD(ROW(O9)-1,COUNTA(Экспорт))+1,(ROW(O9)-1)/COUNTA(Экспорт)+1),"")</f>
        <v>53-д/д</v>
      </c>
      <c r="AD13" s="69" t="s">
        <v>40</v>
      </c>
      <c r="AE13" s="70">
        <f>IFERROR(IF(VLOOKUP($B13,[1]заявки!$A:$D,AE$51,FALSE)=0,0,VLOOKUP($B13,[1]заявки!$A:$D,AE$51,FALSE)),0)</f>
        <v>0</v>
      </c>
      <c r="AF13" s="71">
        <f>IFERROR(IF(VLOOKUP($B13,[1]заявки!$A:$D,AF$51,FALSE)=0,0,VLOOKUP($B13,[1]заявки!$A:$D,AF$51,FALSE)),0)</f>
        <v>0</v>
      </c>
      <c r="AG13" s="69" t="s">
        <v>20</v>
      </c>
      <c r="AH13" s="70">
        <f>IFERROR(IF(VLOOKUP($E13,[1]заявки!$A:$D,AH$51,FALSE)=0,0,VLOOKUP($E13,[1]заявки!$A:$D,AH$51,FALSE)),0)</f>
        <v>0</v>
      </c>
      <c r="AI13" s="72">
        <f>IFERROR(IF(VLOOKUP($E13,[1]заявки!$A:$D,AI$51,FALSE)=0,0,VLOOKUP($E13,[1]заявки!$A:$D,AI$51,FALSE)),0)</f>
        <v>0</v>
      </c>
      <c r="AJ13" s="73" t="s">
        <v>58</v>
      </c>
      <c r="AK13" s="70">
        <f>IFERROR(IF(VLOOKUP($H13,[1]заявки!$A:$D,AK$51,FALSE)=0,0,VLOOKUP($H13,[1]заявки!$A:$D,AK$51,FALSE)),0)</f>
        <v>0</v>
      </c>
      <c r="AL13" s="71">
        <f>IFERROR(IF(VLOOKUP($H13,[1]заявки!$A:$D,AL$51,FALSE)=0,0,VLOOKUP($H13,[1]заявки!$A:$D,AL$51,FALSE)),0)</f>
        <v>0</v>
      </c>
      <c r="AM13" s="69" t="s">
        <v>59</v>
      </c>
      <c r="AN13" s="70">
        <f>IFERROR(IF(VLOOKUP($K13,[1]заявки!$A:$D,AN$51,FALSE)=0,0,VLOOKUP($K13,[1]заявки!$A:$D,AN$51,FALSE)),0)</f>
        <v>0</v>
      </c>
      <c r="AO13" s="72">
        <f>IFERROR(IF(VLOOKUP($K13,[1]заявки!$A:$D,AO$51,FALSE)=0,0,VLOOKUP($K13,[1]заявки!$A:$D,AO$51,FALSE)),0)</f>
        <v>0</v>
      </c>
      <c r="AP13" s="74">
        <v>7771013</v>
      </c>
      <c r="AQ13" s="75" t="s">
        <v>57</v>
      </c>
      <c r="AR13" s="70">
        <f>IFERROR(IF(VLOOKUP($O13,[1]заявки!$A:$D,AR$51,FALSE)=0,0,VLOOKUP($O13,[1]заявки!$A:$D,AR$51,FALSE)),0)</f>
        <v>0</v>
      </c>
      <c r="AS13" s="72">
        <f>IFERROR(IF(VLOOKUP($O13,[1]заявки!$A:$D,AS$51,FALSE)=0,0,VLOOKUP($O13,[1]заявки!$A:$D,AS$51,FALSE)),0)</f>
        <v>0</v>
      </c>
      <c r="BB13" s="14"/>
      <c r="BC13" s="15"/>
      <c r="BD13" s="16"/>
      <c r="BE13" s="17"/>
      <c r="BF13" s="79"/>
      <c r="BG13" s="14"/>
    </row>
    <row r="14" spans="1:59" ht="18.75" x14ac:dyDescent="0.3">
      <c r="A14" s="39"/>
      <c r="B14" s="40" t="s">
        <v>37</v>
      </c>
      <c r="C14" s="61">
        <f>IFERROR(IF(VLOOKUP($B14,[1]заявки!$A:$D,C$51,FALSE)=0,0,VLOOKUP($B14,[1]заявки!$A:$D,C$51,FALSE)),0)</f>
        <v>13</v>
      </c>
      <c r="D14" s="62">
        <f>IFERROR(IF(VLOOKUP($B14,[1]заявки!$A:$D,D$51,FALSE)=0,0,VLOOKUP($B14,[1]заявки!$A:$D,D$51,FALSE)),0)</f>
        <v>4</v>
      </c>
      <c r="E14" s="66" t="s">
        <v>60</v>
      </c>
      <c r="F14" s="61">
        <f>IFERROR(IF(VLOOKUP($E14,[1]заявки!$A:$D,F$51,FALSE)=0,0,VLOOKUP($E14,[1]заявки!$A:$D,F$51,FALSE)),0)</f>
        <v>8</v>
      </c>
      <c r="G14" s="64">
        <f>IFERROR(IF(VLOOKUP($E14,[1]заявки!$A:$D,G$51,FALSE)=0,0,VLOOKUP($E14,[1]заявки!$A:$D,G$51,FALSE)),0)</f>
        <v>4</v>
      </c>
      <c r="H14" s="46"/>
      <c r="I14" s="61">
        <f>IFERROR(IF(VLOOKUP($H14,[1]заявки!$A:$D,I$51,FALSE)=0,0,VLOOKUP($H14,[1]заявки!$A:$D,I$51,FALSE)),0)</f>
        <v>0</v>
      </c>
      <c r="J14" s="62">
        <f>IFERROR(IF(VLOOKUP($H14,[1]заявки!$A:$D,J$51,FALSE)=0,0,VLOOKUP($H14,[1]заявки!$A:$D,J$51,FALSE)),0)</f>
        <v>0</v>
      </c>
      <c r="K14" s="66"/>
      <c r="L14" s="80">
        <f>IFERROR(IF(VLOOKUP($K14,[1]заявки!$A:$D,L$51,FALSE)=0,0,VLOOKUP($K14,[1]заявки!$A:$D,L$51,FALSE)),0)</f>
        <v>0</v>
      </c>
      <c r="M14" s="81">
        <f>IFERROR(IF(VLOOKUP($K14,[1]заявки!$A:$D,M$51,FALSE)=0,0,VLOOKUP($K14,[1]заявки!$A:$D,M$51,FALSE)),0)</f>
        <v>0</v>
      </c>
      <c r="N14" s="67">
        <v>7771014</v>
      </c>
      <c r="O14" s="68" t="s">
        <v>61</v>
      </c>
      <c r="P14" s="61">
        <f>IFERROR(IF(VLOOKUP($O14,[1]заявки!$A:$D,P$51,FALSE)=0,0,VLOOKUP($O14,[1]заявки!$A:$D,P$51,FALSE)),0)</f>
        <v>0</v>
      </c>
      <c r="Q14" s="64">
        <f>IFERROR(IF(VLOOKUP($O14,[1]заявки!$A:$D,Q$51,FALSE)=0,0,VLOOKUP($O14,[1]заявки!$A:$D,Q$51,FALSE)),0)</f>
        <v>0</v>
      </c>
      <c r="U14" s="50" t="str">
        <f>Артиссписок</f>
        <v>49</v>
      </c>
      <c r="V14" t="str">
        <f>МарияСписок</f>
        <v>136</v>
      </c>
      <c r="W14" t="str">
        <f>мариясписок2</f>
        <v>2-ф</v>
      </c>
      <c r="Z14" s="255" t="str">
        <f t="array" ref="Z14">IFERROR(INDEX(Экспорт,MOD(ROW(O10)-1,COUNTA(Экспорт))+1,(ROW(O10)-1)/COUNTA(Экспорт)+1),"")</f>
        <v>102</v>
      </c>
      <c r="AD14" s="69" t="s">
        <v>33</v>
      </c>
      <c r="AE14" s="70">
        <f>IFERROR(IF(VLOOKUP($B14,[1]заявки!$A:$D,AE$51,FALSE)=0,0,VLOOKUP($B14,[1]заявки!$A:$D,AE$51,FALSE)),0)</f>
        <v>0</v>
      </c>
      <c r="AF14" s="71">
        <f>IFERROR(IF(VLOOKUP($B14,[1]заявки!$A:$D,AF$51,FALSE)=0,0,VLOOKUP($B14,[1]заявки!$A:$D,AF$51,FALSE)),0)</f>
        <v>0</v>
      </c>
      <c r="AG14" s="69" t="s">
        <v>27</v>
      </c>
      <c r="AH14" s="70">
        <f>IFERROR(IF(VLOOKUP($E14,[1]заявки!$A:$D,AH$51,FALSE)=0,0,VLOOKUP($E14,[1]заявки!$A:$D,AH$51,FALSE)),0)</f>
        <v>0</v>
      </c>
      <c r="AI14" s="72">
        <f>IFERROR(IF(VLOOKUP($E14,[1]заявки!$A:$D,AI$51,FALSE)=0,0,VLOOKUP($E14,[1]заявки!$A:$D,AI$51,FALSE)),0)</f>
        <v>0</v>
      </c>
      <c r="AJ14" s="73" t="s">
        <v>62</v>
      </c>
      <c r="AK14" s="70">
        <f>IFERROR(IF(VLOOKUP($H14,[1]заявки!$A:$D,AK$51,FALSE)=0,0,VLOOKUP($H14,[1]заявки!$A:$D,AK$51,FALSE)),0)</f>
        <v>0</v>
      </c>
      <c r="AL14" s="71">
        <f>IFERROR(IF(VLOOKUP($H14,[1]заявки!$A:$D,AL$51,FALSE)=0,0,VLOOKUP($H14,[1]заявки!$A:$D,AL$51,FALSE)),0)</f>
        <v>0</v>
      </c>
      <c r="AM14" s="69" t="s">
        <v>63</v>
      </c>
      <c r="AN14" s="82">
        <f>IFERROR(IF(VLOOKUP($K14,[1]заявки!$A:$D,AN$51,FALSE)=0,0,VLOOKUP($K14,[1]заявки!$A:$D,AN$51,FALSE)),0)</f>
        <v>0</v>
      </c>
      <c r="AO14" s="83">
        <f>IFERROR(IF(VLOOKUP($K14,[1]заявки!$A:$D,AO$51,FALSE)=0,0,VLOOKUP($K14,[1]заявки!$A:$D,AO$51,FALSE)),0)</f>
        <v>0</v>
      </c>
      <c r="AP14" s="74">
        <v>7771014</v>
      </c>
      <c r="AQ14" s="75" t="s">
        <v>61</v>
      </c>
      <c r="AR14" s="70">
        <f>IFERROR(IF(VLOOKUP($O14,[1]заявки!$A:$D,AR$51,FALSE)=0,0,VLOOKUP($O14,[1]заявки!$A:$D,AR$51,FALSE)),0)</f>
        <v>0</v>
      </c>
      <c r="AS14" s="72">
        <f>IFERROR(IF(VLOOKUP($O14,[1]заявки!$A:$D,AS$51,FALSE)=0,0,VLOOKUP($O14,[1]заявки!$A:$D,AS$51,FALSE)),0)</f>
        <v>0</v>
      </c>
      <c r="BB14" s="14"/>
      <c r="BC14" s="84"/>
      <c r="BD14" s="85"/>
      <c r="BE14" s="17"/>
      <c r="BF14" s="79"/>
      <c r="BG14" s="14"/>
    </row>
    <row r="15" spans="1:59" ht="18.75" x14ac:dyDescent="0.3">
      <c r="A15" s="39"/>
      <c r="B15" s="40" t="s">
        <v>43</v>
      </c>
      <c r="C15" s="61">
        <f>IFERROR(IF(VLOOKUP($B15,[1]заявки!$A:$D,C$51,FALSE)=0,0,VLOOKUP($B15,[1]заявки!$A:$D,C$51,FALSE)),0)</f>
        <v>24</v>
      </c>
      <c r="D15" s="62">
        <f>IFERROR(IF(VLOOKUP($B15,[1]заявки!$A:$D,D$51,FALSE)=0,0,VLOOKUP($B15,[1]заявки!$A:$D,D$51,FALSE)),0)</f>
        <v>7</v>
      </c>
      <c r="E15" s="66"/>
      <c r="F15" s="61">
        <f>IFERROR(IF(VLOOKUP($E15,[1]заявки!$A:$D,F$51,FALSE)=0,0,VLOOKUP($E15,[1]заявки!$A:$D,F$51,FALSE)),0)</f>
        <v>0</v>
      </c>
      <c r="G15" s="64">
        <f>IFERROR(IF(VLOOKUP($E15,[1]заявки!$A:$D,G$51,FALSE)=0,0,VLOOKUP($E15,[1]заявки!$A:$D,G$51,FALSE)),0)</f>
        <v>0</v>
      </c>
      <c r="H15" s="65"/>
      <c r="I15" s="61">
        <f>IFERROR(IF(VLOOKUP($H15,[1]заявки!$A:$D,I$51,FALSE)=0,0,VLOOKUP($H15,[1]заявки!$A:$D,I$51,FALSE)),0)</f>
        <v>0</v>
      </c>
      <c r="J15" s="62">
        <f>IFERROR(IF(VLOOKUP($H15,[1]заявки!$A:$D,J$51,FALSE)=0,0,VLOOKUP($H15,[1]заявки!$A:$D,J$51,FALSE)),0)</f>
        <v>0</v>
      </c>
      <c r="K15" s="66"/>
      <c r="L15" s="86">
        <f>IFERROR(IF(VLOOKUP($K15,[1]заявки!$A:$D,L$51,FALSE)=0,0,VLOOKUP($K15,[1]заявки!$A:$D,L$51,FALSE)),0)</f>
        <v>0</v>
      </c>
      <c r="M15" s="87">
        <f>IFERROR(IF(VLOOKUP($K15,[1]заявки!$A:$D,M$51,FALSE)=0,0,VLOOKUP($K15,[1]заявки!$A:$D,M$51,FALSE)),0)</f>
        <v>0</v>
      </c>
      <c r="N15" s="67">
        <v>7771016</v>
      </c>
      <c r="O15" s="88" t="s">
        <v>64</v>
      </c>
      <c r="P15" s="61">
        <f>IFERROR(IF(VLOOKUP($O15,[1]заявки!$A:$D,P$51,FALSE)=0,0,VLOOKUP($O15,[1]заявки!$A:$D,P$51,FALSE)),0)</f>
        <v>0</v>
      </c>
      <c r="Q15" s="64">
        <f>IFERROR(IF(VLOOKUP($O15,[1]заявки!$A:$D,Q$51,FALSE)=0,0,VLOOKUP($O15,[1]заявки!$A:$D,Q$51,FALSE)),0)</f>
        <v>0</v>
      </c>
      <c r="U15" s="50" t="str">
        <f>Артиссписок</f>
        <v>56</v>
      </c>
      <c r="V15" t="str">
        <f>МарияСписок</f>
        <v>137</v>
      </c>
      <c r="W15">
        <f>мариясписок2</f>
        <v>0</v>
      </c>
      <c r="Z15" s="255" t="str">
        <f t="array" ref="Z15">IFERROR(INDEX(Экспорт,MOD(ROW(O11)-1,COUNTA(Экспорт))+1,(ROW(O11)-1)/COUNTA(Экспорт)+1),"")</f>
        <v>104</v>
      </c>
      <c r="AD15" s="69" t="s">
        <v>65</v>
      </c>
      <c r="AE15" s="70">
        <f>IFERROR(IF(VLOOKUP($B15,[1]заявки!$A:$D,AE$51,FALSE)=0,0,VLOOKUP($B15,[1]заявки!$A:$D,AE$51,FALSE)),0)</f>
        <v>0</v>
      </c>
      <c r="AF15" s="71">
        <f>IFERROR(IF(VLOOKUP($B15,[1]заявки!$A:$D,AF$51,FALSE)=0,0,VLOOKUP($B15,[1]заявки!$A:$D,AF$51,FALSE)),0)</f>
        <v>0</v>
      </c>
      <c r="AG15" s="69" t="s">
        <v>66</v>
      </c>
      <c r="AH15" s="70">
        <f>IFERROR(IF(VLOOKUP($E15,[1]заявки!$A:$D,AH$51,FALSE)=0,0,VLOOKUP($E15,[1]заявки!$A:$D,AH$51,FALSE)),0)</f>
        <v>0</v>
      </c>
      <c r="AI15" s="72">
        <f>IFERROR(IF(VLOOKUP($E15,[1]заявки!$A:$D,AI$51,FALSE)=0,0,VLOOKUP($E15,[1]заявки!$A:$D,AI$51,FALSE)),0)</f>
        <v>0</v>
      </c>
      <c r="AJ15" s="73" t="s">
        <v>67</v>
      </c>
      <c r="AK15" s="70">
        <f>IFERROR(IF(VLOOKUP($H15,[1]заявки!$A:$D,AK$51,FALSE)=0,0,VLOOKUP($H15,[1]заявки!$A:$D,AK$51,FALSE)),0)</f>
        <v>0</v>
      </c>
      <c r="AL15" s="71">
        <f>IFERROR(IF(VLOOKUP($H15,[1]заявки!$A:$D,AL$51,FALSE)=0,0,VLOOKUP($H15,[1]заявки!$A:$D,AL$51,FALSE)),0)</f>
        <v>0</v>
      </c>
      <c r="AM15" s="69" t="s">
        <v>68</v>
      </c>
      <c r="AN15" s="70">
        <f>IFERROR(IF(VLOOKUP($K15,[1]заявки!$A:$D,AN$51,FALSE)=0,0,VLOOKUP($K15,[1]заявки!$A:$D,AN$51,FALSE)),0)</f>
        <v>0</v>
      </c>
      <c r="AO15" s="72">
        <f>IFERROR(IF(VLOOKUP($K15,[1]заявки!$A:$D,AO$51,FALSE)=0,0,VLOOKUP($K15,[1]заявки!$A:$D,AO$51,FALSE)),0)</f>
        <v>0</v>
      </c>
      <c r="AP15" s="74">
        <v>7771016</v>
      </c>
      <c r="AQ15" s="89" t="s">
        <v>64</v>
      </c>
      <c r="AR15" s="70">
        <f>IFERROR(IF(VLOOKUP($O15,[1]заявки!$A:$D,AR$51,FALSE)=0,0,VLOOKUP($O15,[1]заявки!$A:$D,AR$51,FALSE)),0)</f>
        <v>0</v>
      </c>
      <c r="AS15" s="72">
        <f>IFERROR(IF(VLOOKUP($O15,[1]заявки!$A:$D,AS$51,FALSE)=0,0,VLOOKUP($O15,[1]заявки!$A:$D,AS$51,FALSE)),0)</f>
        <v>0</v>
      </c>
      <c r="BB15" s="14"/>
      <c r="BC15" s="15"/>
      <c r="BD15" s="16"/>
      <c r="BE15" s="17"/>
      <c r="BF15" s="79"/>
      <c r="BG15" s="14"/>
    </row>
    <row r="16" spans="1:59" ht="18.75" x14ac:dyDescent="0.3">
      <c r="A16" s="39"/>
      <c r="B16" s="40" t="s">
        <v>58</v>
      </c>
      <c r="C16" s="61">
        <f>IFERROR(IF(VLOOKUP($B16,[1]заявки!$A:$D,C$51,FALSE)=0,0,VLOOKUP($B16,[1]заявки!$A:$D,C$51,FALSE)),0)</f>
        <v>4</v>
      </c>
      <c r="D16" s="62">
        <f>IFERROR(IF(VLOOKUP($B16,[1]заявки!$A:$D,D$51,FALSE)=0,0,VLOOKUP($B16,[1]заявки!$A:$D,D$51,FALSE)),0)</f>
        <v>2</v>
      </c>
      <c r="E16" s="66"/>
      <c r="F16" s="61">
        <f>IFERROR(IF(VLOOKUP($E16,[1]заявки!$A:$D,F$51,FALSE)=0,0,VLOOKUP($E16,[1]заявки!$A:$D,F$51,FALSE)),0)</f>
        <v>0</v>
      </c>
      <c r="G16" s="64">
        <f>IFERROR(IF(VLOOKUP($E16,[1]заявки!$A:$D,G$51,FALSE)=0,0,VLOOKUP($E16,[1]заявки!$A:$D,G$51,FALSE)),0)</f>
        <v>0</v>
      </c>
      <c r="H16" s="65"/>
      <c r="I16" s="61">
        <f>IFERROR(IF(VLOOKUP($H16,[1]заявки!$A:$D,I$51,FALSE)=0,0,VLOOKUP($H16,[1]заявки!$A:$D,I$51,FALSE)),0)</f>
        <v>0</v>
      </c>
      <c r="J16" s="62">
        <f>IFERROR(IF(VLOOKUP($H16,[1]заявки!$A:$D,J$51,FALSE)=0,0,VLOOKUP($H16,[1]заявки!$A:$D,J$51,FALSE)),0)</f>
        <v>0</v>
      </c>
      <c r="K16" s="66"/>
      <c r="L16" s="86">
        <f>IFERROR(IF(VLOOKUP($K16,[1]заявки!$A:$D,L$51,FALSE)=0,0,VLOOKUP($K16,[1]заявки!$A:$D,L$51,FALSE)),0)</f>
        <v>0</v>
      </c>
      <c r="M16" s="87">
        <f>IFERROR(IF(VLOOKUP($K16,[1]заявки!$A:$D,M$51,FALSE)=0,0,VLOOKUP($K16,[1]заявки!$A:$D,M$51,FALSE)),0)</f>
        <v>0</v>
      </c>
      <c r="N16" s="67">
        <v>7771022</v>
      </c>
      <c r="O16" s="88" t="s">
        <v>18</v>
      </c>
      <c r="P16" s="61">
        <f>IFERROR(IF(VLOOKUP($O16,[1]заявки!$A:$D,P$51,FALSE)=0,0,VLOOKUP($O16,[1]заявки!$A:$D,P$51,FALSE)),0)</f>
        <v>0</v>
      </c>
      <c r="Q16" s="64">
        <f>IFERROR(IF(VLOOKUP($O16,[1]заявки!$A:$D,Q$51,FALSE)=0,0,VLOOKUP($O16,[1]заявки!$A:$D,Q$51,FALSE)),0)</f>
        <v>0</v>
      </c>
      <c r="U16" s="50" t="str">
        <f>Артиссписок</f>
        <v>60</v>
      </c>
      <c r="V16" t="str">
        <f>МарияСписок</f>
        <v>8-д/д</v>
      </c>
      <c r="W16">
        <f>мариясписок2</f>
        <v>0</v>
      </c>
      <c r="Z16" s="255" t="str">
        <f t="array" ref="Z16">IFERROR(INDEX(Экспорт,MOD(ROW(O12)-1,COUNTA(Экспорт))+1,(ROW(O12)-1)/COUNTA(Экспорт)+1),"")</f>
        <v>119</v>
      </c>
      <c r="AD16" s="69" t="s">
        <v>69</v>
      </c>
      <c r="AE16" s="70">
        <f>IFERROR(IF(VLOOKUP($B16,[1]заявки!$A:$D,AE$51,FALSE)=0,0,VLOOKUP($B16,[1]заявки!$A:$D,AE$51,FALSE)),0)</f>
        <v>0</v>
      </c>
      <c r="AF16" s="71">
        <f>IFERROR(IF(VLOOKUP($B16,[1]заявки!$A:$D,AF$51,FALSE)=0,0,VLOOKUP($B16,[1]заявки!$A:$D,AF$51,FALSE)),0)</f>
        <v>0</v>
      </c>
      <c r="AG16" s="69" t="s">
        <v>70</v>
      </c>
      <c r="AH16" s="70">
        <f>IFERROR(IF(VLOOKUP($E16,[1]заявки!$A:$D,AH$51,FALSE)=0,0,VLOOKUP($E16,[1]заявки!$A:$D,AH$51,FALSE)),0)</f>
        <v>0</v>
      </c>
      <c r="AI16" s="72">
        <f>IFERROR(IF(VLOOKUP($E16,[1]заявки!$A:$D,AI$51,FALSE)=0,0,VLOOKUP($E16,[1]заявки!$A:$D,AI$51,FALSE)),0)</f>
        <v>0</v>
      </c>
      <c r="AJ16" s="73" t="s">
        <v>56</v>
      </c>
      <c r="AK16" s="70">
        <f>IFERROR(IF(VLOOKUP($H16,[1]заявки!$A:$D,AK$51,FALSE)=0,0,VLOOKUP($H16,[1]заявки!$A:$D,AK$51,FALSE)),0)</f>
        <v>0</v>
      </c>
      <c r="AL16" s="71">
        <f>IFERROR(IF(VLOOKUP($H16,[1]заявки!$A:$D,AL$51,FALSE)=0,0,VLOOKUP($H16,[1]заявки!$A:$D,AL$51,FALSE)),0)</f>
        <v>0</v>
      </c>
      <c r="AM16" s="69" t="s">
        <v>71</v>
      </c>
      <c r="AN16" s="70">
        <f>IFERROR(IF(VLOOKUP($K16,[1]заявки!$A:$D,AN$51,FALSE)=0,0,VLOOKUP($K16,[1]заявки!$A:$D,AN$51,FALSE)),0)</f>
        <v>0</v>
      </c>
      <c r="AO16" s="72">
        <f>IFERROR(IF(VLOOKUP($K16,[1]заявки!$A:$D,AO$51,FALSE)=0,0,VLOOKUP($K16,[1]заявки!$A:$D,AO$51,FALSE)),0)</f>
        <v>0</v>
      </c>
      <c r="AP16" s="74">
        <v>7771017</v>
      </c>
      <c r="AQ16" s="89" t="s">
        <v>72</v>
      </c>
      <c r="AR16" s="70">
        <f>IFERROR(IF(VLOOKUP($O16,[1]заявки!$A:$D,AR$51,FALSE)=0,0,VLOOKUP($O16,[1]заявки!$A:$D,AR$51,FALSE)),0)</f>
        <v>0</v>
      </c>
      <c r="AS16" s="72">
        <f>IFERROR(IF(VLOOKUP($O16,[1]заявки!$A:$D,AS$51,FALSE)=0,0,VLOOKUP($O16,[1]заявки!$A:$D,AS$51,FALSE)),0)</f>
        <v>0</v>
      </c>
      <c r="BB16" s="14"/>
      <c r="BC16" s="15"/>
      <c r="BD16" s="16"/>
      <c r="BE16" s="17"/>
      <c r="BF16" s="79"/>
      <c r="BG16" s="14"/>
    </row>
    <row r="17" spans="1:59" ht="19.5" thickBot="1" x14ac:dyDescent="0.35">
      <c r="A17" s="39"/>
      <c r="B17" s="40" t="s">
        <v>67</v>
      </c>
      <c r="C17" s="61">
        <f>IFERROR(IF(VLOOKUP($B17,[1]заявки!$A:$D,C$51,FALSE)=0,0,VLOOKUP($B17,[1]заявки!$A:$D,C$51,FALSE)),0)</f>
        <v>9</v>
      </c>
      <c r="D17" s="62">
        <f>IFERROR(IF(VLOOKUP($B17,[1]заявки!$A:$D,D$51,FALSE)=0,0,VLOOKUP($B17,[1]заявки!$A:$D,D$51,FALSE)),0)</f>
        <v>3</v>
      </c>
      <c r="E17" s="66"/>
      <c r="F17" s="61">
        <f>IFERROR(IF(VLOOKUP($E17,[1]заявки!$A:$D,F$51,FALSE)=0,0,VLOOKUP($E17,[1]заявки!$A:$D,F$51,FALSE)),0)</f>
        <v>0</v>
      </c>
      <c r="G17" s="64">
        <f>IFERROR(IF(VLOOKUP($E17,[1]заявки!$A:$D,G$51,FALSE)=0,0,VLOOKUP($E17,[1]заявки!$A:$D,G$51,FALSE)),0)</f>
        <v>0</v>
      </c>
      <c r="H17" s="65"/>
      <c r="I17" s="61">
        <f>IFERROR(IF(VLOOKUP($H17,[1]заявки!$A:$D,I$51,FALSE)=0,0,VLOOKUP($H17,[1]заявки!$A:$D,I$51,FALSE)),0)</f>
        <v>0</v>
      </c>
      <c r="J17" s="62">
        <f>IFERROR(IF(VLOOKUP($H17,[1]заявки!$A:$D,J$51,FALSE)=0,0,VLOOKUP($H17,[1]заявки!$A:$D,J$51,FALSE)),0)</f>
        <v>0</v>
      </c>
      <c r="K17" s="90"/>
      <c r="L17" s="91">
        <f>IFERROR(IF(VLOOKUP($K17,[1]заявки!$A:$D,L$51,FALSE)=0,0,VLOOKUP($K17,[1]заявки!$A:$D,L$51,FALSE)),0)</f>
        <v>0</v>
      </c>
      <c r="M17" s="92">
        <f>IFERROR(IF(VLOOKUP($K17,[1]заявки!$A:$D,M$51,FALSE)=0,0,VLOOKUP($K17,[1]заявки!$A:$D,M$51,FALSE)),0)</f>
        <v>0</v>
      </c>
      <c r="N17" s="93">
        <v>7771023</v>
      </c>
      <c r="O17" s="94" t="s">
        <v>53</v>
      </c>
      <c r="P17" s="95">
        <f>IFERROR(IF(VLOOKUP($O17,[1]заявки!$A:$D,P$51,FALSE)=0,0,VLOOKUP($O17,[1]заявки!$A:$D,P$51,FALSE)),0)</f>
        <v>4</v>
      </c>
      <c r="Q17" s="96">
        <f>IFERROR(IF(VLOOKUP($O17,[1]заявки!$A:$D,Q$51,FALSE)=0,0,VLOOKUP($O17,[1]заявки!$A:$D,Q$51,FALSE)),0)</f>
        <v>2</v>
      </c>
      <c r="U17" s="50" t="str">
        <f>Артиссписок</f>
        <v>63</v>
      </c>
      <c r="V17" t="str">
        <f>МарияСписок</f>
        <v>457-шк</v>
      </c>
      <c r="W17">
        <f>мариясписок2</f>
        <v>0</v>
      </c>
      <c r="Z17" s="255" t="str">
        <f t="array" ref="Z17">IFERROR(INDEX(Экспорт,MOD(ROW(O13)-1,COUNTA(Экспорт))+1,(ROW(O13)-1)/COUNTA(Экспорт)+1),"")</f>
        <v>121</v>
      </c>
      <c r="AD17" s="69" t="s">
        <v>39</v>
      </c>
      <c r="AE17" s="70">
        <f>IFERROR(IF(VLOOKUP($B17,[1]заявки!$A:$D,AE$51,FALSE)=0,0,VLOOKUP($B17,[1]заявки!$A:$D,AE$51,FALSE)),0)</f>
        <v>0</v>
      </c>
      <c r="AF17" s="71">
        <f>IFERROR(IF(VLOOKUP($B17,[1]заявки!$A:$D,AF$51,FALSE)=0,0,VLOOKUP($B17,[1]заявки!$A:$D,AF$51,FALSE)),0)</f>
        <v>0</v>
      </c>
      <c r="AG17" s="69" t="s">
        <v>73</v>
      </c>
      <c r="AH17" s="70">
        <f>IFERROR(IF(VLOOKUP($E17,[1]заявки!$A:$D,AH$51,FALSE)=0,0,VLOOKUP($E17,[1]заявки!$A:$D,AH$51,FALSE)),0)</f>
        <v>0</v>
      </c>
      <c r="AI17" s="72">
        <f>IFERROR(IF(VLOOKUP($E17,[1]заявки!$A:$D,AI$51,FALSE)=0,0,VLOOKUP($E17,[1]заявки!$A:$D,AI$51,FALSE)),0)</f>
        <v>0</v>
      </c>
      <c r="AJ17" s="73" t="s">
        <v>74</v>
      </c>
      <c r="AK17" s="70">
        <f>IFERROR(IF(VLOOKUP($H17,[1]заявки!$A:$D,AK$51,FALSE)=0,0,VLOOKUP($H17,[1]заявки!$A:$D,AK$51,FALSE)),0)</f>
        <v>0</v>
      </c>
      <c r="AL17" s="71">
        <f>IFERROR(IF(VLOOKUP($H17,[1]заявки!$A:$D,AL$51,FALSE)=0,0,VLOOKUP($H17,[1]заявки!$A:$D,AL$51,FALSE)),0)</f>
        <v>0</v>
      </c>
      <c r="AM17" s="97" t="s">
        <v>75</v>
      </c>
      <c r="AN17" s="98">
        <f>IFERROR(IF(VLOOKUP($K17,[1]заявки!$A:$D,AN$51,FALSE)=0,0,VLOOKUP($K17,[1]заявки!$A:$D,AN$51,FALSE)),0)</f>
        <v>0</v>
      </c>
      <c r="AO17" s="99">
        <f>IFERROR(IF(VLOOKUP($K17,[1]заявки!$A:$D,AO$51,FALSE)=0,0,VLOOKUP($K17,[1]заявки!$A:$D,AO$51,FALSE)),0)</f>
        <v>0</v>
      </c>
      <c r="AP17" s="100">
        <v>7771019</v>
      </c>
      <c r="AQ17" s="101" t="s">
        <v>76</v>
      </c>
      <c r="AR17" s="98">
        <f>IFERROR(IF(VLOOKUP($O17,[1]заявки!$A:$D,AR$51,FALSE)=0,0,VLOOKUP($O17,[1]заявки!$A:$D,AR$51,FALSE)),0)</f>
        <v>0</v>
      </c>
      <c r="AS17" s="99">
        <f>IFERROR(IF(VLOOKUP($O17,[1]заявки!$A:$D,AS$51,FALSE)=0,0,VLOOKUP($O17,[1]заявки!$A:$D,AS$51,FALSE)),0)</f>
        <v>0</v>
      </c>
      <c r="BB17" s="14"/>
      <c r="BC17" s="15"/>
      <c r="BD17" s="16"/>
      <c r="BE17" s="17"/>
      <c r="BF17" s="20"/>
      <c r="BG17" s="14"/>
    </row>
    <row r="18" spans="1:59" ht="18.75" x14ac:dyDescent="0.3">
      <c r="A18" s="39"/>
      <c r="B18" s="40" t="s">
        <v>74</v>
      </c>
      <c r="C18" s="61">
        <f>IFERROR(IF(VLOOKUP($B18,[1]заявки!$A:$D,C$51,FALSE)=0,0,VLOOKUP($B18,[1]заявки!$A:$D,C$51,FALSE)),0)</f>
        <v>23</v>
      </c>
      <c r="D18" s="62">
        <f>IFERROR(IF(VLOOKUP($B18,[1]заявки!$A:$D,D$51,FALSE)=0,0,VLOOKUP($B18,[1]заявки!$A:$D,D$51,FALSE)),0)</f>
        <v>6</v>
      </c>
      <c r="E18" s="66"/>
      <c r="F18" s="61">
        <f>IFERROR(IF(VLOOKUP($E18,[1]заявки!$A:$D,F$51,FALSE)=0,0,VLOOKUP($E18,[1]заявки!$A:$D,F$51,FALSE)),0)</f>
        <v>0</v>
      </c>
      <c r="G18" s="64">
        <f>IFERROR(IF(VLOOKUP($E18,[1]заявки!$A:$D,G$51,FALSE)=0,0,VLOOKUP($E18,[1]заявки!$A:$D,G$51,FALSE)),0)</f>
        <v>0</v>
      </c>
      <c r="H18" s="65"/>
      <c r="I18" s="61">
        <f>IFERROR(IF(VLOOKUP($H18,[1]заявки!$A:$D,I$51,FALSE)=0,0,VLOOKUP($H18,[1]заявки!$A:$D,I$51,FALSE)),0)</f>
        <v>0</v>
      </c>
      <c r="J18" s="64">
        <f>IFERROR(IF(VLOOKUP($H18,[1]заявки!$A:$D,J$51,FALSE)=0,0,VLOOKUP($H18,[1]заявки!$A:$D,J$51,FALSE)),0)</f>
        <v>0</v>
      </c>
      <c r="K18" s="102"/>
      <c r="L18" s="103">
        <f>IFERROR(IF(VLOOKUP($K18,[1]заявки!$A:$D,L$51,FALSE)=0,0,VLOOKUP($K18,[1]заявки!$A:$D,L$51,FALSE)),0)</f>
        <v>0</v>
      </c>
      <c r="M18" s="104">
        <f>IFERROR(IF(VLOOKUP($K18,[1]заявки!$A:$D,M$51,FALSE)=0,0,VLOOKUP($K18,[1]заявки!$A:$D,M$51,FALSE)),0)</f>
        <v>0</v>
      </c>
      <c r="N18" s="105">
        <v>7771004</v>
      </c>
      <c r="O18" s="106" t="s">
        <v>77</v>
      </c>
      <c r="P18" s="41">
        <f>IFERROR(IF(VLOOKUP($O18,[1]заявки!$A:$D,P$51,FALSE)=0,0,VLOOKUP($O18,[1]заявки!$A:$D,P$51,FALSE)),0)</f>
        <v>18</v>
      </c>
      <c r="Q18" s="41">
        <f>IFERROR(IF(VLOOKUP($O18,[1]заявки!$A:$D,Q$51,FALSE)=0,0,VLOOKUP($O18,[1]заявки!$A:$D,Q$51,FALSE)),0)</f>
        <v>6</v>
      </c>
      <c r="U18" s="50" t="str">
        <f>Артиссписок</f>
        <v>70</v>
      </c>
      <c r="V18" t="str">
        <f>МарияСписок</f>
        <v>66-К</v>
      </c>
      <c r="W18">
        <f>мариясписок2</f>
        <v>0</v>
      </c>
      <c r="Z18" s="255" t="str">
        <f t="array" ref="Z18">IFERROR(INDEX(Экспорт,MOD(ROW(O14)-1,COUNTA(Экспорт))+1,(ROW(O14)-1)/COUNTA(Экспорт)+1),"")</f>
        <v>128-1</v>
      </c>
      <c r="AD18" s="69" t="s">
        <v>45</v>
      </c>
      <c r="AE18" s="70">
        <f>IFERROR(IF(VLOOKUP($B18,[1]заявки!$A:$D,AE$51,FALSE)=0,0,VLOOKUP($B18,[1]заявки!$A:$D,AE$51,FALSE)),0)</f>
        <v>0</v>
      </c>
      <c r="AF18" s="71">
        <f>IFERROR(IF(VLOOKUP($B18,[1]заявки!$A:$D,AF$51,FALSE)=0,0,VLOOKUP($B18,[1]заявки!$A:$D,AF$51,FALSE)),0)</f>
        <v>0</v>
      </c>
      <c r="AG18" s="69" t="s">
        <v>78</v>
      </c>
      <c r="AH18" s="70">
        <f>IFERROR(IF(VLOOKUP($E18,[1]заявки!$A:$D,AH$51,FALSE)=0,0,VLOOKUP($E18,[1]заявки!$A:$D,AH$51,FALSE)),0)</f>
        <v>0</v>
      </c>
      <c r="AI18" s="72">
        <f>IFERROR(IF(VLOOKUP($E18,[1]заявки!$A:$D,AI$51,FALSE)=0,0,VLOOKUP($E18,[1]заявки!$A:$D,AI$51,FALSE)),0)</f>
        <v>0</v>
      </c>
      <c r="AJ18" s="73" t="s">
        <v>79</v>
      </c>
      <c r="AK18" s="70">
        <f>IFERROR(IF(VLOOKUP($H18,[1]заявки!$A:$D,AK$51,FALSE)=0,0,VLOOKUP($H18,[1]заявки!$A:$D,AK$51,FALSE)),0)</f>
        <v>0</v>
      </c>
      <c r="AL18" s="72">
        <f>IFERROR(IF(VLOOKUP($H18,[1]заявки!$A:$D,AL$51,FALSE)=0,0,VLOOKUP($H18,[1]заявки!$A:$D,AL$51,FALSE)),0)</f>
        <v>0</v>
      </c>
      <c r="AM18" s="107" t="s">
        <v>80</v>
      </c>
      <c r="AN18" s="108">
        <f>IFERROR(IF(VLOOKUP($K18,[1]заявки!$A:$D,AN$51,FALSE)=0,0,VLOOKUP($K18,[1]заявки!$A:$D,AN$51,FALSE)),0)</f>
        <v>0</v>
      </c>
      <c r="AO18" s="109">
        <f>IFERROR(IF(VLOOKUP($K18,[1]заявки!$A:$D,AO$51,FALSE)=0,0,VLOOKUP($K18,[1]заявки!$A:$D,AO$51,FALSE)),0)</f>
        <v>0</v>
      </c>
      <c r="AP18" s="110">
        <v>7771004</v>
      </c>
      <c r="AQ18" s="89" t="s">
        <v>77</v>
      </c>
      <c r="AR18" s="111">
        <f>[1]заявки!$B$159</f>
        <v>0</v>
      </c>
      <c r="AS18" s="111">
        <f>[1]заявки!$C$159</f>
        <v>0</v>
      </c>
      <c r="BB18" s="14"/>
      <c r="BC18" s="15"/>
      <c r="BD18" s="16"/>
      <c r="BE18" s="17"/>
      <c r="BF18" s="20"/>
      <c r="BG18" s="14"/>
    </row>
    <row r="19" spans="1:59" ht="18.75" x14ac:dyDescent="0.3">
      <c r="A19" s="39"/>
      <c r="B19" s="40" t="s">
        <v>81</v>
      </c>
      <c r="C19" s="61">
        <f>IFERROR(IF(VLOOKUP($B19,[1]заявки!$A:$D,C$51,FALSE)=0,0,VLOOKUP($B19,[1]заявки!$A:$D,C$51,FALSE)),0)</f>
        <v>0</v>
      </c>
      <c r="D19" s="62">
        <f>IFERROR(IF(VLOOKUP($B19,[1]заявки!$A:$D,D$51,FALSE)=0,0,VLOOKUP($B19,[1]заявки!$A:$D,D$51,FALSE)),0)</f>
        <v>0</v>
      </c>
      <c r="E19" s="66"/>
      <c r="F19" s="61">
        <f>IFERROR(IF(VLOOKUP($E19,[1]заявки!$A:$D,F$51,FALSE)=0,0,VLOOKUP($E19,[1]заявки!$A:$D,F$51,FALSE)),0)</f>
        <v>0</v>
      </c>
      <c r="G19" s="64">
        <f>IFERROR(IF(VLOOKUP($E19,[1]заявки!$A:$D,G$51,FALSE)=0,0,VLOOKUP($E19,[1]заявки!$A:$D,G$51,FALSE)),0)</f>
        <v>0</v>
      </c>
      <c r="H19" s="65"/>
      <c r="I19" s="61">
        <f>IFERROR(IF(VLOOKUP($H19,[1]заявки!$A:$D,I$51,FALSE)=0,0,VLOOKUP($H19,[1]заявки!$A:$D,I$51,FALSE)),0)</f>
        <v>0</v>
      </c>
      <c r="J19" s="64">
        <f>IFERROR(IF(VLOOKUP($H19,[1]заявки!$A:$D,J$51,FALSE)=0,0,VLOOKUP($H19,[1]заявки!$A:$D,J$51,FALSE)),0)</f>
        <v>0</v>
      </c>
      <c r="K19" s="112"/>
      <c r="L19" s="113">
        <f>IFERROR(IF(VLOOKUP($K19,[1]заявки!$A:$D,L$51,FALSE)=0,0,VLOOKUP($K19,[1]заявки!$A:$D,L$51,FALSE)),0)</f>
        <v>0</v>
      </c>
      <c r="M19" s="114">
        <f>IFERROR(IF(VLOOKUP($K19,[1]заявки!$A:$D,M$51,FALSE)=0,0,VLOOKUP($K19,[1]заявки!$A:$D,M$51,FALSE)),0)</f>
        <v>0</v>
      </c>
      <c r="N19" s="115"/>
      <c r="O19" s="106" t="s">
        <v>82</v>
      </c>
      <c r="P19" s="41">
        <f>IFERROR(IF(VLOOKUP($O19,[1]заявки!$A:$D,P$51,FALSE)=0,0,VLOOKUP($O19,[1]заявки!$A:$D,P$51,FALSE)),0)</f>
        <v>4</v>
      </c>
      <c r="Q19" s="41">
        <f>IFERROR(IF(VLOOKUP($O19,[1]заявки!$A:$D,Q$51,FALSE)=0,0,VLOOKUP($O19,[1]заявки!$A:$D,Q$51,FALSE)),0)</f>
        <v>2</v>
      </c>
      <c r="U19" s="50" t="str">
        <f>Артиссписок</f>
        <v>71</v>
      </c>
      <c r="V19" t="str">
        <f>МарияСписок</f>
        <v>83-К</v>
      </c>
      <c r="W19">
        <f>мариясписок2</f>
        <v>0</v>
      </c>
      <c r="Z19" s="255" t="str">
        <f t="array" ref="Z19">IFERROR(INDEX(Экспорт,MOD(ROW(O15)-1,COUNTA(Экспорт))+1,(ROW(O15)-1)/COUNTA(Экспорт)+1),"")</f>
        <v>132</v>
      </c>
      <c r="AD19" s="69" t="s">
        <v>49</v>
      </c>
      <c r="AE19" s="70">
        <f>IFERROR(IF(VLOOKUP($B19,[1]заявки!$A:$D,AE$51,FALSE)=0,0,VLOOKUP($B19,[1]заявки!$A:$D,AE$51,FALSE)),0)</f>
        <v>0</v>
      </c>
      <c r="AF19" s="71">
        <f>IFERROR(IF(VLOOKUP($B19,[1]заявки!$A:$D,AF$51,FALSE)=0,0,VLOOKUP($B19,[1]заявки!$A:$D,AF$51,FALSE)),0)</f>
        <v>0</v>
      </c>
      <c r="AG19" s="69" t="s">
        <v>83</v>
      </c>
      <c r="AH19" s="70">
        <f>IFERROR(IF(VLOOKUP($E19,[1]заявки!$A:$D,AH$51,FALSE)=0,0,VLOOKUP($E19,[1]заявки!$A:$D,AH$51,FALSE)),0)</f>
        <v>0</v>
      </c>
      <c r="AI19" s="72">
        <f>IFERROR(IF(VLOOKUP($E19,[1]заявки!$A:$D,AI$51,FALSE)=0,0,VLOOKUP($E19,[1]заявки!$A:$D,AI$51,FALSE)),0)</f>
        <v>0</v>
      </c>
      <c r="AJ19" s="73" t="s">
        <v>84</v>
      </c>
      <c r="AK19" s="70">
        <f>IFERROR(IF(VLOOKUP($H19,[1]заявки!$A:$D,AK$51,FALSE)=0,0,VLOOKUP($H19,[1]заявки!$A:$D,AK$51,FALSE)),0)</f>
        <v>0</v>
      </c>
      <c r="AL19" s="72">
        <f>IFERROR(IF(VLOOKUP($H19,[1]заявки!$A:$D,AL$51,FALSE)=0,0,VLOOKUP($H19,[1]заявки!$A:$D,AL$51,FALSE)),0)</f>
        <v>0</v>
      </c>
      <c r="AM19" s="116" t="s">
        <v>85</v>
      </c>
      <c r="AN19" s="117">
        <f>IFERROR(IF(VLOOKUP($K19,[1]заявки!$A:$D,AN$51,FALSE)=0,0,VLOOKUP($K19,[1]заявки!$A:$D,AN$51,FALSE)),0)</f>
        <v>0</v>
      </c>
      <c r="AO19" s="118">
        <f>IFERROR(IF(VLOOKUP($K19,[1]заявки!$A:$D,AO$51,FALSE)=0,0,VLOOKUP($K19,[1]заявки!$A:$D,AO$51,FALSE)),0)</f>
        <v>0</v>
      </c>
      <c r="AP19" s="119"/>
      <c r="AQ19" s="89" t="s">
        <v>82</v>
      </c>
      <c r="AR19" s="111">
        <f>[1]заявки!$B$160</f>
        <v>0</v>
      </c>
      <c r="AS19" s="111">
        <f>[1]заявки!$C$160</f>
        <v>0</v>
      </c>
      <c r="BB19" s="14"/>
      <c r="BC19" s="15"/>
      <c r="BD19" s="16"/>
      <c r="BE19" s="17"/>
      <c r="BF19" s="20"/>
      <c r="BG19" s="14"/>
    </row>
    <row r="20" spans="1:59" ht="19.5" thickBot="1" x14ac:dyDescent="0.35">
      <c r="A20" s="39"/>
      <c r="B20" s="40"/>
      <c r="C20" s="61">
        <f>IFERROR(IF(VLOOKUP($B20,[1]заявки!$A:$D,C$51,FALSE)=0,0,VLOOKUP($B20,[1]заявки!$A:$D,C$51,FALSE)),0)</f>
        <v>0</v>
      </c>
      <c r="D20" s="62">
        <f>IFERROR(IF(VLOOKUP($B20,[1]заявки!$A:$D,D$51,FALSE)=0,0,VLOOKUP($B20,[1]заявки!$A:$D,D$51,FALSE)),0)</f>
        <v>0</v>
      </c>
      <c r="E20" s="66"/>
      <c r="F20" s="61">
        <f>IFERROR(IF(VLOOKUP($E20,[1]заявки!$A:$D,F$51,FALSE)=0,0,VLOOKUP($E20,[1]заявки!$A:$D,F$51,FALSE)),0)</f>
        <v>0</v>
      </c>
      <c r="G20" s="64">
        <f>IFERROR(IF(VLOOKUP($E20,[1]заявки!$A:$D,G$51,FALSE)=0,0,VLOOKUP($E20,[1]заявки!$A:$D,G$51,FALSE)),0)</f>
        <v>0</v>
      </c>
      <c r="H20" s="65"/>
      <c r="I20" s="61">
        <f>IFERROR(IF(VLOOKUP($H20,[1]заявки!$A:$D,I$51,FALSE)=0,0,VLOOKUP($H20,[1]заявки!$A:$D,I$51,FALSE)),0)</f>
        <v>0</v>
      </c>
      <c r="J20" s="64">
        <f>IFERROR(IF(VLOOKUP($H20,[1]заявки!$A:$D,J$51,FALSE)=0,0,VLOOKUP($H20,[1]заявки!$A:$D,J$51,FALSE)),0)</f>
        <v>0</v>
      </c>
      <c r="K20" s="112"/>
      <c r="L20" s="113">
        <f>IFERROR(IF(VLOOKUP($K20,[1]заявки!$A:$D,L$51,FALSE)=0,0,VLOOKUP($K20,[1]заявки!$A:$D,L$51,FALSE)),0)</f>
        <v>0</v>
      </c>
      <c r="M20" s="114">
        <f>IFERROR(IF(VLOOKUP($K20,[1]заявки!$A:$D,M$51,FALSE)=0,0,VLOOKUP($K20,[1]заявки!$A:$D,M$51,FALSE)),0)</f>
        <v>0</v>
      </c>
      <c r="N20" s="120">
        <v>7771021</v>
      </c>
      <c r="O20" s="121" t="s">
        <v>86</v>
      </c>
      <c r="P20" s="95">
        <f>IFERROR(IF(VLOOKUP($O20,[1]заявки!$A:$D,P$51,FALSE)=0,0,VLOOKUP($O20,[1]заявки!$A:$D,P$51,FALSE)),0)</f>
        <v>0</v>
      </c>
      <c r="Q20" s="95">
        <f>IFERROR(IF(VLOOKUP($O20,[1]заявки!$A:$D,Q$51,FALSE)=0,0,VLOOKUP($O20,[1]заявки!$A:$D,Q$51,FALSE)),0)</f>
        <v>0</v>
      </c>
      <c r="U20" s="50" t="str">
        <f>Артиссписок</f>
        <v>78</v>
      </c>
      <c r="V20" t="str">
        <f>МарияСписок</f>
        <v>25</v>
      </c>
      <c r="W20">
        <f>мариясписок2</f>
        <v>0</v>
      </c>
      <c r="Z20" s="255">
        <f t="array" ref="Z20">IFERROR(INDEX(Экспорт,MOD(ROW(O16)-1,COUNTA(Экспорт))+1,(ROW(O16)-1)/COUNTA(Экспорт)+1),"")</f>
        <v>0</v>
      </c>
      <c r="AD20" s="69" t="s">
        <v>87</v>
      </c>
      <c r="AE20" s="70">
        <f>IFERROR(IF(VLOOKUP($B20,[1]заявки!$A:$D,AE$51,FALSE)=0,0,VLOOKUP($B20,[1]заявки!$A:$D,AE$51,FALSE)),0)</f>
        <v>0</v>
      </c>
      <c r="AF20" s="71">
        <f>IFERROR(IF(VLOOKUP($B20,[1]заявки!$A:$D,AF$51,FALSE)=0,0,VLOOKUP($B20,[1]заявки!$A:$D,AF$51,FALSE)),0)</f>
        <v>0</v>
      </c>
      <c r="AG20" s="69" t="s">
        <v>88</v>
      </c>
      <c r="AH20" s="70">
        <f>IFERROR(IF(VLOOKUP($E20,[1]заявки!$A:$D,AH$51,FALSE)=0,0,VLOOKUP($E20,[1]заявки!$A:$D,AH$51,FALSE)),0)</f>
        <v>0</v>
      </c>
      <c r="AI20" s="72">
        <f>IFERROR(IF(VLOOKUP($E20,[1]заявки!$A:$D,AI$51,FALSE)=0,0,VLOOKUP($E20,[1]заявки!$A:$D,AI$51,FALSE)),0)</f>
        <v>0</v>
      </c>
      <c r="AJ20" s="73" t="s">
        <v>81</v>
      </c>
      <c r="AK20" s="70">
        <f>IFERROR(IF(VLOOKUP($H20,[1]заявки!$A:$D,AK$51,FALSE)=0,0,VLOOKUP($H20,[1]заявки!$A:$D,AK$51,FALSE)),0)</f>
        <v>0</v>
      </c>
      <c r="AL20" s="72">
        <f>IFERROR(IF(VLOOKUP($H20,[1]заявки!$A:$D,AL$51,FALSE)=0,0,VLOOKUP($H20,[1]заявки!$A:$D,AL$51,FALSE)),0)</f>
        <v>0</v>
      </c>
      <c r="AM20" s="116" t="s">
        <v>89</v>
      </c>
      <c r="AN20" s="117">
        <f>IFERROR(IF(VLOOKUP($K20,[1]заявки!$A:$D,AN$51,FALSE)=0,0,VLOOKUP($K20,[1]заявки!$A:$D,AN$51,FALSE)),0)</f>
        <v>0</v>
      </c>
      <c r="AO20" s="118">
        <f>IFERROR(IF(VLOOKUP($K20,[1]заявки!$A:$D,AO$51,FALSE)=0,0,VLOOKUP($K20,[1]заявки!$A:$D,AO$51,FALSE)),0)</f>
        <v>0</v>
      </c>
      <c r="AP20" s="122">
        <v>7771021</v>
      </c>
      <c r="AQ20" s="97" t="s">
        <v>86</v>
      </c>
      <c r="AR20" s="98">
        <f>IFERROR(IF(VLOOKUP($O20,[1]заявки!$A:$D,AR$51,FALSE)=0,0,VLOOKUP($O20,[1]заявки!$A:$D,AR$51,FALSE)),0)</f>
        <v>0</v>
      </c>
      <c r="AS20" s="98">
        <f>IFERROR(IF(VLOOKUP($O20,[1]заявки!$A:$D,AS$51,FALSE)=0,0,VLOOKUP($O20,[1]заявки!$A:$D,AS$51,FALSE)),0)</f>
        <v>0</v>
      </c>
      <c r="BB20" s="14"/>
      <c r="BC20" s="15"/>
      <c r="BD20" s="16"/>
      <c r="BE20" s="17"/>
      <c r="BF20" s="20"/>
      <c r="BG20" s="14"/>
    </row>
    <row r="21" spans="1:59" ht="18.75" x14ac:dyDescent="0.3">
      <c r="A21" s="39"/>
      <c r="B21" s="40"/>
      <c r="C21" s="61">
        <f>IFERROR(IF(VLOOKUP($B21,[1]заявки!$A:$D,C$51,FALSE)=0,0,VLOOKUP($B21,[1]заявки!$A:$D,C$51,FALSE)),0)</f>
        <v>0</v>
      </c>
      <c r="D21" s="62">
        <f>IFERROR(IF(VLOOKUP($B21,[1]заявки!$A:$D,D$51,FALSE)=0,0,VLOOKUP($B21,[1]заявки!$A:$D,D$51,FALSE)),0)</f>
        <v>0</v>
      </c>
      <c r="E21" s="66"/>
      <c r="F21" s="61">
        <f>IFERROR(IF(VLOOKUP($E21,[1]заявки!$A:$D,F$51,FALSE)=0,0,VLOOKUP($E21,[1]заявки!$A:$D,F$51,FALSE)),0)</f>
        <v>0</v>
      </c>
      <c r="G21" s="64">
        <f>IFERROR(IF(VLOOKUP($E21,[1]заявки!$A:$D,G$51,FALSE)=0,0,VLOOKUP($E21,[1]заявки!$A:$D,G$51,FALSE)),0)</f>
        <v>0</v>
      </c>
      <c r="H21" s="65"/>
      <c r="I21" s="61">
        <f>IFERROR(IF(VLOOKUP($H21,[1]заявки!$A:$D,I$51,FALSE)=0,0,VLOOKUP($H21,[1]заявки!$A:$D,I$51,FALSE)),0)</f>
        <v>0</v>
      </c>
      <c r="J21" s="64">
        <f>IFERROR(IF(VLOOKUP($H21,[1]заявки!$A:$D,J$51,FALSE)=0,0,VLOOKUP($H21,[1]заявки!$A:$D,J$51,FALSE)),0)</f>
        <v>0</v>
      </c>
      <c r="K21" s="123"/>
      <c r="L21" s="113">
        <f>IFERROR(IF(VLOOKUP($K21,[1]заявки!$A:$D,L$51,FALSE)=0,0,VLOOKUP($K21,[1]заявки!$A:$D,L$51,FALSE)),0)</f>
        <v>0</v>
      </c>
      <c r="M21" s="114">
        <f>IFERROR(IF(VLOOKUP($K21,[1]заявки!$A:$D,M$51,FALSE)=0,0,VLOOKUP($K21,[1]заявки!$A:$D,M$51,FALSE)),0)</f>
        <v>0</v>
      </c>
      <c r="N21" s="124">
        <v>7771025</v>
      </c>
      <c r="O21" s="125" t="s">
        <v>90</v>
      </c>
      <c r="P21" s="41">
        <f>IFERROR(IF(VLOOKUP($O21,[1]заявки!$A:$D,P$51,FALSE)=0,0,VLOOKUP($O21,[1]заявки!$A:$D,P$51,FALSE)),0)</f>
        <v>20</v>
      </c>
      <c r="Q21" s="41">
        <f>IFERROR(IF(VLOOKUP($O21,[1]заявки!$A:$D,Q$51,FALSE)=0,0,VLOOKUP($O21,[1]заявки!$A:$D,Q$51,FALSE)),0)</f>
        <v>6</v>
      </c>
      <c r="U21" s="50" t="str">
        <f>Артиссписок</f>
        <v>81</v>
      </c>
      <c r="V21" t="str">
        <f>МарияСписок</f>
        <v>32-1</v>
      </c>
      <c r="W21">
        <f>мариясписок2</f>
        <v>0</v>
      </c>
      <c r="Z21" s="255">
        <f t="array" ref="Z21">IFERROR(INDEX(Экспорт,MOD(ROW(O17)-1,COUNTA(Экспорт))+1,(ROW(O17)-1)/COUNTA(Экспорт)+1),"")</f>
        <v>0</v>
      </c>
      <c r="AD21" s="51" t="s">
        <v>91</v>
      </c>
      <c r="AE21" s="70">
        <f>IFERROR(IF(VLOOKUP($B21,[1]заявки!$A:$D,AE$51,FALSE)=0,0,VLOOKUP($B21,[1]заявки!$A:$D,AE$51,FALSE)),0)</f>
        <v>0</v>
      </c>
      <c r="AF21" s="71">
        <f>IFERROR(IF(VLOOKUP($B21,[1]заявки!$A:$D,AF$51,FALSE)=0,0,VLOOKUP($B21,[1]заявки!$A:$D,AF$51,FALSE)),0)</f>
        <v>0</v>
      </c>
      <c r="AG21" s="69" t="s">
        <v>92</v>
      </c>
      <c r="AH21" s="70">
        <f>IFERROR(IF(VLOOKUP($E21,[1]заявки!$A:$D,AH$51,FALSE)=0,0,VLOOKUP($E21,[1]заявки!$A:$D,AH$51,FALSE)),0)</f>
        <v>0</v>
      </c>
      <c r="AI21" s="72">
        <f>IFERROR(IF(VLOOKUP($E21,[1]заявки!$A:$D,AI$51,FALSE)=0,0,VLOOKUP($E21,[1]заявки!$A:$D,AI$51,FALSE)),0)</f>
        <v>0</v>
      </c>
      <c r="AJ21" s="73" t="s">
        <v>93</v>
      </c>
      <c r="AK21" s="70">
        <f>IFERROR(IF(VLOOKUP($H21,[1]заявки!$A:$D,AK$51,FALSE)=0,0,VLOOKUP($H21,[1]заявки!$A:$D,AK$51,FALSE)),0)</f>
        <v>0</v>
      </c>
      <c r="AL21" s="72">
        <f>IFERROR(IF(VLOOKUP($H21,[1]заявки!$A:$D,AL$51,FALSE)=0,0,VLOOKUP($H21,[1]заявки!$A:$D,AL$51,FALSE)),0)</f>
        <v>0</v>
      </c>
      <c r="AM21" s="126" t="s">
        <v>94</v>
      </c>
      <c r="AN21" s="117">
        <f>IFERROR(IF(VLOOKUP($K21,[1]заявки!$A:$D,AN$51,FALSE)=0,0,VLOOKUP($K21,[1]заявки!$A:$D,AN$51,FALSE)),0)</f>
        <v>0</v>
      </c>
      <c r="AO21" s="118">
        <f>IFERROR(IF(VLOOKUP($K21,[1]заявки!$A:$D,AO$51,FALSE)=0,0,VLOOKUP($K21,[1]заявки!$A:$D,AO$51,FALSE)),0)</f>
        <v>0</v>
      </c>
      <c r="AP21" s="127">
        <v>7771025</v>
      </c>
      <c r="AQ21" s="51" t="s">
        <v>90</v>
      </c>
      <c r="AR21" s="52">
        <f>IFERROR(IF(VLOOKUP($O21,[1]заявки!$A:$D,AR$51,FALSE)=0,0,VLOOKUP($O21,[1]заявки!$A:$D,AR$51,FALSE)),0)</f>
        <v>0</v>
      </c>
      <c r="AS21" s="52">
        <f>IFERROR(IF(VLOOKUP($O21,[1]заявки!$A:$D,AS$51,FALSE)=0,0,VLOOKUP($O21,[1]заявки!$A:$D,AS$51,FALSE)),0)</f>
        <v>0</v>
      </c>
      <c r="BB21" s="14"/>
      <c r="BC21" s="128"/>
      <c r="BD21" s="129"/>
      <c r="BE21" s="130"/>
      <c r="BF21" s="18"/>
      <c r="BG21" s="14"/>
    </row>
    <row r="22" spans="1:59" ht="19.5" thickBot="1" x14ac:dyDescent="0.35">
      <c r="A22" s="39"/>
      <c r="B22" s="131"/>
      <c r="C22" s="132">
        <f>IFERROR(IF(VLOOKUP($B22,[1]заявки!$A:$D,C$51,FALSE)=0,0,VLOOKUP($B22,[1]заявки!$A:$D,C$51,FALSE)),0)</f>
        <v>0</v>
      </c>
      <c r="D22" s="133">
        <f>IFERROR(IF(VLOOKUP($B22,[1]заявки!$A:$D,D$51,FALSE)=0,0,VLOOKUP($B22,[1]заявки!$A:$D,D$51,FALSE)),0)</f>
        <v>0</v>
      </c>
      <c r="E22" s="66"/>
      <c r="F22" s="61">
        <f>IFERROR(IF(VLOOKUP($E22,[1]заявки!$A:$D,F$51,FALSE)=0,0,VLOOKUP($E22,[1]заявки!$A:$D,F$51,FALSE)),0)</f>
        <v>0</v>
      </c>
      <c r="G22" s="64">
        <f>IFERROR(IF(VLOOKUP($E22,[1]заявки!$A:$D,G$51,FALSE)=0,0,VLOOKUP($E22,[1]заявки!$A:$D,G$51,FALSE)),0)</f>
        <v>0</v>
      </c>
      <c r="H22" s="65"/>
      <c r="I22" s="61">
        <f>IFERROR(IF(VLOOKUP($H22,[1]заявки!$A:$D,I$51,FALSE)=0,0,VLOOKUP($H22,[1]заявки!$A:$D,I$51,FALSE)),0)</f>
        <v>0</v>
      </c>
      <c r="J22" s="64">
        <f>IFERROR(IF(VLOOKUP($H22,[1]заявки!$A:$D,J$51,FALSE)=0,0,VLOOKUP($H22,[1]заявки!$A:$D,J$51,FALSE)),0)</f>
        <v>0</v>
      </c>
      <c r="K22" s="123"/>
      <c r="L22" s="113">
        <f>IFERROR(IF(VLOOKUP($K22,[1]заявки!$A:$D,L$51,FALSE)=0,0,VLOOKUP($K22,[1]заявки!$A:$D,L$51,FALSE)),0)</f>
        <v>0</v>
      </c>
      <c r="M22" s="114">
        <f>IFERROR(IF(VLOOKUP($K22,[1]заявки!$A:$D,M$51,FALSE)=0,0,VLOOKUP($K22,[1]заявки!$A:$D,M$51,FALSE)),0)</f>
        <v>0</v>
      </c>
      <c r="N22" s="124">
        <v>7771026</v>
      </c>
      <c r="O22" s="125" t="s">
        <v>95</v>
      </c>
      <c r="P22" s="41">
        <f>IFERROR(IF(VLOOKUP($O22,[1]заявки!$A:$D,P$51,FALSE)=0,0,VLOOKUP($O22,[1]заявки!$A:$D,P$51,FALSE)),0)</f>
        <v>3</v>
      </c>
      <c r="Q22" s="41">
        <f>IFERROR(IF(VLOOKUP($O22,[1]заявки!$A:$D,Q$51,FALSE)=0,0,VLOOKUP($O22,[1]заявки!$A:$D,Q$51,FALSE)),0)</f>
        <v>3</v>
      </c>
      <c r="U22" s="50" t="str">
        <f>Артиссписок</f>
        <v>85</v>
      </c>
      <c r="V22" t="str">
        <f>МарияСписок</f>
        <v>32-2</v>
      </c>
      <c r="W22">
        <f>мариясписок2</f>
        <v>0</v>
      </c>
      <c r="Z22" s="255">
        <f t="array" ref="Z22">IFERROR(INDEX(Экспорт,MOD(ROW(O18)-1,COUNTA(Экспорт))+1,(ROW(O18)-1)/COUNTA(Экспорт)+1),"")</f>
        <v>0</v>
      </c>
      <c r="AD22" s="134" t="s">
        <v>96</v>
      </c>
      <c r="AE22" s="135">
        <f>IFERROR(IF(VLOOKUP($B22,[1]заявки!$A:$D,AE$51,FALSE)=0,0,VLOOKUP($B22,[1]заявки!$A:$D,AE$51,FALSE)),0)</f>
        <v>0</v>
      </c>
      <c r="AF22" s="136">
        <f>IFERROR(IF(VLOOKUP($B22,[1]заявки!$A:$D,AF$51,FALSE)=0,0,VLOOKUP($B22,[1]заявки!$A:$D,AF$51,FALSE)),0)</f>
        <v>0</v>
      </c>
      <c r="AG22" s="69" t="s">
        <v>97</v>
      </c>
      <c r="AH22" s="70">
        <f>IFERROR(IF(VLOOKUP($E22,[1]заявки!$A:$D,AH$51,FALSE)=0,0,VLOOKUP($E22,[1]заявки!$A:$D,AH$51,FALSE)),0)</f>
        <v>0</v>
      </c>
      <c r="AI22" s="72">
        <f>IFERROR(IF(VLOOKUP($E22,[1]заявки!$A:$D,AI$51,FALSE)=0,0,VLOOKUP($E22,[1]заявки!$A:$D,AI$51,FALSE)),0)</f>
        <v>0</v>
      </c>
      <c r="AJ22" s="73" t="s">
        <v>98</v>
      </c>
      <c r="AK22" s="70">
        <f>IFERROR(IF(VLOOKUP($H22,[1]заявки!$A:$D,AK$51,FALSE)=0,0,VLOOKUP($H22,[1]заявки!$A:$D,AK$51,FALSE)),0)</f>
        <v>0</v>
      </c>
      <c r="AL22" s="72">
        <f>IFERROR(IF(VLOOKUP($H22,[1]заявки!$A:$D,AL$51,FALSE)=0,0,VLOOKUP($H22,[1]заявки!$A:$D,AL$51,FALSE)),0)</f>
        <v>0</v>
      </c>
      <c r="AM22" s="126" t="s">
        <v>99</v>
      </c>
      <c r="AN22" s="117">
        <f>IFERROR(IF(VLOOKUP($K22,[1]заявки!$A:$D,AN$51,FALSE)=0,0,VLOOKUP($K22,[1]заявки!$A:$D,AN$51,FALSE)),0)</f>
        <v>0</v>
      </c>
      <c r="AO22" s="118">
        <f>IFERROR(IF(VLOOKUP($K22,[1]заявки!$A:$D,AO$51,FALSE)=0,0,VLOOKUP($K22,[1]заявки!$A:$D,AO$51,FALSE)),0)</f>
        <v>0</v>
      </c>
      <c r="AP22" s="127">
        <v>7771026</v>
      </c>
      <c r="AQ22" s="51" t="s">
        <v>95</v>
      </c>
      <c r="AR22" s="52">
        <f>IFERROR(IF(VLOOKUP($O22,[1]заявки!$A:$D,AR$51,FALSE)=0,0,VLOOKUP($O22,[1]заявки!$A:$D,AR$51,FALSE)),0)</f>
        <v>0</v>
      </c>
      <c r="AS22" s="52">
        <f>IFERROR(IF(VLOOKUP($O22,[1]заявки!$A:$D,AS$51,FALSE)=0,0,VLOOKUP($O22,[1]заявки!$A:$D,AS$51,FALSE)),0)</f>
        <v>0</v>
      </c>
      <c r="BB22" s="14"/>
      <c r="BC22" s="19"/>
      <c r="BD22" s="16"/>
      <c r="BE22" s="17"/>
      <c r="BF22" s="20"/>
      <c r="BG22" s="14"/>
    </row>
    <row r="23" spans="1:59" ht="19.5" thickBot="1" x14ac:dyDescent="0.35">
      <c r="A23" s="39"/>
      <c r="B23" s="137"/>
      <c r="C23" s="103">
        <f>IFERROR(IF(VLOOKUP($B23,[1]заявки!$A:$D,C$51,FALSE)=0,0,VLOOKUP($B23,[1]заявки!$A:$D,C$51,FALSE)),0)</f>
        <v>0</v>
      </c>
      <c r="D23" s="138">
        <f>IFERROR(IF(VLOOKUP($B23,[1]заявки!$A:$D,D$51,FALSE)=0,0,VLOOKUP($B23,[1]заявки!$A:$D,D$51,FALSE)),0)</f>
        <v>0</v>
      </c>
      <c r="E23" s="66"/>
      <c r="F23" s="61">
        <f>IFERROR(IF(VLOOKUP($E23,[1]заявки!$A:$D,F$51,FALSE)=0,0,VLOOKUP($E23,[1]заявки!$A:$D,F$51,FALSE)),0)</f>
        <v>0</v>
      </c>
      <c r="G23" s="64">
        <f>IFERROR(IF(VLOOKUP($E23,[1]заявки!$A:$D,G$51,FALSE)=0,0,VLOOKUP($E23,[1]заявки!$A:$D,G$51,FALSE)),0)</f>
        <v>0</v>
      </c>
      <c r="H23" s="65"/>
      <c r="I23" s="61">
        <f>IFERROR(IF(VLOOKUP($H23,[1]заявки!$A:$D,I$51,FALSE)=0,0,VLOOKUP($H23,[1]заявки!$A:$D,I$51,FALSE)),0)</f>
        <v>0</v>
      </c>
      <c r="J23" s="64">
        <f>IFERROR(IF(VLOOKUP($H23,[1]заявки!$A:$D,J$51,FALSE)=0,0,VLOOKUP($H23,[1]заявки!$A:$D,J$51,FALSE)),0)</f>
        <v>0</v>
      </c>
      <c r="K23" s="123"/>
      <c r="L23" s="113">
        <f>IFERROR(IF(VLOOKUP($K23,[1]заявки!$A:$D,L$51,FALSE)=0,0,VLOOKUP($K23,[1]заявки!$A:$D,L$51,FALSE)),0)</f>
        <v>0</v>
      </c>
      <c r="M23" s="114">
        <f>IFERROR(IF(VLOOKUP($K23,[1]заявки!$A:$D,M$51,FALSE)=0,0,VLOOKUP($K23,[1]заявки!$A:$D,M$51,FALSE)),0)</f>
        <v>0</v>
      </c>
      <c r="N23" s="120">
        <v>7771027</v>
      </c>
      <c r="O23" s="121" t="s">
        <v>100</v>
      </c>
      <c r="P23" s="41">
        <f>IFERROR(IF(VLOOKUP($O23,[1]заявки!$A:$D,P$51,FALSE)=0,0,VLOOKUP($O23,[1]заявки!$A:$D,P$51,FALSE)),0)</f>
        <v>27</v>
      </c>
      <c r="Q23" s="41">
        <f>IFERROR(IF(VLOOKUP($O23,[1]заявки!$A:$D,Q$51,FALSE)=0,0,VLOOKUP($O23,[1]заявки!$A:$D,Q$51,FALSE)),0)</f>
        <v>8</v>
      </c>
      <c r="U23" s="50" t="str">
        <f>Артиссписок</f>
        <v>87</v>
      </c>
      <c r="V23" t="str">
        <f>МарияСписок</f>
        <v>32-3</v>
      </c>
      <c r="W23">
        <f>мариясписок2</f>
        <v>0</v>
      </c>
      <c r="Z23" s="255">
        <f t="array" ref="Z23">IFERROR(INDEX(Экспорт,MOD(ROW(O19)-1,COUNTA(Экспорт))+1,(ROW(O19)-1)/COUNTA(Экспорт)+1),"")</f>
        <v>0</v>
      </c>
      <c r="AD23" s="139" t="s">
        <v>101</v>
      </c>
      <c r="AE23" s="108">
        <f>IFERROR(IF(VLOOKUP($B23,[1]заявки!$A:$D,AE$51,FALSE)=0,0,VLOOKUP($B23,[1]заявки!$A:$D,AE$51,FALSE)),0)</f>
        <v>0</v>
      </c>
      <c r="AF23" s="109">
        <f>IFERROR(IF(VLOOKUP($B23,[1]заявки!$A:$D,AF$51,FALSE)=0,0,VLOOKUP($B23,[1]заявки!$A:$D,AF$51,FALSE)),0)</f>
        <v>0</v>
      </c>
      <c r="AG23" s="73" t="s">
        <v>102</v>
      </c>
      <c r="AH23" s="70">
        <f>IFERROR(IF(VLOOKUP($E23,[1]заявки!$A:$D,AH$51,FALSE)=0,0,VLOOKUP($E23,[1]заявки!$A:$D,AH$51,FALSE)),0)</f>
        <v>0</v>
      </c>
      <c r="AI23" s="72">
        <f>IFERROR(IF(VLOOKUP($E23,[1]заявки!$A:$D,AI$51,FALSE)=0,0,VLOOKUP($E23,[1]заявки!$A:$D,AI$51,FALSE)),0)</f>
        <v>0</v>
      </c>
      <c r="AJ23" s="73" t="s">
        <v>103</v>
      </c>
      <c r="AK23" s="70">
        <f>IFERROR(IF(VLOOKUP($H23,[1]заявки!$A:$D,AK$51,FALSE)=0,0,VLOOKUP($H23,[1]заявки!$A:$D,AK$51,FALSE)),0)</f>
        <v>0</v>
      </c>
      <c r="AL23" s="72">
        <f>IFERROR(IF(VLOOKUP($H23,[1]заявки!$A:$D,AL$51,FALSE)=0,0,VLOOKUP($H23,[1]заявки!$A:$D,AL$51,FALSE)),0)</f>
        <v>0</v>
      </c>
      <c r="AM23" s="126" t="s">
        <v>104</v>
      </c>
      <c r="AN23" s="117">
        <f>IFERROR(IF(VLOOKUP($K23,[1]заявки!$A:$D,AN$51,FALSE)=0,0,VLOOKUP($K23,[1]заявки!$A:$D,AN$51,FALSE)),0)</f>
        <v>0</v>
      </c>
      <c r="AO23" s="118">
        <f>IFERROR(IF(VLOOKUP($K23,[1]заявки!$A:$D,AO$51,FALSE)=0,0,VLOOKUP($K23,[1]заявки!$A:$D,AO$51,FALSE)),0)</f>
        <v>0</v>
      </c>
      <c r="AP23" s="122">
        <v>7771027</v>
      </c>
      <c r="AQ23" s="97" t="s">
        <v>100</v>
      </c>
      <c r="AR23" s="52">
        <f>IFERROR(IF(VLOOKUP($O23,[1]заявки!$A:$D,AR$51,FALSE)=0,0,VLOOKUP($O23,[1]заявки!$A:$D,AR$51,FALSE)),0)</f>
        <v>0</v>
      </c>
      <c r="AS23" s="52">
        <f>IFERROR(IF(VLOOKUP($O23,[1]заявки!$A:$D,AS$51,FALSE)=0,0,VLOOKUP($O23,[1]заявки!$A:$D,AS$51,FALSE)),0)</f>
        <v>0</v>
      </c>
      <c r="BB23" s="14"/>
      <c r="BC23" s="19"/>
      <c r="BD23" s="16"/>
      <c r="BE23" s="17"/>
      <c r="BF23" s="20"/>
      <c r="BG23" s="14"/>
    </row>
    <row r="24" spans="1:59" ht="18.75" x14ac:dyDescent="0.3">
      <c r="A24" s="39"/>
      <c r="B24" s="140" t="s">
        <v>101</v>
      </c>
      <c r="C24" s="113">
        <f>IFERROR(IF(VLOOKUP($B24,[1]заявки!$A:$D,C$51,FALSE)=0,0,VLOOKUP($B24,[1]заявки!$A:$D,C$51,FALSE)),0)</f>
        <v>7</v>
      </c>
      <c r="D24" s="141">
        <f>IFERROR(IF(VLOOKUP($B24,[1]заявки!$A:$D,D$51,FALSE)=0,0,VLOOKUP($B24,[1]заявки!$A:$D,D$51,FALSE)),0)</f>
        <v>5</v>
      </c>
      <c r="E24" s="66"/>
      <c r="F24" s="61">
        <f>IFERROR(IF(VLOOKUP($E24,[1]заявки!$A:$D,F$51,FALSE)=0,0,VLOOKUP($E24,[1]заявки!$A:$D,F$51,FALSE)),0)</f>
        <v>0</v>
      </c>
      <c r="G24" s="64">
        <f>IFERROR(IF(VLOOKUP($E24,[1]заявки!$A:$D,G$51,FALSE)=0,0,VLOOKUP($E24,[1]заявки!$A:$D,G$51,FALSE)),0)</f>
        <v>0</v>
      </c>
      <c r="H24" s="65"/>
      <c r="I24" s="61">
        <f>IFERROR(IF(VLOOKUP($H24,[1]заявки!$A:$D,I$51,FALSE)=0,0,VLOOKUP($H24,[1]заявки!$A:$D,I$51,FALSE)),0)</f>
        <v>0</v>
      </c>
      <c r="J24" s="64">
        <f>IFERROR(IF(VLOOKUP($H24,[1]заявки!$A:$D,J$51,FALSE)=0,0,VLOOKUP($H24,[1]заявки!$A:$D,J$51,FALSE)),0)</f>
        <v>0</v>
      </c>
      <c r="K24" s="123"/>
      <c r="L24" s="113">
        <f>IFERROR(IF(VLOOKUP($K24,[1]заявки!$A:$D,L$51,FALSE)=0,0,VLOOKUP($K24,[1]заявки!$A:$D,L$51,FALSE)),0)</f>
        <v>0</v>
      </c>
      <c r="M24" s="114">
        <f>IFERROR(IF(VLOOKUP($K24,[1]заявки!$A:$D,M$51,FALSE)=0,0,VLOOKUP($K24,[1]заявки!$A:$D,M$51,FALSE)),0)</f>
        <v>0</v>
      </c>
      <c r="N24" s="142" t="s">
        <v>105</v>
      </c>
      <c r="O24" s="125" t="s">
        <v>106</v>
      </c>
      <c r="P24" s="41">
        <f>IFERROR(IF(VLOOKUP($O24,[1]заявки!$A:$D,P$51,FALSE)=0,0,VLOOKUP($O24,[1]заявки!$A:$D,P$51,FALSE)),0)</f>
        <v>0</v>
      </c>
      <c r="Q24" s="41">
        <f>IFERROR(IF(VLOOKUP($O24,[1]заявки!$A:$D,Q$51,FALSE)=0,0,VLOOKUP($O24,[1]заявки!$A:$D,Q$51,FALSE)),0)</f>
        <v>0</v>
      </c>
      <c r="U24" s="50" t="str">
        <f>Артиссписок</f>
        <v>90</v>
      </c>
      <c r="V24" t="str">
        <f>МарияСписок</f>
        <v>67</v>
      </c>
      <c r="W24">
        <f>мариясписок2</f>
        <v>0</v>
      </c>
      <c r="Z24" s="255" t="str">
        <f t="array" ref="Z24">IFERROR(INDEX(Экспорт,MOD(ROW(O20)-1,COUNTA(Экспорт))+1,(ROW(O20)-1)/COUNTA(Экспорт)+1),"")</f>
        <v>3-2</v>
      </c>
      <c r="AD24" s="143" t="s">
        <v>107</v>
      </c>
      <c r="AE24" s="117">
        <f>IFERROR(IF(VLOOKUP($B24,[1]заявки!$A:$D,AE$51,FALSE)=0,0,VLOOKUP($B24,[1]заявки!$A:$D,AE$51,FALSE)),0)</f>
        <v>0</v>
      </c>
      <c r="AF24" s="118">
        <f>IFERROR(IF(VLOOKUP($B24,[1]заявки!$A:$D,AF$51,FALSE)=0,0,VLOOKUP($B24,[1]заявки!$A:$D,AF$51,FALSE)),0)</f>
        <v>0</v>
      </c>
      <c r="AG24" s="73" t="s">
        <v>108</v>
      </c>
      <c r="AH24" s="70">
        <f>IFERROR(IF(VLOOKUP($E24,[1]заявки!$A:$D,AH$51,FALSE)=0,0,VLOOKUP($E24,[1]заявки!$A:$D,AH$51,FALSE)),0)</f>
        <v>0</v>
      </c>
      <c r="AI24" s="72">
        <f>IFERROR(IF(VLOOKUP($E24,[1]заявки!$A:$D,AI$51,FALSE)=0,0,VLOOKUP($E24,[1]заявки!$A:$D,AI$51,FALSE)),0)</f>
        <v>0</v>
      </c>
      <c r="AJ24" s="73" t="s">
        <v>109</v>
      </c>
      <c r="AK24" s="70">
        <f>IFERROR(IF(VLOOKUP($H24,[1]заявки!$A:$D,AK$51,FALSE)=0,0,VLOOKUP($H24,[1]заявки!$A:$D,AK$51,FALSE)),0)</f>
        <v>0</v>
      </c>
      <c r="AL24" s="72">
        <f>IFERROR(IF(VLOOKUP($H24,[1]заявки!$A:$D,AL$51,FALSE)=0,0,VLOOKUP($H24,[1]заявки!$A:$D,AL$51,FALSE)),0)</f>
        <v>0</v>
      </c>
      <c r="AM24" s="126" t="s">
        <v>110</v>
      </c>
      <c r="AN24" s="117">
        <f>IFERROR(IF(VLOOKUP($K24,[1]заявки!$A:$D,AN$51,FALSE)=0,0,VLOOKUP($K24,[1]заявки!$A:$D,AN$51,FALSE)),0)</f>
        <v>0</v>
      </c>
      <c r="AO24" s="118">
        <f>IFERROR(IF(VLOOKUP($K24,[1]заявки!$A:$D,AO$51,FALSE)=0,0,VLOOKUP($K24,[1]заявки!$A:$D,AO$51,FALSE)),0)</f>
        <v>0</v>
      </c>
      <c r="AP24" s="144" t="s">
        <v>105</v>
      </c>
      <c r="AQ24" s="51" t="s">
        <v>106</v>
      </c>
      <c r="AR24" s="52">
        <f>IFERROR(IF(VLOOKUP($O24,[1]заявки!$A:$D,AR$51,FALSE)=0,0,VLOOKUP($O24,[1]заявки!$A:$D,AR$51,FALSE)),0)</f>
        <v>0</v>
      </c>
      <c r="AS24" s="52">
        <f>IFERROR(IF(VLOOKUP($O24,[1]заявки!$A:$D,AS$51,FALSE)=0,0,VLOOKUP($O24,[1]заявки!$A:$D,AS$51,FALSE)),0)</f>
        <v>0</v>
      </c>
      <c r="BB24" s="14"/>
      <c r="BC24" s="20"/>
      <c r="BD24" s="16"/>
      <c r="BE24" s="17"/>
      <c r="BF24" s="20"/>
      <c r="BG24" s="14"/>
    </row>
    <row r="25" spans="1:59" ht="19.5" thickBot="1" x14ac:dyDescent="0.35">
      <c r="A25" s="39"/>
      <c r="B25" s="140" t="s">
        <v>111</v>
      </c>
      <c r="C25" s="113">
        <f>IFERROR(IF(VLOOKUP($B25,[1]заявки!$A:$D,C$51,FALSE)=0,0,VLOOKUP($B25,[1]заявки!$A:$D,C$51,FALSE)),0)</f>
        <v>6</v>
      </c>
      <c r="D25" s="141">
        <f>IFERROR(IF(VLOOKUP($B25,[1]заявки!$A:$D,D$51,FALSE)=0,0,VLOOKUP($B25,[1]заявки!$A:$D,D$51,FALSE)),0)</f>
        <v>5</v>
      </c>
      <c r="E25" s="66"/>
      <c r="F25" s="80">
        <f>IFERROR(IF(VLOOKUP($E25,[1]заявки!$A:$D,F$51,FALSE)=0,0,VLOOKUP($E25,[1]заявки!$A:$D,F$51,FALSE)),0)</f>
        <v>0</v>
      </c>
      <c r="G25" s="81">
        <f>IFERROR(IF(VLOOKUP($E25,[1]заявки!$A:$D,G$51,FALSE)=0,0,VLOOKUP($E25,[1]заявки!$A:$D,G$51,FALSE)),0)</f>
        <v>0</v>
      </c>
      <c r="H25" s="145"/>
      <c r="I25" s="132">
        <f>IFERROR(IF(VLOOKUP($H25,[1]заявки!$A:$D,I$51,FALSE)=0,0,VLOOKUP($H25,[1]заявки!$A:$D,I$51,FALSE)),0)</f>
        <v>0</v>
      </c>
      <c r="J25" s="146">
        <f>IFERROR(IF(VLOOKUP($H25,[1]заявки!$A:$D,J$51,FALSE)=0,0,VLOOKUP($H25,[1]заявки!$A:$D,J$51,FALSE)),0)</f>
        <v>0</v>
      </c>
      <c r="K25" s="123"/>
      <c r="L25" s="113">
        <f>IFERROR(IF(VLOOKUP($K25,[1]заявки!$A:$D,L$51,FALSE)=0,0,VLOOKUP($K25,[1]заявки!$A:$D,L$51,FALSE)),0)</f>
        <v>0</v>
      </c>
      <c r="M25" s="114">
        <f>IFERROR(IF(VLOOKUP($K25,[1]заявки!$A:$D,M$51,FALSE)=0,0,VLOOKUP($K25,[1]заявки!$A:$D,M$51,FALSE)),0)</f>
        <v>0</v>
      </c>
      <c r="N25" s="124">
        <v>7771029</v>
      </c>
      <c r="O25" s="125" t="s">
        <v>112</v>
      </c>
      <c r="P25" s="41">
        <f>IFERROR(IF(VLOOKUP($O25,[1]заявки!$A:$D,P$51,FALSE)=0,0,VLOOKUP($O25,[1]заявки!$A:$D,P$51,FALSE)),0)</f>
        <v>0</v>
      </c>
      <c r="Q25" s="41">
        <f>IFERROR(IF(VLOOKUP($O25,[1]заявки!$A:$D,Q$51,FALSE)=0,0,VLOOKUP($O25,[1]заявки!$A:$D,Q$51,FALSE)),0)</f>
        <v>0</v>
      </c>
      <c r="U25" s="50" t="str">
        <f>Артиссписок</f>
        <v>100</v>
      </c>
      <c r="V25" t="str">
        <f>МарияСписок</f>
        <v>69</v>
      </c>
      <c r="W25">
        <f>мариясписок2</f>
        <v>0</v>
      </c>
      <c r="Z25" s="255" t="str">
        <f t="array" ref="Z25">IFERROR(INDEX(Экспорт,MOD(ROW(O21)-1,COUNTA(Экспорт))+1,(ROW(O21)-1)/COUNTA(Экспорт)+1),"")</f>
        <v>81</v>
      </c>
      <c r="AD25" s="143" t="s">
        <v>113</v>
      </c>
      <c r="AE25" s="117">
        <f>IFERROR(IF(VLOOKUP($B25,[1]заявки!$A:$D,AE$51,FALSE)=0,0,VLOOKUP($B25,[1]заявки!$A:$D,AE$51,FALSE)),0)</f>
        <v>0</v>
      </c>
      <c r="AF25" s="118">
        <f>IFERROR(IF(VLOOKUP($B25,[1]заявки!$A:$D,AF$51,FALSE)=0,0,VLOOKUP($B25,[1]заявки!$A:$D,AF$51,FALSE)),0)</f>
        <v>0</v>
      </c>
      <c r="AG25" s="73" t="s">
        <v>60</v>
      </c>
      <c r="AH25" s="82">
        <f>IFERROR(IF(VLOOKUP($E25,[1]заявки!$A:$D,AH$51,FALSE)=0,0,VLOOKUP($E25,[1]заявки!$A:$D,AH$51,FALSE)),0)</f>
        <v>0</v>
      </c>
      <c r="AI25" s="83">
        <f>IFERROR(IF(VLOOKUP($E25,[1]заявки!$A:$D,AI$51,FALSE)=0,0,VLOOKUP($E25,[1]заявки!$A:$D,AI$51,FALSE)),0)</f>
        <v>0</v>
      </c>
      <c r="AJ25" s="147" t="s">
        <v>114</v>
      </c>
      <c r="AK25" s="135">
        <f>IFERROR(IF(VLOOKUP($H25,[1]заявки!$A:$D,AK$51,FALSE)=0,0,VLOOKUP($H25,[1]заявки!$A:$D,AK$51,FALSE)),0)</f>
        <v>0</v>
      </c>
      <c r="AL25" s="148">
        <f>IFERROR(IF(VLOOKUP($H25,[1]заявки!$A:$D,AL$51,FALSE)=0,0,VLOOKUP($H25,[1]заявки!$A:$D,AL$51,FALSE)),0)</f>
        <v>0</v>
      </c>
      <c r="AM25" s="126" t="s">
        <v>115</v>
      </c>
      <c r="AN25" s="117">
        <f>IFERROR(IF(VLOOKUP($K25,[1]заявки!$A:$D,AN$51,FALSE)=0,0,VLOOKUP($K25,[1]заявки!$A:$D,AN$51,FALSE)),0)</f>
        <v>0</v>
      </c>
      <c r="AO25" s="118">
        <f>IFERROR(IF(VLOOKUP($K25,[1]заявки!$A:$D,AO$51,FALSE)=0,0,VLOOKUP($K25,[1]заявки!$A:$D,AO$51,FALSE)),0)</f>
        <v>0</v>
      </c>
      <c r="AP25" s="127">
        <v>7771029</v>
      </c>
      <c r="AQ25" s="51" t="s">
        <v>112</v>
      </c>
      <c r="AR25" s="52">
        <f>IFERROR(IF(VLOOKUP($O25,[1]заявки!$A:$D,AR$51,FALSE)=0,0,VLOOKUP($O25,[1]заявки!$A:$D,AR$51,FALSE)),0)</f>
        <v>0</v>
      </c>
      <c r="AS25" s="52">
        <f>IFERROR(IF(VLOOKUP($O25,[1]заявки!$A:$D,AS$51,FALSE)=0,0,VLOOKUP($O25,[1]заявки!$A:$D,AS$51,FALSE)),0)</f>
        <v>0</v>
      </c>
      <c r="BB25" s="14"/>
      <c r="BC25" s="19"/>
      <c r="BD25" s="16"/>
      <c r="BE25" s="17"/>
      <c r="BF25" s="20"/>
      <c r="BG25" s="14"/>
    </row>
    <row r="26" spans="1:59" ht="19.5" thickBot="1" x14ac:dyDescent="0.35">
      <c r="B26" s="140" t="s">
        <v>116</v>
      </c>
      <c r="C26" s="113">
        <f>IFERROR(IF(VLOOKUP($B26,[1]заявки!$A:$D,C$51,FALSE)=0,0,VLOOKUP($B26,[1]заявки!$A:$D,C$51,FALSE)),0)</f>
        <v>12</v>
      </c>
      <c r="D26" s="141">
        <f>IFERROR(IF(VLOOKUP($B26,[1]заявки!$A:$D,D$51,FALSE)=0,0,VLOOKUP($B26,[1]заявки!$A:$D,D$51,FALSE)),0)</f>
        <v>4</v>
      </c>
      <c r="E26" s="66"/>
      <c r="F26" s="80">
        <f>IFERROR(IF(VLOOKUP($E26,[1]заявки!$A:$D,F$51,FALSE)=0,0,VLOOKUP($E26,[1]заявки!$A:$D,F$51,FALSE)),0)</f>
        <v>0</v>
      </c>
      <c r="G26" s="81">
        <f>IFERROR(IF(VLOOKUP($E26,[1]заявки!$A:$D,G$51,FALSE)=0,0,VLOOKUP($E26,[1]заявки!$A:$D,G$51,FALSE)),0)</f>
        <v>0</v>
      </c>
      <c r="H26" s="149"/>
      <c r="I26" s="103">
        <f>IFERROR(IF(VLOOKUP($H26,[1]заявки!$A:$D,I$51,FALSE)=0,0,VLOOKUP($H26,[1]заявки!$A:$D,I$51,FALSE)),0)</f>
        <v>0</v>
      </c>
      <c r="J26" s="104">
        <f>IFERROR(IF(VLOOKUP($H26,[1]заявки!$A:$D,J$51,FALSE)=0,0,VLOOKUP($H26,[1]заявки!$A:$D,J$51,FALSE)),0)</f>
        <v>0</v>
      </c>
      <c r="K26" s="123"/>
      <c r="L26" s="113">
        <f>IFERROR(IF(VLOOKUP($K26,[1]заявки!$A:$D,L$51,FALSE)=0,0,VLOOKUP($K26,[1]заявки!$A:$D,L$51,FALSE)),0)</f>
        <v>0</v>
      </c>
      <c r="M26" s="114">
        <f>IFERROR(IF(VLOOKUP($K26,[1]заявки!$A:$D,M$51,FALSE)=0,0,VLOOKUP($K26,[1]заявки!$A:$D,M$51,FALSE)),0)</f>
        <v>0</v>
      </c>
      <c r="N26" s="120">
        <v>7771030</v>
      </c>
      <c r="O26" s="121" t="s">
        <v>117</v>
      </c>
      <c r="P26" s="41">
        <f>IFERROR(IF(VLOOKUP($O26,[1]заявки!$A:$D,P$51,FALSE)=0,0,VLOOKUP($O26,[1]заявки!$A:$D,P$51,FALSE)),0)</f>
        <v>0</v>
      </c>
      <c r="Q26" s="41">
        <f>IFERROR(IF(VLOOKUP($O26,[1]заявки!$A:$D,Q$51,FALSE)=0,0,VLOOKUP($O26,[1]заявки!$A:$D,Q$51,FALSE)),0)</f>
        <v>0</v>
      </c>
      <c r="U26" s="50" t="str">
        <f>Артиссписок</f>
        <v>108</v>
      </c>
      <c r="V26" t="str">
        <f>МарияСписок</f>
        <v>72-1</v>
      </c>
      <c r="W26">
        <f>мариясписок2</f>
        <v>0</v>
      </c>
      <c r="Z26" s="255" t="str">
        <f t="array" ref="Z26">IFERROR(INDEX(Экспорт,MOD(ROW(O22)-1,COUNTA(Экспорт))+1,(ROW(O22)-1)/COUNTA(Экспорт)+1),"")</f>
        <v>134</v>
      </c>
      <c r="AD26" s="143" t="s">
        <v>118</v>
      </c>
      <c r="AE26" s="117">
        <f>IFERROR(IF(VLOOKUP($B26,[1]заявки!$A:$D,AE$51,FALSE)=0,0,VLOOKUP($B26,[1]заявки!$A:$D,AE$51,FALSE)),0)</f>
        <v>0</v>
      </c>
      <c r="AF26" s="118">
        <f>IFERROR(IF(VLOOKUP($B26,[1]заявки!$A:$D,AF$51,FALSE)=0,0,VLOOKUP($B26,[1]заявки!$A:$D,AF$51,FALSE)),0)</f>
        <v>0</v>
      </c>
      <c r="AG26" s="73" t="s">
        <v>119</v>
      </c>
      <c r="AH26" s="82">
        <f>IFERROR(IF(VLOOKUP($E26,[1]заявки!$A:$D,AH$51,FALSE)=0,0,VLOOKUP($E26,[1]заявки!$A:$D,AH$51,FALSE)),0)</f>
        <v>0</v>
      </c>
      <c r="AI26" s="83">
        <f>IFERROR(IF(VLOOKUP($E26,[1]заявки!$A:$D,AI$51,FALSE)=0,0,VLOOKUP($E26,[1]заявки!$A:$D,AI$51,FALSE)),0)</f>
        <v>0</v>
      </c>
      <c r="AJ26" s="150"/>
      <c r="AK26" s="108">
        <f>IFERROR(IF(VLOOKUP($H26,[1]заявки!$A:$D,AK$51,FALSE)=0,0,VLOOKUP($H26,[1]заявки!$A:$D,AK$51,FALSE)),0)</f>
        <v>0</v>
      </c>
      <c r="AL26" s="109">
        <f>IFERROR(IF(VLOOKUP($H26,[1]заявки!$A:$D,AL$51,FALSE)=0,0,VLOOKUP($H26,[1]заявки!$A:$D,AL$51,FALSE)),0)</f>
        <v>0</v>
      </c>
      <c r="AM26" s="126" t="s">
        <v>120</v>
      </c>
      <c r="AN26" s="117">
        <f>IFERROR(IF(VLOOKUP($K26,[1]заявки!$A:$D,AN$51,FALSE)=0,0,VLOOKUP($K26,[1]заявки!$A:$D,AN$51,FALSE)),0)</f>
        <v>0</v>
      </c>
      <c r="AO26" s="118">
        <f>IFERROR(IF(VLOOKUP($K26,[1]заявки!$A:$D,AO$51,FALSE)=0,0,VLOOKUP($K26,[1]заявки!$A:$D,AO$51,FALSE)),0)</f>
        <v>0</v>
      </c>
      <c r="AP26" s="122">
        <v>7771030</v>
      </c>
      <c r="AQ26" s="97" t="s">
        <v>117</v>
      </c>
      <c r="AR26" s="52">
        <f>IFERROR(IF(VLOOKUP($O26,[1]заявки!$A:$D,AR$51,FALSE)=0,0,VLOOKUP($O26,[1]заявки!$A:$D,AR$51,FALSE)),0)</f>
        <v>0</v>
      </c>
      <c r="AS26" s="52">
        <f>IFERROR(IF(VLOOKUP($O26,[1]заявки!$A:$D,AS$51,FALSE)=0,0,VLOOKUP($O26,[1]заявки!$A:$D,AS$51,FALSE)),0)</f>
        <v>0</v>
      </c>
      <c r="BB26" s="14"/>
      <c r="BC26" s="19"/>
      <c r="BD26" s="16"/>
      <c r="BE26" s="17"/>
      <c r="BF26" s="20"/>
      <c r="BG26" s="14"/>
    </row>
    <row r="27" spans="1:59" ht="19.5" thickBot="1" x14ac:dyDescent="0.35">
      <c r="B27" s="140" t="s">
        <v>121</v>
      </c>
      <c r="C27" s="113">
        <f>IFERROR(IF(VLOOKUP($B27,[1]заявки!$A:$D,C$51,FALSE)=0,0,VLOOKUP($B27,[1]заявки!$A:$D,C$51,FALSE)),0)</f>
        <v>10</v>
      </c>
      <c r="D27" s="141">
        <f>IFERROR(IF(VLOOKUP($B27,[1]заявки!$A:$D,D$51,FALSE)=0,0,VLOOKUP($B27,[1]заявки!$A:$D,D$51,FALSE)),0)</f>
        <v>4</v>
      </c>
      <c r="E27" s="151"/>
      <c r="F27" s="91">
        <f>IFERROR(IF(VLOOKUP($E27,[1]заявки!$A:$D,F$51,FALSE)=0,0,VLOOKUP($E27,[1]заявки!$A:$D,F$51,FALSE)),0)</f>
        <v>0</v>
      </c>
      <c r="G27" s="92">
        <f>IFERROR(IF(VLOOKUP($E27,[1]заявки!$A:$D,G$51,FALSE)=0,0,VLOOKUP($E27,[1]заявки!$A:$D,G$51,FALSE)),0)</f>
        <v>0</v>
      </c>
      <c r="H27" s="123"/>
      <c r="I27" s="113">
        <f>IFERROR(IF(VLOOKUP($H27,[1]заявки!$A:$D,I$51,FALSE)=0,0,VLOOKUP($H27,[1]заявки!$A:$D,I$51,FALSE)),0)</f>
        <v>0</v>
      </c>
      <c r="J27" s="114">
        <f>IFERROR(IF(VLOOKUP($H27,[1]заявки!$A:$D,J$51,FALSE)=0,0,VLOOKUP($H27,[1]заявки!$A:$D,J$51,FALSE)),0)</f>
        <v>0</v>
      </c>
      <c r="K27" s="123"/>
      <c r="L27" s="113">
        <f>IFERROR(IF(VLOOKUP($K27,[1]заявки!$A:$D,L$51,FALSE)=0,0,VLOOKUP($K27,[1]заявки!$A:$D,L$51,FALSE)),0)</f>
        <v>0</v>
      </c>
      <c r="M27" s="114">
        <f>IFERROR(IF(VLOOKUP($K27,[1]заявки!$A:$D,M$51,FALSE)=0,0,VLOOKUP($K27,[1]заявки!$A:$D,M$51,FALSE)),0)</f>
        <v>0</v>
      </c>
      <c r="N27" s="124">
        <v>7771031</v>
      </c>
      <c r="O27" s="125" t="s">
        <v>122</v>
      </c>
      <c r="P27" s="41">
        <f>IFERROR(IF(VLOOKUP($O27,[1]заявки!$A:$D,P$51,FALSE)=0,0,VLOOKUP($O27,[1]заявки!$A:$D,P$51,FALSE)),0)</f>
        <v>13</v>
      </c>
      <c r="Q27" s="41">
        <f>IFERROR(IF(VLOOKUP($O27,[1]заявки!$A:$D,Q$51,FALSE)=0,0,VLOOKUP($O27,[1]заявки!$A:$D,Q$51,FALSE)),0)</f>
        <v>6</v>
      </c>
      <c r="U27" s="50" t="str">
        <f>Артиссписок</f>
        <v>111</v>
      </c>
      <c r="V27" t="str">
        <f>МарияСписок</f>
        <v>72-2</v>
      </c>
      <c r="W27">
        <f>мариясписок2</f>
        <v>0</v>
      </c>
      <c r="Z27" s="255" t="str">
        <f t="array" ref="Z27">IFERROR(INDEX(Экспорт,MOD(ROW(O23)-1,COUNTA(Экспорт))+1,(ROW(O23)-1)/COUNTA(Экспорт)+1),"")</f>
        <v>115</v>
      </c>
      <c r="AD27" s="126" t="s">
        <v>123</v>
      </c>
      <c r="AE27" s="117">
        <f>IFERROR(IF(VLOOKUP($B27,[1]заявки!$A:$D,AE$51,FALSE)=0,0,VLOOKUP($B27,[1]заявки!$A:$D,AE$51,FALSE)),0)</f>
        <v>0</v>
      </c>
      <c r="AF27" s="118">
        <f>IFERROR(IF(VLOOKUP($B27,[1]заявки!$A:$D,AF$51,FALSE)=0,0,VLOOKUP($B27,[1]заявки!$A:$D,AF$51,FALSE)),0)</f>
        <v>0</v>
      </c>
      <c r="AG27" s="152" t="s">
        <v>15</v>
      </c>
      <c r="AH27" s="98">
        <f>IFERROR(IF(VLOOKUP($E27,[1]заявки!$A:$D,AH$51,FALSE)=0,0,VLOOKUP($E27,[1]заявки!$A:$D,AH$51,FALSE)),0)</f>
        <v>0</v>
      </c>
      <c r="AI27" s="99">
        <f>IFERROR(IF(VLOOKUP($E27,[1]заявки!$A:$D,AI$51,FALSE)=0,0,VLOOKUP($E27,[1]заявки!$A:$D,AI$51,FALSE)),0)</f>
        <v>0</v>
      </c>
      <c r="AJ27" s="126" t="s">
        <v>124</v>
      </c>
      <c r="AK27" s="117">
        <f>IFERROR(IF(VLOOKUP($H27,[1]заявки!$A:$D,AK$51,FALSE)=0,0,VLOOKUP($H27,[1]заявки!$A:$D,AK$51,FALSE)),0)</f>
        <v>0</v>
      </c>
      <c r="AL27" s="118">
        <f>IFERROR(IF(VLOOKUP($H27,[1]заявки!$A:$D,AL$51,FALSE)=0,0,VLOOKUP($H27,[1]заявки!$A:$D,AL$51,FALSE)),0)</f>
        <v>0</v>
      </c>
      <c r="AM27" s="126" t="s">
        <v>125</v>
      </c>
      <c r="AN27" s="117">
        <f>IFERROR(IF(VLOOKUP($K27,[1]заявки!$A:$D,AN$51,FALSE)=0,0,VLOOKUP($K27,[1]заявки!$A:$D,AN$51,FALSE)),0)</f>
        <v>0</v>
      </c>
      <c r="AO27" s="118">
        <f>IFERROR(IF(VLOOKUP($K27,[1]заявки!$A:$D,AO$51,FALSE)=0,0,VLOOKUP($K27,[1]заявки!$A:$D,AO$51,FALSE)),0)</f>
        <v>0</v>
      </c>
      <c r="AP27" s="127">
        <v>7771031</v>
      </c>
      <c r="AQ27" s="51" t="s">
        <v>122</v>
      </c>
      <c r="AR27" s="52">
        <f>IFERROR(IF(VLOOKUP($O27,[1]заявки!$A:$D,AR$51,FALSE)=0,0,VLOOKUP($O27,[1]заявки!$A:$D,AR$51,FALSE)),0)</f>
        <v>0</v>
      </c>
      <c r="AS27" s="52">
        <f>IFERROR(IF(VLOOKUP($O27,[1]заявки!$A:$D,AS$51,FALSE)=0,0,VLOOKUP($O27,[1]заявки!$A:$D,AS$51,FALSE)),0)</f>
        <v>0</v>
      </c>
      <c r="BB27" s="14"/>
      <c r="BC27" s="15"/>
      <c r="BD27" s="16"/>
      <c r="BE27" s="17"/>
      <c r="BF27" s="153"/>
      <c r="BG27" s="14"/>
    </row>
    <row r="28" spans="1:59" ht="18.75" x14ac:dyDescent="0.3">
      <c r="A28" s="39"/>
      <c r="B28" s="154"/>
      <c r="C28" s="113">
        <f>IFERROR(IF(VLOOKUP($B28,[1]заявки!$A:$D,C$51,FALSE)=0,0,VLOOKUP($B28,[1]заявки!$A:$D,C$51,FALSE)),0)</f>
        <v>0</v>
      </c>
      <c r="D28" s="114">
        <f>IFERROR(IF(VLOOKUP($B28,[1]заявки!$A:$D,D$51,FALSE)=0,0,VLOOKUP($B28,[1]заявки!$A:$D,D$51,FALSE)),0)</f>
        <v>0</v>
      </c>
      <c r="E28" s="154" t="s">
        <v>80</v>
      </c>
      <c r="F28" s="103">
        <f>IFERROR(IF(VLOOKUP($E28,[1]заявки!$A:$D,F$51,FALSE)=0,0,VLOOKUP($E28,[1]заявки!$A:$D,F$51,FALSE)),0)</f>
        <v>10</v>
      </c>
      <c r="G28" s="104">
        <f>IFERROR(IF(VLOOKUP($E28,[1]заявки!$A:$D,G$51,FALSE)=0,0,VLOOKUP($E28,[1]заявки!$A:$D,G$51,FALSE)),0)</f>
        <v>3</v>
      </c>
      <c r="H28" s="155"/>
      <c r="I28" s="113">
        <f>IFERROR(IF(VLOOKUP($H28,[1]заявки!$A:$D,I$51,FALSE)=0,0,VLOOKUP($H28,[1]заявки!$A:$D,I$51,FALSE)),0)</f>
        <v>0</v>
      </c>
      <c r="J28" s="114">
        <f>IFERROR(IF(VLOOKUP($H28,[1]заявки!$A:$D,J$51,FALSE)=0,0,VLOOKUP($H28,[1]заявки!$A:$D,J$51,FALSE)),0)</f>
        <v>0</v>
      </c>
      <c r="K28" s="123"/>
      <c r="L28" s="113">
        <f>IFERROR(IF(VLOOKUP($K28,[1]заявки!$A:$D,L$51,FALSE)=0,0,VLOOKUP($K28,[1]заявки!$A:$D,L$51,FALSE)),0)</f>
        <v>0</v>
      </c>
      <c r="M28" s="114">
        <f>IFERROR(IF(VLOOKUP($K28,[1]заявки!$A:$D,M$51,FALSE)=0,0,VLOOKUP($K28,[1]заявки!$A:$D,M$51,FALSE)),0)</f>
        <v>0</v>
      </c>
      <c r="N28" s="156" t="s">
        <v>126</v>
      </c>
      <c r="O28" s="157"/>
      <c r="P28" s="157">
        <f>SUMPRODUCT(P5:P27*ISNUMBER(MATCH(O5:O27&amp;"",мария2&amp;"",)))</f>
        <v>18</v>
      </c>
      <c r="Q28" s="158">
        <f>SUMPRODUCT(Q5:Q27*ISNUMBER(MATCH(O5:O27&amp;"",мария2&amp;"",)))</f>
        <v>6</v>
      </c>
      <c r="U28" s="50" t="str">
        <f>Артиссписок</f>
        <v>112</v>
      </c>
      <c r="V28" t="str">
        <f>МарияСписок</f>
        <v>82</v>
      </c>
      <c r="W28">
        <f>мариясписок2</f>
        <v>0</v>
      </c>
      <c r="Z28" s="255">
        <f t="array" ref="Z28">IFERROR(INDEX(Экспорт,MOD(ROW(O24)-1,COUNTA(Экспорт))+1,(ROW(O24)-1)/COUNTA(Экспорт)+1),"")</f>
        <v>0</v>
      </c>
      <c r="AD28" s="126" t="s">
        <v>127</v>
      </c>
      <c r="AE28" s="117">
        <f>IFERROR(IF(VLOOKUP($B28,[1]заявки!$A:$D,AE$51,FALSE)=0,0,VLOOKUP($B28,[1]заявки!$A:$D,AE$51,FALSE)),0)</f>
        <v>0</v>
      </c>
      <c r="AF28" s="118">
        <f>IFERROR(IF(VLOOKUP($B28,[1]заявки!$A:$D,AF$51,FALSE)=0,0,VLOOKUP($B28,[1]заявки!$A:$D,AF$51,FALSE)),0)</f>
        <v>0</v>
      </c>
      <c r="AG28" s="107" t="s">
        <v>128</v>
      </c>
      <c r="AH28" s="108">
        <f>IFERROR(IF(VLOOKUP($E28,[1]заявки!$A:$D,AH$51,FALSE)=0,0,VLOOKUP($E28,[1]заявки!$A:$D,AH$51,FALSE)),0)</f>
        <v>0</v>
      </c>
      <c r="AI28" s="109">
        <f>IFERROR(IF(VLOOKUP($E28,[1]заявки!$A:$D,AI$51,FALSE)=0,0,VLOOKUP($E28,[1]заявки!$A:$D,AI$51,FALSE)),0)</f>
        <v>0</v>
      </c>
      <c r="AJ28" s="126" t="s">
        <v>129</v>
      </c>
      <c r="AK28" s="117">
        <f>IFERROR(IF(VLOOKUP($H28,[1]заявки!$A:$D,AK$51,FALSE)=0,0,VLOOKUP($H28,[1]заявки!$A:$D,AK$51,FALSE)),0)</f>
        <v>0</v>
      </c>
      <c r="AL28" s="118">
        <f>IFERROR(IF(VLOOKUP($H28,[1]заявки!$A:$D,AL$51,FALSE)=0,0,VLOOKUP($H28,[1]заявки!$A:$D,AL$51,FALSE)),0)</f>
        <v>0</v>
      </c>
      <c r="AM28" s="126" t="s">
        <v>130</v>
      </c>
      <c r="AN28" s="117">
        <f>IFERROR(IF(VLOOKUP($K28,[1]заявки!$A:$D,AN$51,FALSE)=0,0,VLOOKUP($K28,[1]заявки!$A:$D,AN$51,FALSE)),0)</f>
        <v>0</v>
      </c>
      <c r="AO28" s="118">
        <f>IFERROR(IF(VLOOKUP($K28,[1]заявки!$A:$D,AO$51,FALSE)=0,0,VLOOKUP($K28,[1]заявки!$A:$D,AO$51,FALSE)),0)</f>
        <v>0</v>
      </c>
      <c r="AP28" s="159" t="s">
        <v>126</v>
      </c>
      <c r="AQ28" s="160"/>
      <c r="AR28" s="160">
        <f>SUMPRODUCT(AR5:AR27*ISNUMBER(MATCH(AQ5:AQ27&amp;"",мария2&amp;"",)))</f>
        <v>0</v>
      </c>
      <c r="AS28" s="161">
        <f>SUMPRODUCT(AS5:AS27*ISNUMBER(MATCH(AQ5:AQ27&amp;"",мария2&amp;"",)))</f>
        <v>0</v>
      </c>
      <c r="BB28" s="14"/>
      <c r="BC28" s="15"/>
      <c r="BD28" s="16"/>
      <c r="BE28" s="17"/>
      <c r="BF28" s="162"/>
      <c r="BG28" s="14"/>
    </row>
    <row r="29" spans="1:59" ht="18.75" x14ac:dyDescent="0.3">
      <c r="A29" s="39"/>
      <c r="B29" s="154"/>
      <c r="C29" s="113">
        <f>IFERROR(IF(VLOOKUP($B29,[1]заявки!$A:$D,C$51,FALSE)=0,0,VLOOKUP($B29,[1]заявки!$A:$D,C$51,FALSE)),0)</f>
        <v>0</v>
      </c>
      <c r="D29" s="114">
        <f>IFERROR(IF(VLOOKUP($B29,[1]заявки!$A:$D,D$51,FALSE)=0,0,VLOOKUP($B29,[1]заявки!$A:$D,D$51,FALSE)),0)</f>
        <v>0</v>
      </c>
      <c r="E29" s="154" t="s">
        <v>104</v>
      </c>
      <c r="F29" s="113">
        <f>IFERROR(IF(VLOOKUP($E29,[1]заявки!$A:$D,F$51,FALSE)=0,0,VLOOKUP($E29,[1]заявки!$A:$D,F$51,FALSE)),0)</f>
        <v>5</v>
      </c>
      <c r="G29" s="114">
        <f>IFERROR(IF(VLOOKUP($E29,[1]заявки!$A:$D,G$51,FALSE)=0,0,VLOOKUP($E29,[1]заявки!$A:$D,G$51,FALSE)),0)</f>
        <v>2</v>
      </c>
      <c r="H29" s="163"/>
      <c r="I29" s="164">
        <f>IFERROR(IF(VLOOKUP($H29,[1]заявки!$A:$D,I$51,FALSE)=0,0,VLOOKUP($H29,[1]заявки!$A:$D,I$51,FALSE)),0)</f>
        <v>0</v>
      </c>
      <c r="J29" s="165">
        <f>IFERROR(IF(VLOOKUP($H29,[1]заявки!$A:$D,J$51,FALSE)=0,0,VLOOKUP($H29,[1]заявки!$A:$D,J$51,FALSE)),0)</f>
        <v>0</v>
      </c>
      <c r="K29" s="123"/>
      <c r="L29" s="113">
        <f>IFERROR(IF(VLOOKUP($K29,[1]заявки!$A:$D,L$51,FALSE)=0,0,VLOOKUP($K29,[1]заявки!$A:$D,L$51,FALSE)),0)</f>
        <v>0</v>
      </c>
      <c r="M29" s="114">
        <f>IFERROR(IF(VLOOKUP($K29,[1]заявки!$A:$D,M$51,FALSE)=0,0,VLOOKUP($K29,[1]заявки!$A:$D,M$51,FALSE)),0)</f>
        <v>0</v>
      </c>
      <c r="N29" s="115" t="s">
        <v>131</v>
      </c>
      <c r="O29" s="2"/>
      <c r="P29" s="2">
        <f>SUMPRODUCT(P5:P27*ISNUMBER(MATCH(O5:O27&amp;"",Норпит&amp;"",)))</f>
        <v>0</v>
      </c>
      <c r="Q29" s="166">
        <f>SUMPRODUCT(Q5:Q27*ISNUMBER(MATCH(O5:O27&amp;"",Норпит&amp;"",)))</f>
        <v>0</v>
      </c>
      <c r="U29" s="50" t="str">
        <f>Артиссписок</f>
        <v>115</v>
      </c>
      <c r="V29" t="str">
        <f>МарияСписок</f>
        <v>93</v>
      </c>
      <c r="W29">
        <f>мариясписок2</f>
        <v>0</v>
      </c>
      <c r="Z29" s="255">
        <f t="array" ref="Z29">IFERROR(INDEX(Экспорт,MOD(ROW(O25)-1,COUNTA(Экспорт))+1,(ROW(O25)-1)/COUNTA(Экспорт)+1),"")</f>
        <v>0</v>
      </c>
      <c r="AD29" s="126" t="s">
        <v>111</v>
      </c>
      <c r="AE29" s="117">
        <f>IFERROR(IF(VLOOKUP($B29,[1]заявки!$A:$D,AE$51,FALSE)=0,0,VLOOKUP($B29,[1]заявки!$A:$D,AE$51,FALSE)),0)</f>
        <v>0</v>
      </c>
      <c r="AF29" s="118">
        <f>IFERROR(IF(VLOOKUP($B29,[1]заявки!$A:$D,AF$51,FALSE)=0,0,VLOOKUP($B29,[1]заявки!$A:$D,AF$51,FALSE)),0)</f>
        <v>0</v>
      </c>
      <c r="AG29" s="126" t="s">
        <v>132</v>
      </c>
      <c r="AH29" s="117">
        <f>IFERROR(IF(VLOOKUP($E29,[1]заявки!$A:$D,AH$51,FALSE)=0,0,VLOOKUP($E29,[1]заявки!$A:$D,AH$51,FALSE)),0)</f>
        <v>0</v>
      </c>
      <c r="AI29" s="118">
        <f>IFERROR(IF(VLOOKUP($E29,[1]заявки!$A:$D,AI$51,FALSE)=0,0,VLOOKUP($E29,[1]заявки!$A:$D,AI$51,FALSE)),0)</f>
        <v>0</v>
      </c>
      <c r="AJ29" s="126"/>
      <c r="AK29" s="117">
        <f>IFERROR(IF(VLOOKUP($H29,[1]заявки!$A:$D,AK$51,FALSE)=0,0,VLOOKUP($H29,[1]заявки!$A:$D,AK$51,FALSE)),0)</f>
        <v>0</v>
      </c>
      <c r="AL29" s="118">
        <f>IFERROR(IF(VLOOKUP($H29,[1]заявки!$A:$D,AL$51,FALSE)=0,0,VLOOKUP($H29,[1]заявки!$A:$D,AL$51,FALSE)),0)</f>
        <v>0</v>
      </c>
      <c r="AM29" s="126" t="s">
        <v>133</v>
      </c>
      <c r="AN29" s="117">
        <f>IFERROR(IF(VLOOKUP($K29,[1]заявки!$A:$D,AN$51,FALSE)=0,0,VLOOKUP($K29,[1]заявки!$A:$D,AN$51,FALSE)),0)</f>
        <v>0</v>
      </c>
      <c r="AO29" s="118">
        <f>IFERROR(IF(VLOOKUP($K29,[1]заявки!$A:$D,AO$51,FALSE)=0,0,VLOOKUP($K29,[1]заявки!$A:$D,AO$51,FALSE)),0)</f>
        <v>0</v>
      </c>
      <c r="AP29" s="119" t="s">
        <v>131</v>
      </c>
      <c r="AR29">
        <f>SUMPRODUCT(AR5:AR27*ISNUMBER(MATCH(AQ5:AQ27&amp;"",Норпит&amp;"",)))</f>
        <v>0</v>
      </c>
      <c r="AS29" s="167">
        <f>SUMPRODUCT(AS5:AS27*ISNUMBER(MATCH(AQ5:AQ27&amp;"",Норпит&amp;"",)))</f>
        <v>0</v>
      </c>
      <c r="BB29" s="14"/>
      <c r="BC29" s="15"/>
      <c r="BD29" s="16"/>
      <c r="BE29" s="17"/>
      <c r="BF29" s="19"/>
      <c r="BG29" s="14"/>
    </row>
    <row r="30" spans="1:59" ht="18.75" x14ac:dyDescent="0.3">
      <c r="A30" s="39"/>
      <c r="B30" s="154"/>
      <c r="C30" s="113">
        <f>IFERROR(IF(VLOOKUP($B30,[1]заявки!$A:$D,C$51,FALSE)=0,0,VLOOKUP($B30,[1]заявки!$A:$D,C$51,FALSE)),0)</f>
        <v>0</v>
      </c>
      <c r="D30" s="114">
        <f>IFERROR(IF(VLOOKUP($B30,[1]заявки!$A:$D,D$51,FALSE)=0,0,VLOOKUP($B30,[1]заявки!$A:$D,D$51,FALSE)),0)</f>
        <v>0</v>
      </c>
      <c r="E30" s="154" t="s">
        <v>124</v>
      </c>
      <c r="F30" s="113">
        <f>IFERROR(IF(VLOOKUP($E30,[1]заявки!$A:$D,F$51,FALSE)=0,0,VLOOKUP($E30,[1]заявки!$A:$D,F$51,FALSE)),0)</f>
        <v>19</v>
      </c>
      <c r="G30" s="114">
        <f>IFERROR(IF(VLOOKUP($E30,[1]заявки!$A:$D,G$51,FALSE)=0,0,VLOOKUP($E30,[1]заявки!$A:$D,G$51,FALSE)),0)</f>
        <v>7</v>
      </c>
      <c r="H30" s="163"/>
      <c r="I30" s="164">
        <f>IFERROR(IF(VLOOKUP($H30,[1]заявки!$A:$D,I$51,FALSE)=0,0,VLOOKUP($H30,[1]заявки!$A:$D,I$51,FALSE)),0)</f>
        <v>0</v>
      </c>
      <c r="J30" s="165">
        <f>IFERROR(IF(VLOOKUP($H30,[1]заявки!$A:$D,J$51,FALSE)=0,0,VLOOKUP($H30,[1]заявки!$A:$D,J$51,FALSE)),0)</f>
        <v>0</v>
      </c>
      <c r="K30" s="123"/>
      <c r="L30" s="113">
        <f>IFERROR(IF(VLOOKUP($K30,[1]заявки!$A:$D,L$51,FALSE)=0,0,VLOOKUP($K30,[1]заявки!$A:$D,L$51,FALSE)),0)</f>
        <v>0</v>
      </c>
      <c r="M30" s="114">
        <f>IFERROR(IF(VLOOKUP($K30,[1]заявки!$A:$D,M$51,FALSE)=0,0,VLOOKUP($K30,[1]заявки!$A:$D,M$51,FALSE)),0)</f>
        <v>0</v>
      </c>
      <c r="N30" s="168" t="s">
        <v>134</v>
      </c>
      <c r="O30" s="169" t="s">
        <v>6</v>
      </c>
      <c r="P30" s="169" t="s">
        <v>7</v>
      </c>
      <c r="Q30" s="166"/>
      <c r="U30" s="50" t="str">
        <f>Артиссписок</f>
        <v>117</v>
      </c>
      <c r="V30" t="str">
        <f>МарияСписок</f>
        <v>101</v>
      </c>
      <c r="W30">
        <f>мариясписок2</f>
        <v>0</v>
      </c>
      <c r="Z30" s="255">
        <f t="array" ref="Z30">IFERROR(INDEX(Экспорт,MOD(ROW(O26)-1,COUNTA(Экспорт))+1,(ROW(O26)-1)/COUNTA(Экспорт)+1),"")</f>
        <v>0</v>
      </c>
      <c r="AD30" s="126" t="s">
        <v>135</v>
      </c>
      <c r="AE30" s="117">
        <f>IFERROR(IF(VLOOKUP($B30,[1]заявки!$A:$D,AE$51,FALSE)=0,0,VLOOKUP($B30,[1]заявки!$A:$D,AE$51,FALSE)),0)</f>
        <v>0</v>
      </c>
      <c r="AF30" s="118">
        <f>IFERROR(IF(VLOOKUP($B30,[1]заявки!$A:$D,AF$51,FALSE)=0,0,VLOOKUP($B30,[1]заявки!$A:$D,AF$51,FALSE)),0)</f>
        <v>0</v>
      </c>
      <c r="AG30" s="126" t="s">
        <v>136</v>
      </c>
      <c r="AH30" s="117">
        <f>IFERROR(IF(VLOOKUP($E30,[1]заявки!$A:$D,AH$51,FALSE)=0,0,VLOOKUP($E30,[1]заявки!$A:$D,AH$51,FALSE)),0)</f>
        <v>0</v>
      </c>
      <c r="AI30" s="118">
        <f>IFERROR(IF(VLOOKUP($E30,[1]заявки!$A:$D,AI$51,FALSE)=0,0,VLOOKUP($E30,[1]заявки!$A:$D,AI$51,FALSE)),0)</f>
        <v>0</v>
      </c>
      <c r="AJ30" s="126"/>
      <c r="AK30" s="117">
        <f>IFERROR(IF(VLOOKUP($H30,[1]заявки!$A:$D,AK$51,FALSE)=0,0,VLOOKUP($H30,[1]заявки!$A:$D,AK$51,FALSE)),0)</f>
        <v>0</v>
      </c>
      <c r="AL30" s="118">
        <f>IFERROR(IF(VLOOKUP($H30,[1]заявки!$A:$D,AL$51,FALSE)=0,0,VLOOKUP($H30,[1]заявки!$A:$D,AL$51,FALSE)),0)</f>
        <v>0</v>
      </c>
      <c r="AM30" s="126" t="s">
        <v>137</v>
      </c>
      <c r="AN30" s="117">
        <f>IFERROR(IF(VLOOKUP($K30,[1]заявки!$A:$D,AN$51,FALSE)=0,0,VLOOKUP($K30,[1]заявки!$A:$D,AN$51,FALSE)),0)</f>
        <v>0</v>
      </c>
      <c r="AO30" s="118">
        <f>IFERROR(IF(VLOOKUP($K30,[1]заявки!$A:$D,AO$51,FALSE)=0,0,VLOOKUP($K30,[1]заявки!$A:$D,AO$51,FALSE)),0)</f>
        <v>0</v>
      </c>
      <c r="AP30" s="170" t="s">
        <v>134</v>
      </c>
      <c r="AQ30" s="171" t="s">
        <v>6</v>
      </c>
      <c r="AR30" s="171" t="s">
        <v>7</v>
      </c>
      <c r="AS30" s="167"/>
      <c r="BB30" s="14"/>
      <c r="BC30" s="15"/>
      <c r="BD30" s="16"/>
      <c r="BE30" s="17"/>
      <c r="BF30" s="19"/>
      <c r="BG30" s="14"/>
    </row>
    <row r="31" spans="1:59" ht="18.75" x14ac:dyDescent="0.3">
      <c r="A31" s="39"/>
      <c r="B31" s="154"/>
      <c r="C31" s="113">
        <f>IFERROR(IF(VLOOKUP($B31,[1]заявки!$A:$D,C$51,FALSE)=0,0,VLOOKUP($B31,[1]заявки!$A:$D,C$51,FALSE)),0)</f>
        <v>0</v>
      </c>
      <c r="D31" s="114">
        <f>IFERROR(IF(VLOOKUP($B31,[1]заявки!$A:$D,D$51,FALSE)=0,0,VLOOKUP($B31,[1]заявки!$A:$D,D$51,FALSE)),0)</f>
        <v>0</v>
      </c>
      <c r="E31" s="154" t="s">
        <v>138</v>
      </c>
      <c r="F31" s="113">
        <f>IFERROR(IF(VLOOKUP($E31,[1]заявки!$A:$D,F$51,FALSE)=0,0,VLOOKUP($E31,[1]заявки!$A:$D,F$51,FALSE)),0)</f>
        <v>25</v>
      </c>
      <c r="G31" s="114">
        <f>IFERROR(IF(VLOOKUP($E31,[1]заявки!$A:$D,G$51,FALSE)=0,0,VLOOKUP($E31,[1]заявки!$A:$D,G$51,FALSE)),0)</f>
        <v>10</v>
      </c>
      <c r="H31" s="163"/>
      <c r="I31" s="164">
        <f>IFERROR(IF(VLOOKUP($H31,[1]заявки!$A:$D,I$51,FALSE)=0,0,VLOOKUP($H31,[1]заявки!$A:$D,I$51,FALSE)),0)</f>
        <v>0</v>
      </c>
      <c r="J31" s="165">
        <f>IFERROR(IF(VLOOKUP($H31,[1]заявки!$A:$D,J$51,FALSE)=0,0,VLOOKUP($H31,[1]заявки!$A:$D,J$51,FALSE)),0)</f>
        <v>0</v>
      </c>
      <c r="K31" s="123"/>
      <c r="L31" s="113">
        <f>IFERROR(IF(VLOOKUP($K31,[1]заявки!$A:$D,L$51,FALSE)=0,0,VLOOKUP($K31,[1]заявки!$A:$D,L$51,FALSE)),0)</f>
        <v>0</v>
      </c>
      <c r="M31" s="114">
        <f>IFERROR(IF(VLOOKUP($K31,[1]заявки!$A:$D,M$51,FALSE)=0,0,VLOOKUP($K31,[1]заявки!$A:$D,M$51,FALSE)),0)</f>
        <v>0</v>
      </c>
      <c r="N31" s="168" t="s">
        <v>4</v>
      </c>
      <c r="O31" s="172">
        <f>C37+F37+I37+L37+P37</f>
        <v>577</v>
      </c>
      <c r="P31" s="172">
        <f>D37+G37+J37+M37+Q37</f>
        <v>213</v>
      </c>
      <c r="Q31" s="166"/>
      <c r="U31" s="50" t="str">
        <f>Артиссписок</f>
        <v>122</v>
      </c>
      <c r="V31" t="str">
        <f>МарияСписок</f>
        <v>107</v>
      </c>
      <c r="W31">
        <f>мариясписок2</f>
        <v>0</v>
      </c>
      <c r="Z31" s="255">
        <f t="array" ref="Z31">IFERROR(INDEX(Экспорт,MOD(ROW(O27)-1,COUNTA(Экспорт))+1,(ROW(O27)-1)/COUNTA(Экспорт)+1),"")</f>
        <v>0</v>
      </c>
      <c r="AD31" s="126" t="s">
        <v>139</v>
      </c>
      <c r="AE31" s="117">
        <f>IFERROR(IF(VLOOKUP($B31,[1]заявки!$A:$D,AE$51,FALSE)=0,0,VLOOKUP($B31,[1]заявки!$A:$D,AE$51,FALSE)),0)</f>
        <v>0</v>
      </c>
      <c r="AF31" s="118">
        <f>IFERROR(IF(VLOOKUP($B31,[1]заявки!$A:$D,AF$51,FALSE)=0,0,VLOOKUP($B31,[1]заявки!$A:$D,AF$51,FALSE)),0)</f>
        <v>0</v>
      </c>
      <c r="AG31" s="126" t="s">
        <v>140</v>
      </c>
      <c r="AH31" s="117">
        <f>IFERROR(IF(VLOOKUP($E31,[1]заявки!$A:$D,AH$51,FALSE)=0,0,VLOOKUP($E31,[1]заявки!$A:$D,AH$51,FALSE)),0)</f>
        <v>0</v>
      </c>
      <c r="AI31" s="118">
        <f>IFERROR(IF(VLOOKUP($E31,[1]заявки!$A:$D,AI$51,FALSE)=0,0,VLOOKUP($E31,[1]заявки!$A:$D,AI$51,FALSE)),0)</f>
        <v>0</v>
      </c>
      <c r="AJ31" s="126"/>
      <c r="AK31" s="117">
        <f>IFERROR(IF(VLOOKUP($H31,[1]заявки!$A:$D,AK$51,FALSE)=0,0,VLOOKUP($H31,[1]заявки!$A:$D,AK$51,FALSE)),0)</f>
        <v>0</v>
      </c>
      <c r="AL31" s="118">
        <f>IFERROR(IF(VLOOKUP($H31,[1]заявки!$A:$D,AL$51,FALSE)=0,0,VLOOKUP($H31,[1]заявки!$A:$D,AL$51,FALSE)),0)</f>
        <v>0</v>
      </c>
      <c r="AM31" s="126" t="s">
        <v>141</v>
      </c>
      <c r="AN31" s="117">
        <f>IFERROR(IF(VLOOKUP($K31,[1]заявки!$A:$D,AN$51,FALSE)=0,0,VLOOKUP($K31,[1]заявки!$A:$D,AN$51,FALSE)),0)</f>
        <v>0</v>
      </c>
      <c r="AO31" s="118">
        <f>IFERROR(IF(VLOOKUP($K31,[1]заявки!$A:$D,AO$51,FALSE)=0,0,VLOOKUP($K31,[1]заявки!$A:$D,AO$51,FALSE)),0)</f>
        <v>0</v>
      </c>
      <c r="AP31" s="170" t="s">
        <v>4</v>
      </c>
      <c r="AQ31" s="111">
        <f>AE37+AH37+AK37+AN37+AR37</f>
        <v>0</v>
      </c>
      <c r="AR31" s="111">
        <f>AF37+AI37+AL37+AO37+AS37</f>
        <v>0</v>
      </c>
      <c r="AS31" s="167"/>
      <c r="BB31" s="14"/>
      <c r="BC31" s="15"/>
      <c r="BD31" s="16"/>
      <c r="BE31" s="17"/>
      <c r="BF31" s="19"/>
      <c r="BG31" s="14"/>
    </row>
    <row r="32" spans="1:59" ht="18.75" x14ac:dyDescent="0.3">
      <c r="B32" s="154"/>
      <c r="C32" s="113">
        <f>IFERROR(IF(VLOOKUP($B32,[1]заявки!$A:$D,C$51,FALSE)=0,0,VLOOKUP($B32,[1]заявки!$A:$D,C$51,FALSE)),0)</f>
        <v>0</v>
      </c>
      <c r="D32" s="114">
        <f>IFERROR(IF(VLOOKUP($B32,[1]заявки!$A:$D,D$51,FALSE)=0,0,VLOOKUP($B32,[1]заявки!$A:$D,D$51,FALSE)),0)</f>
        <v>0</v>
      </c>
      <c r="E32" s="154" t="s">
        <v>137</v>
      </c>
      <c r="F32" s="113">
        <f>IFERROR(IF(VLOOKUP($E32,[1]заявки!$A:$D,F$51,FALSE)=0,0,VLOOKUP($E32,[1]заявки!$A:$D,F$51,FALSE)),0)</f>
        <v>0</v>
      </c>
      <c r="G32" s="114">
        <f>IFERROR(IF(VLOOKUP($E32,[1]заявки!$A:$D,G$51,FALSE)=0,0,VLOOKUP($E32,[1]заявки!$A:$D,G$51,FALSE)),0)</f>
        <v>0</v>
      </c>
      <c r="H32" s="163"/>
      <c r="I32" s="164">
        <f>IFERROR(IF(VLOOKUP($H32,[1]заявки!$A:$D,I$51,FALSE)=0,0,VLOOKUP($H32,[1]заявки!$A:$D,I$51,FALSE)),0)</f>
        <v>0</v>
      </c>
      <c r="J32" s="165">
        <f>IFERROR(IF(VLOOKUP($H32,[1]заявки!$A:$D,J$51,FALSE)=0,0,VLOOKUP($H32,[1]заявки!$A:$D,J$51,FALSE)),0)</f>
        <v>0</v>
      </c>
      <c r="K32" s="173"/>
      <c r="L32" s="113">
        <f>IFERROR(IF(VLOOKUP($K32,[1]заявки!$A:$D,L$51,FALSE)=0,0,VLOOKUP($K32,[1]заявки!$A:$D,L$51,FALSE)),0)</f>
        <v>0</v>
      </c>
      <c r="M32" s="114">
        <f>IFERROR(IF(VLOOKUP($K32,[1]заявки!$A:$D,M$51,FALSE)=0,0,VLOOKUP($K32,[1]заявки!$A:$D,M$51,FALSE)),0)</f>
        <v>0</v>
      </c>
      <c r="N32" s="168" t="s">
        <v>3</v>
      </c>
      <c r="O32" s="111">
        <f>C38+F38+I38+L38</f>
        <v>118</v>
      </c>
      <c r="P32" s="172">
        <f>D38+G38+J38+M38</f>
        <v>50</v>
      </c>
      <c r="Q32" s="166"/>
      <c r="U32" s="50" t="str">
        <f>Артиссписок</f>
        <v>126</v>
      </c>
      <c r="V32" t="str">
        <f>МарияСписок</f>
        <v>118</v>
      </c>
      <c r="W32">
        <f>мариясписок2</f>
        <v>0</v>
      </c>
      <c r="Z32" s="255">
        <f t="array" ref="Z32">IFERROR(INDEX(Экспорт,MOD(ROW(O28)-1,COUNTA(Экспорт))+1,(ROW(O28)-1)/COUNTA(Экспорт)+1),"")</f>
        <v>0</v>
      </c>
      <c r="AD32" s="126" t="s">
        <v>142</v>
      </c>
      <c r="AE32" s="117">
        <f>IFERROR(IF(VLOOKUP($B32,[1]заявки!$A:$D,AE$51,FALSE)=0,0,VLOOKUP($B32,[1]заявки!$A:$D,AE$51,FALSE)),0)</f>
        <v>0</v>
      </c>
      <c r="AF32" s="118">
        <f>IFERROR(IF(VLOOKUP($B32,[1]заявки!$A:$D,AF$51,FALSE)=0,0,VLOOKUP($B32,[1]заявки!$A:$D,AF$51,FALSE)),0)</f>
        <v>0</v>
      </c>
      <c r="AG32" s="126" t="s">
        <v>138</v>
      </c>
      <c r="AH32" s="117">
        <f>IFERROR(IF(VLOOKUP($E32,[1]заявки!$A:$D,AH$51,FALSE)=0,0,VLOOKUP($E32,[1]заявки!$A:$D,AH$51,FALSE)),0)</f>
        <v>0</v>
      </c>
      <c r="AI32" s="118">
        <f>IFERROR(IF(VLOOKUP($E32,[1]заявки!$A:$D,AI$51,FALSE)=0,0,VLOOKUP($E32,[1]заявки!$A:$D,AI$51,FALSE)),0)</f>
        <v>0</v>
      </c>
      <c r="AJ32" s="126"/>
      <c r="AK32" s="117">
        <f>IFERROR(IF(VLOOKUP($H32,[1]заявки!$A:$D,AK$51,FALSE)=0,0,VLOOKUP($H32,[1]заявки!$A:$D,AK$51,FALSE)),0)</f>
        <v>0</v>
      </c>
      <c r="AL32" s="118">
        <f>IFERROR(IF(VLOOKUP($H32,[1]заявки!$A:$D,AL$51,FALSE)=0,0,VLOOKUP($H32,[1]заявки!$A:$D,AL$51,FALSE)),0)</f>
        <v>0</v>
      </c>
      <c r="AM32" s="143" t="s">
        <v>143</v>
      </c>
      <c r="AN32" s="117">
        <f>IFERROR(IF(VLOOKUP($K32,[1]заявки!$A:$D,AN$51,FALSE)=0,0,VLOOKUP($K32,[1]заявки!$A:$D,AN$51,FALSE)),0)</f>
        <v>0</v>
      </c>
      <c r="AO32" s="118">
        <f>IFERROR(IF(VLOOKUP($K32,[1]заявки!$A:$D,AO$51,FALSE)=0,0,VLOOKUP($K32,[1]заявки!$A:$D,AO$51,FALSE)),0)</f>
        <v>0</v>
      </c>
      <c r="AP32" s="170" t="s">
        <v>3</v>
      </c>
      <c r="AQ32" s="111">
        <f>AE38+AH38+AK38+AN38</f>
        <v>0</v>
      </c>
      <c r="AR32" s="111">
        <f>AF38+AI38+AL38+AO38</f>
        <v>0</v>
      </c>
      <c r="AS32" s="167"/>
      <c r="BB32" s="14"/>
      <c r="BC32" s="15"/>
      <c r="BD32" s="16"/>
      <c r="BE32" s="17"/>
      <c r="BF32" s="19"/>
      <c r="BG32" s="14"/>
    </row>
    <row r="33" spans="1:59" ht="19.5" thickBot="1" x14ac:dyDescent="0.35">
      <c r="A33" s="39"/>
      <c r="B33" s="154"/>
      <c r="C33" s="164">
        <f>IFERROR(IF(VLOOKUP($B33,[1]заявки!$A:$D,C$51,FALSE)=0,0,VLOOKUP($B33,[1]заявки!$A:$D,C$51,FALSE)),0)</f>
        <v>0</v>
      </c>
      <c r="D33" s="165">
        <f>IFERROR(IF(VLOOKUP($B33,[1]заявки!$A:$D,D$51,FALSE)=0,0,VLOOKUP($B33,[1]заявки!$A:$D,D$51,FALSE)),0)</f>
        <v>0</v>
      </c>
      <c r="E33" s="154" t="s">
        <v>118</v>
      </c>
      <c r="F33" s="174">
        <f>IFERROR(IF(VLOOKUP($E33,[1]заявки!$A:$D,F$51,FALSE)=0,0,VLOOKUP($E33,[1]заявки!$A:$D,F$51,FALSE)),0)</f>
        <v>0</v>
      </c>
      <c r="G33" s="175">
        <f>IFERROR(IF(VLOOKUP($E33,[1]заявки!$A:$D,G$51,FALSE)=0,0,VLOOKUP($E33,[1]заявки!$A:$D,G$51,FALSE)),0)</f>
        <v>0</v>
      </c>
      <c r="H33" s="176"/>
      <c r="I33" s="177">
        <f>IFERROR(IF(VLOOKUP($H33,[1]заявки!$A:$D,I$51,FALSE)=0,0,VLOOKUP($H33,[1]заявки!$A:$D,I$51,FALSE)),0)</f>
        <v>0</v>
      </c>
      <c r="J33" s="178">
        <f>IFERROR(IF(VLOOKUP($H33,[1]заявки!$A:$D,J$51,FALSE)=0,0,VLOOKUP($H33,[1]заявки!$A:$D,J$51,FALSE)),0)</f>
        <v>0</v>
      </c>
      <c r="K33" s="123"/>
      <c r="L33" s="113">
        <f>IFERROR(IF(VLOOKUP($K33,[1]заявки!$A:$D,L$51,FALSE)=0,0,VLOOKUP($K33,[1]заявки!$A:$D,L$51,FALSE)),0)</f>
        <v>0</v>
      </c>
      <c r="M33" s="114">
        <f>IFERROR(IF(VLOOKUP($K33,[1]заявки!$A:$D,M$51,FALSE)=0,0,VLOOKUP($K33,[1]заявки!$A:$D,M$51,FALSE)),0)</f>
        <v>0</v>
      </c>
      <c r="N33" s="168" t="s">
        <v>144</v>
      </c>
      <c r="O33" s="179">
        <f>P39</f>
        <v>34</v>
      </c>
      <c r="P33" s="179">
        <f>Q39</f>
        <v>11</v>
      </c>
      <c r="Q33" s="166"/>
      <c r="U33" s="50" t="str">
        <f>Артиссписок</f>
        <v>134</v>
      </c>
      <c r="V33" t="str">
        <f>МарияСписок</f>
        <v>125-1</v>
      </c>
      <c r="W33">
        <f>мариясписок2</f>
        <v>0</v>
      </c>
      <c r="Z33" s="255">
        <f t="array" ref="Z33">IFERROR(INDEX(Экспорт,MOD(ROW(O29)-1,COUNTA(Экспорт))+1,(ROW(O29)-1)/COUNTA(Экспорт)+1),"")</f>
        <v>0</v>
      </c>
      <c r="AD33" s="126" t="s">
        <v>145</v>
      </c>
      <c r="AE33" s="117">
        <f>IFERROR(IF(VLOOKUP($B33,[1]заявки!$A:$D,AE$51,FALSE)=0,0,VLOOKUP($B33,[1]заявки!$A:$D,AE$51,FALSE)),0)</f>
        <v>0</v>
      </c>
      <c r="AF33" s="118">
        <f>IFERROR(IF(VLOOKUP($B33,[1]заявки!$A:$D,AF$51,FALSE)=0,0,VLOOKUP($B33,[1]заявки!$A:$D,AF$51,FALSE)),0)</f>
        <v>0</v>
      </c>
      <c r="AG33" s="126" t="s">
        <v>146</v>
      </c>
      <c r="AH33" s="180">
        <f>IFERROR(IF(VLOOKUP($E33,[1]заявки!$A:$D,AH$51,FALSE)=0,0,VLOOKUP($E33,[1]заявки!$A:$D,AH$51,FALSE)),0)</f>
        <v>0</v>
      </c>
      <c r="AI33" s="181">
        <f>IFERROR(IF(VLOOKUP($E33,[1]заявки!$A:$D,AI$51,FALSE)=0,0,VLOOKUP($E33,[1]заявки!$A:$D,AI$51,FALSE)),0)</f>
        <v>0</v>
      </c>
      <c r="AJ33" s="182"/>
      <c r="AK33" s="180">
        <f>IFERROR(IF(VLOOKUP($H33,[1]заявки!$A:$D,AK$51,FALSE)=0,0,VLOOKUP($H33,[1]заявки!$A:$D,AK$51,FALSE)),0)</f>
        <v>0</v>
      </c>
      <c r="AL33" s="181">
        <f>IFERROR(IF(VLOOKUP($H33,[1]заявки!$A:$D,AL$51,FALSE)=0,0,VLOOKUP($H33,[1]заявки!$A:$D,AL$51,FALSE)),0)</f>
        <v>0</v>
      </c>
      <c r="AM33" s="126" t="s">
        <v>121</v>
      </c>
      <c r="AN33" s="117">
        <f>IFERROR(IF(VLOOKUP($K33,[1]заявки!$A:$D,AN$51,FALSE)=0,0,VLOOKUP($K33,[1]заявки!$A:$D,AN$51,FALSE)),0)</f>
        <v>0</v>
      </c>
      <c r="AO33" s="118">
        <f>IFERROR(IF(VLOOKUP($K33,[1]заявки!$A:$D,AO$51,FALSE)=0,0,VLOOKUP($K33,[1]заявки!$A:$D,AO$51,FALSE)),0)</f>
        <v>0</v>
      </c>
      <c r="AP33" s="170" t="s">
        <v>144</v>
      </c>
      <c r="AQ33" s="183">
        <f>AR39</f>
        <v>0</v>
      </c>
      <c r="AR33" s="183">
        <f>AS39</f>
        <v>0</v>
      </c>
      <c r="AS33" s="167"/>
      <c r="BB33" s="14"/>
      <c r="BC33" s="15"/>
      <c r="BD33" s="16"/>
      <c r="BE33" s="17"/>
      <c r="BF33" s="19"/>
      <c r="BG33" s="14"/>
    </row>
    <row r="34" spans="1:59" ht="19.5" thickBot="1" x14ac:dyDescent="0.35">
      <c r="A34" s="39"/>
      <c r="B34" s="184"/>
      <c r="C34" s="177">
        <f>IFERROR(IF(VLOOKUP($B34,[1]заявки!$A:$D,C$51,FALSE)=0,0,VLOOKUP($B34,[1]заявки!$A:$D,C$51,FALSE)),0)</f>
        <v>0</v>
      </c>
      <c r="D34" s="178">
        <f>IFERROR(IF(VLOOKUP($B34,[1]заявки!$A:$D,D$51,FALSE)=0,0,VLOOKUP($B34,[1]заявки!$A:$D,D$51,FALSE)),0)</f>
        <v>0</v>
      </c>
      <c r="E34" s="184" t="s">
        <v>123</v>
      </c>
      <c r="F34" s="177">
        <f>IFERROR(IF(VLOOKUP($E34,[1]заявки!$A:$D,F$51,FALSE)=0,0,VLOOKUP($E34,[1]заявки!$A:$D,F$51,FALSE)),0)</f>
        <v>24</v>
      </c>
      <c r="G34" s="178">
        <f>IFERROR(IF(VLOOKUP($E34,[1]заявки!$A:$D,G$51,FALSE)=0,0,VLOOKUP($E34,[1]заявки!$A:$D,G$51,FALSE)),0)</f>
        <v>10</v>
      </c>
      <c r="H34" s="2"/>
      <c r="I34" s="2"/>
      <c r="J34" s="2"/>
      <c r="K34" s="123"/>
      <c r="L34" s="113">
        <f>IFERROR(IF(VLOOKUP($K34,[1]заявки!$A:$D,L$51,FALSE)=0,0,VLOOKUP($K34,[1]заявки!$A:$D,L$51,FALSE)),0)</f>
        <v>0</v>
      </c>
      <c r="M34" s="114">
        <f>IFERROR(IF(VLOOKUP($K34,[1]заявки!$A:$D,M$51,FALSE)=0,0,VLOOKUP($K34,[1]заявки!$A:$D,M$51,FALSE)),0)</f>
        <v>0</v>
      </c>
      <c r="N34" s="115"/>
      <c r="O34" s="2"/>
      <c r="P34" s="2"/>
      <c r="Q34" s="166"/>
      <c r="U34" s="50" t="str">
        <f>Артиссписок</f>
        <v>202</v>
      </c>
      <c r="V34" t="str">
        <f>МарияСписок</f>
        <v>130-с</v>
      </c>
      <c r="W34">
        <f>мариясписок2</f>
        <v>0</v>
      </c>
      <c r="Z34" s="255">
        <f t="array" ref="Z34">IFERROR(INDEX(Экспорт,MOD(ROW(O30)-1,COUNTA(Экспорт))+1,(ROW(O30)-1)/COUNTA(Экспорт)+1),"")</f>
        <v>0</v>
      </c>
      <c r="AD34" s="182" t="s">
        <v>116</v>
      </c>
      <c r="AE34" s="180">
        <f>IFERROR(IF(VLOOKUP($B34,[1]заявки!$A:$D,AE$51,FALSE)=0,0,VLOOKUP($B34,[1]заявки!$A:$D,AE$51,FALSE)),0)</f>
        <v>0</v>
      </c>
      <c r="AF34" s="181">
        <f>IFERROR(IF(VLOOKUP($B34,[1]заявки!$A:$D,AF$51,FALSE)=0,0,VLOOKUP($B34,[1]заявки!$A:$D,AF$51,FALSE)),0)</f>
        <v>0</v>
      </c>
      <c r="AG34" s="182" t="s">
        <v>147</v>
      </c>
      <c r="AH34" s="185">
        <f>IFERROR(IF(VLOOKUP($E34,[1]заявки!$A:$D,AH$51,FALSE)=0,0,VLOOKUP($E34,[1]заявки!$A:$D,AH$51,FALSE)),0)</f>
        <v>0</v>
      </c>
      <c r="AI34" s="186">
        <f>IFERROR(IF(VLOOKUP($E34,[1]заявки!$A:$D,AI$51,FALSE)=0,0,VLOOKUP($E34,[1]заявки!$A:$D,AI$51,FALSE)),0)</f>
        <v>0</v>
      </c>
      <c r="AM34" s="126" t="s">
        <v>148</v>
      </c>
      <c r="AN34" s="117">
        <f>IFERROR(IF(VLOOKUP($K34,[1]заявки!$A:$D,AN$51,FALSE)=0,0,VLOOKUP($K34,[1]заявки!$A:$D,AN$51,FALSE)),0)</f>
        <v>0</v>
      </c>
      <c r="AO34" s="118">
        <f>IFERROR(IF(VLOOKUP($K34,[1]заявки!$A:$D,AO$51,FALSE)=0,0,VLOOKUP($K34,[1]заявки!$A:$D,AO$51,FALSE)),0)</f>
        <v>0</v>
      </c>
      <c r="AP34" s="119"/>
      <c r="AS34" s="167"/>
      <c r="BB34" s="14"/>
      <c r="BC34" s="15"/>
      <c r="BD34" s="16"/>
      <c r="BE34" s="17"/>
      <c r="BF34" s="19"/>
      <c r="BG34" s="14"/>
    </row>
    <row r="35" spans="1:59" ht="19.5" thickBot="1" x14ac:dyDescent="0.35">
      <c r="B35" s="2"/>
      <c r="C35" s="2"/>
      <c r="D35" s="187"/>
      <c r="E35" s="188"/>
      <c r="F35" s="189"/>
      <c r="G35" s="189"/>
      <c r="H35" s="2"/>
      <c r="I35" s="2"/>
      <c r="J35" s="2"/>
      <c r="K35" s="190"/>
      <c r="L35" s="191">
        <f>IFERROR(IF(VLOOKUP($K35,[1]заявки!$A:$D,L$51,FALSE)=0,0,VLOOKUP($K35,[1]заявки!$A:$D,L$51,FALSE)),0)</f>
        <v>0</v>
      </c>
      <c r="M35" s="192">
        <f>IFERROR(IF(VLOOKUP($K35,[1]заявки!$A:$D,M$51,FALSE)=0,0,VLOOKUP($K35,[1]заявки!$A:$D,M$51,FALSE)),0)</f>
        <v>0</v>
      </c>
      <c r="N35" s="115"/>
      <c r="O35" s="2"/>
      <c r="P35" s="2"/>
      <c r="Q35" s="166"/>
      <c r="U35" s="50" t="str">
        <f>Артиссписок</f>
        <v>252</v>
      </c>
      <c r="V35" t="str">
        <f>МарияСписок</f>
        <v>130-ш</v>
      </c>
      <c r="W35">
        <f>мариясписок2</f>
        <v>0</v>
      </c>
      <c r="Z35" s="255">
        <f t="array" ref="Z35">IFERROR(INDEX(Экспорт,MOD(ROW(O31)-1,COUNTA(Экспорт))+1,(ROW(O31)-1)/COUNTA(Экспорт)+1),"")</f>
        <v>0</v>
      </c>
      <c r="AG35" s="193"/>
      <c r="AH35" s="194"/>
      <c r="AI35" s="194"/>
      <c r="AM35" s="182" t="s">
        <v>149</v>
      </c>
      <c r="AN35" s="195">
        <f>IFERROR(IF(VLOOKUP($K35,[1]заявки!$A:$D,AN$51,FALSE)=0,0,VLOOKUP($K35,[1]заявки!$A:$D,AN$51,FALSE)),0)</f>
        <v>0</v>
      </c>
      <c r="AO35" s="196">
        <f>IFERROR(IF(VLOOKUP($K35,[1]заявки!$A:$D,AO$51,FALSE)=0,0,VLOOKUP($K35,[1]заявки!$A:$D,AO$51,FALSE)),0)</f>
        <v>0</v>
      </c>
      <c r="AP35" s="119"/>
      <c r="AS35" s="167"/>
      <c r="BB35" s="14"/>
      <c r="BC35" s="15"/>
      <c r="BD35" s="16"/>
      <c r="BE35" s="17"/>
      <c r="BF35" s="19"/>
      <c r="BG35" s="14"/>
    </row>
    <row r="36" spans="1:59" ht="16.5" thickBot="1" x14ac:dyDescent="0.3">
      <c r="B36" s="197"/>
      <c r="C36" s="198" t="s">
        <v>150</v>
      </c>
      <c r="D36" s="199" t="s">
        <v>151</v>
      </c>
      <c r="E36" s="198" t="s">
        <v>152</v>
      </c>
      <c r="F36" s="198" t="s">
        <v>150</v>
      </c>
      <c r="G36" s="199" t="s">
        <v>151</v>
      </c>
      <c r="H36" s="198"/>
      <c r="I36" s="198" t="s">
        <v>150</v>
      </c>
      <c r="J36" s="199" t="s">
        <v>151</v>
      </c>
      <c r="K36" s="200"/>
      <c r="L36" s="201">
        <f>IFERROR(IF(VLOOKUP($K36,[1]заявки!$A:$D,L$51,FALSE)=0,0,VLOOKUP($K36,[1]заявки!$A:$D,L$51,FALSE)),0)</f>
        <v>0</v>
      </c>
      <c r="M36" s="202">
        <f>IFERROR(IF(VLOOKUP($K36,[1]заявки!$A:$D,M$51,FALSE)=0,0,VLOOKUP($K36,[1]заявки!$A:$D,M$51,FALSE)),0)</f>
        <v>0</v>
      </c>
      <c r="N36" s="198"/>
      <c r="O36" s="198"/>
      <c r="P36" s="198" t="s">
        <v>150</v>
      </c>
      <c r="Q36" s="199" t="s">
        <v>151</v>
      </c>
      <c r="U36" s="50" t="str">
        <f>Артиссписок</f>
        <v>29-1</v>
      </c>
      <c r="V36" t="str">
        <f>МарияСписок</f>
        <v>677-с1</v>
      </c>
      <c r="W36">
        <f>мариясписок2</f>
        <v>0</v>
      </c>
      <c r="Z36" s="255" t="str">
        <f t="array" ref="Z36">IFERROR(INDEX(Экспорт,MOD(ROW(O32)-1,COUNTA(Экспорт))+1,(ROW(O32)-1)/COUNTA(Экспорт)+1),"")</f>
        <v/>
      </c>
      <c r="AD36" s="203"/>
      <c r="AE36" s="204" t="s">
        <v>150</v>
      </c>
      <c r="AF36" s="205" t="s">
        <v>151</v>
      </c>
      <c r="AG36" s="204" t="s">
        <v>152</v>
      </c>
      <c r="AH36" s="204" t="s">
        <v>150</v>
      </c>
      <c r="AI36" s="205" t="s">
        <v>151</v>
      </c>
      <c r="AJ36" s="204"/>
      <c r="AK36" s="204" t="s">
        <v>150</v>
      </c>
      <c r="AL36" s="205" t="s">
        <v>151</v>
      </c>
      <c r="AM36" s="206" t="s">
        <v>55</v>
      </c>
      <c r="AN36" s="207">
        <f>IFERROR(IF(VLOOKUP($K36,[1]заявки!$A:$D,AN$51,FALSE)=0,0,VLOOKUP($K36,[1]заявки!$A:$D,AN$51,FALSE)),0)</f>
        <v>0</v>
      </c>
      <c r="AO36" s="208">
        <f>IFERROR(IF(VLOOKUP($K36,[1]заявки!$A:$D,AO$51,FALSE)=0,0,VLOOKUP($K36,[1]заявки!$A:$D,AO$51,FALSE)),0)</f>
        <v>0</v>
      </c>
      <c r="AP36" s="204"/>
      <c r="AQ36" s="204"/>
      <c r="AR36" s="204" t="s">
        <v>150</v>
      </c>
      <c r="AS36" s="205" t="s">
        <v>151</v>
      </c>
      <c r="BB36" s="14"/>
      <c r="BC36" s="15"/>
      <c r="BD36" s="16"/>
      <c r="BE36" s="17"/>
      <c r="BF36" s="19"/>
      <c r="BG36" s="14"/>
    </row>
    <row r="37" spans="1:59" ht="15.75" x14ac:dyDescent="0.25">
      <c r="B37" s="209" t="s">
        <v>153</v>
      </c>
      <c r="C37" s="210">
        <f>SUM(C5:C34)</f>
        <v>203</v>
      </c>
      <c r="D37" s="211">
        <f>SUM(D5:D34)</f>
        <v>81</v>
      </c>
      <c r="E37" s="209"/>
      <c r="F37" s="210">
        <f>SUM(F5:F34)</f>
        <v>234</v>
      </c>
      <c r="G37" s="211">
        <f>SUM(G5:G34)</f>
        <v>83</v>
      </c>
      <c r="H37" s="209"/>
      <c r="I37" s="209">
        <f>SUM(I5:I33)</f>
        <v>0</v>
      </c>
      <c r="J37" s="212">
        <f>SUM(J5:J33)</f>
        <v>0</v>
      </c>
      <c r="K37" s="209"/>
      <c r="L37" s="210">
        <f>SUM(L5:L36)</f>
        <v>0</v>
      </c>
      <c r="M37" s="211">
        <f>SUM(M5:M36)</f>
        <v>0</v>
      </c>
      <c r="N37" s="213"/>
      <c r="O37" s="209"/>
      <c r="P37" s="210">
        <f>SUM(P5:P27)</f>
        <v>140</v>
      </c>
      <c r="Q37" s="211">
        <f>SUM(Q5:Q27)</f>
        <v>49</v>
      </c>
      <c r="U37" s="50" t="str">
        <f>Артиссписок</f>
        <v>29-2</v>
      </c>
      <c r="V37" t="str">
        <f>МарияСписок</f>
        <v>677-с2</v>
      </c>
      <c r="W37">
        <f>мариясписок2</f>
        <v>0</v>
      </c>
      <c r="Z37" s="255" t="str">
        <f t="array" ref="Z37">IFERROR(INDEX(Экспорт,MOD(ROW(O33)-1,COUNTA(Экспорт))+1,(ROW(O33)-1)/COUNTA(Экспорт)+1),"")</f>
        <v/>
      </c>
      <c r="AD37" s="214" t="s">
        <v>153</v>
      </c>
      <c r="AE37" s="215">
        <f>SUM(AE5:AE34)</f>
        <v>0</v>
      </c>
      <c r="AF37" s="216">
        <f>SUM(AF5:AF34)</f>
        <v>0</v>
      </c>
      <c r="AG37" s="214"/>
      <c r="AH37" s="215">
        <f>SUM(AH5:AH34)</f>
        <v>0</v>
      </c>
      <c r="AI37" s="216">
        <f>SUM(AI5:AI34)</f>
        <v>0</v>
      </c>
      <c r="AJ37" s="214"/>
      <c r="AK37" s="214">
        <f>SUM(AK5:AK33)</f>
        <v>0</v>
      </c>
      <c r="AL37" s="217">
        <f>SUM(AL5:AL33)</f>
        <v>0</v>
      </c>
      <c r="AM37" s="214"/>
      <c r="AN37" s="215">
        <f>SUM(AN5:AN36)</f>
        <v>0</v>
      </c>
      <c r="AO37" s="216">
        <f>SUM(AO5:AO36)</f>
        <v>0</v>
      </c>
      <c r="AP37" s="218"/>
      <c r="AQ37" s="214"/>
      <c r="AR37" s="215">
        <f>SUM(AR5:AR27)</f>
        <v>0</v>
      </c>
      <c r="AS37" s="216">
        <f>SUM(AS5:AS27)</f>
        <v>0</v>
      </c>
      <c r="BB37" s="14"/>
      <c r="BC37" s="15"/>
      <c r="BD37" s="16"/>
      <c r="BE37" s="17"/>
      <c r="BF37" s="19"/>
      <c r="BG37" s="14"/>
    </row>
    <row r="38" spans="1:59" ht="15.75" x14ac:dyDescent="0.25">
      <c r="B38" s="157" t="s">
        <v>3</v>
      </c>
      <c r="C38" s="219">
        <f>SUMPRODUCT(C5:C34*ISNUMBER(MATCH(B5:B34&amp;"",Артис&amp;"",)))</f>
        <v>35</v>
      </c>
      <c r="D38" s="220">
        <f>SUMPRODUCT(D5:D34*ISNUMBER(MATCH(B5:B34&amp;"",Артис&amp;"",)))</f>
        <v>18</v>
      </c>
      <c r="E38" s="157"/>
      <c r="F38" s="219">
        <f>SUMPRODUCT(F5:F34*ISNUMBER(MATCH(E5:E34&amp;"",Артис&amp;"",)))</f>
        <v>83</v>
      </c>
      <c r="G38" s="220">
        <f>SUMPRODUCT(G5:G34*ISNUMBER(MATCH(E5:E34&amp;"",Артис&amp;"",)))</f>
        <v>32</v>
      </c>
      <c r="H38" s="157"/>
      <c r="I38" s="157">
        <f>SUMPRODUCT(I5:I34*ISNUMBER(MATCH(H5:H34&amp;"",Артис&amp;"",)))</f>
        <v>0</v>
      </c>
      <c r="J38" s="158">
        <f>SUMPRODUCT(J5:J34*ISNUMBER(MATCH(H5:H34&amp;"",Артис&amp;"",)))</f>
        <v>0</v>
      </c>
      <c r="K38" s="157"/>
      <c r="L38" s="219">
        <f>SUMPRODUCT(L5:L36*ISNUMBER(MATCH(K5:K36&amp;"",Артис&amp;"",)))</f>
        <v>0</v>
      </c>
      <c r="M38" s="220">
        <f>SUMPRODUCT(M5:M36*ISNUMBER(MATCH(K5:K36&amp;"",Артис&amp;"",)))</f>
        <v>0</v>
      </c>
      <c r="N38" s="221"/>
      <c r="O38" s="222" t="s">
        <v>154</v>
      </c>
      <c r="P38" s="223">
        <f>C38+F38+I38+L38</f>
        <v>118</v>
      </c>
      <c r="Q38" s="223">
        <f>D38+G38+J38+M38</f>
        <v>50</v>
      </c>
      <c r="U38" s="50" t="str">
        <f>Артиссписок</f>
        <v>3-ф</v>
      </c>
      <c r="V38" t="str">
        <f>МарияСписок</f>
        <v>677-шк</v>
      </c>
      <c r="W38">
        <f>мариясписок2</f>
        <v>0</v>
      </c>
      <c r="Z38" s="255" t="str">
        <f t="array" ref="Z38">IFERROR(INDEX(Экспорт,MOD(ROW(O34)-1,COUNTA(Экспорт))+1,(ROW(O34)-1)/COUNTA(Экспорт)+1),"")</f>
        <v/>
      </c>
      <c r="AD38" s="160" t="s">
        <v>3</v>
      </c>
      <c r="AE38" s="224">
        <f>SUMPRODUCT(AE5:AE34*ISNUMBER(MATCH(AD5:AD34&amp;"",Артис&amp;"",)))</f>
        <v>0</v>
      </c>
      <c r="AF38" s="225">
        <f>SUMPRODUCT(AF5:AF34*ISNUMBER(MATCH(AD5:AD34&amp;"",Артис&amp;"",)))</f>
        <v>0</v>
      </c>
      <c r="AG38" s="160"/>
      <c r="AH38" s="224">
        <f>SUMPRODUCT(AH5:AH34*ISNUMBER(MATCH(AG5:AG34&amp;"",Артис&amp;"",)))</f>
        <v>0</v>
      </c>
      <c r="AI38" s="225">
        <f>SUMPRODUCT(AI5:AI34*ISNUMBER(MATCH(AG5:AG34&amp;"",Артис&amp;"",)))</f>
        <v>0</v>
      </c>
      <c r="AJ38" s="160"/>
      <c r="AK38" s="160">
        <f>SUMPRODUCT(AK5:AK34*ISNUMBER(MATCH(AJ5:AJ34&amp;"",Артис&amp;"",)))</f>
        <v>0</v>
      </c>
      <c r="AL38" s="161">
        <f>SUMPRODUCT(AL5:AL34*ISNUMBER(MATCH(AJ5:AJ34&amp;"",Артис&amp;"",)))</f>
        <v>0</v>
      </c>
      <c r="AM38" s="160"/>
      <c r="AN38" s="224">
        <f>SUMPRODUCT(AN5:AN36*ISNUMBER(MATCH(AM5:AM36&amp;"",Артис&amp;"",)))</f>
        <v>0</v>
      </c>
      <c r="AO38" s="225">
        <f>SUMPRODUCT(AO5:AO36*ISNUMBER(MATCH(AM5:AM36&amp;"",Артис&amp;"",)))</f>
        <v>0</v>
      </c>
      <c r="AP38" s="226"/>
      <c r="AQ38" s="183" t="s">
        <v>154</v>
      </c>
      <c r="AR38" s="227">
        <f>AE38+AH38+AK38+AN38</f>
        <v>0</v>
      </c>
      <c r="AS38" s="227">
        <f>AF38+AI38+AL38+AO38</f>
        <v>0</v>
      </c>
      <c r="BB38" s="14"/>
      <c r="BC38" s="15"/>
      <c r="BD38" s="16"/>
      <c r="BE38" s="17"/>
      <c r="BF38" s="19"/>
      <c r="BG38" s="14"/>
    </row>
    <row r="39" spans="1:59" ht="15.75" x14ac:dyDescent="0.25">
      <c r="B39" s="228" t="s">
        <v>144</v>
      </c>
      <c r="C39" s="160">
        <f>SUMPRODUCT(C5:C34*ISNUMBER(MATCH(B5:B34&amp;"",мария2&amp;"",)))</f>
        <v>24</v>
      </c>
      <c r="D39" s="160">
        <f>SUMPRODUCT(D5:D34*ISNUMBER(MATCH(B5:B34&amp;"",мария2&amp;"",)))</f>
        <v>7</v>
      </c>
      <c r="E39" s="160"/>
      <c r="F39" s="160">
        <f>SUMPRODUCT(F5:F34*ISNUMBER(MATCH(E5:E34&amp;"",мария2&amp;"",)))</f>
        <v>10</v>
      </c>
      <c r="G39" s="160">
        <f>SUMPRODUCT(G5:G34*ISNUMBER(MATCH(E5:E34&amp;"",мария2&amp;"",)))</f>
        <v>4</v>
      </c>
      <c r="H39" s="160"/>
      <c r="I39" s="160">
        <f>SUMPRODUCT(I5:I34*ISNUMBER(MATCH(H5:H34&amp;"",мария2&amp;"",)))</f>
        <v>0</v>
      </c>
      <c r="J39" s="160">
        <f>SUMPRODUCT(J5:J34*ISNUMBER(MATCH(H5:H34&amp;"",мария2&amp;"",)))</f>
        <v>0</v>
      </c>
      <c r="K39" s="160"/>
      <c r="L39" s="160">
        <f>SUMPRODUCT(L5:L36*ISNUMBER(MATCH(K5:K36&amp;"",мария2&amp;"",)))</f>
        <v>0</v>
      </c>
      <c r="M39" s="160">
        <f>SUMPRODUCT(M5:M36*ISNUMBER(MATCH(K5:K36&amp;"",мария2&amp;"",)))</f>
        <v>0</v>
      </c>
      <c r="N39" s="160"/>
      <c r="O39" s="160"/>
      <c r="P39" s="160">
        <f>C39+F39+I39+L39</f>
        <v>34</v>
      </c>
      <c r="Q39" s="160">
        <f>D39+G39+J39+M39</f>
        <v>11</v>
      </c>
      <c r="U39" s="50" t="str">
        <f>Артиссписок</f>
        <v>74-1</v>
      </c>
      <c r="V39" t="str">
        <f>МарияСписок</f>
        <v>36</v>
      </c>
      <c r="W39">
        <f>мариясписок2</f>
        <v>0</v>
      </c>
      <c r="Z39" s="255" t="str">
        <f t="array" ref="Z39">IFERROR(INDEX(Экспорт,MOD(ROW(O35)-1,COUNTA(Экспорт))+1,(ROW(O35)-1)/COUNTA(Экспорт)+1),"")</f>
        <v/>
      </c>
      <c r="AD39" s="160" t="s">
        <v>144</v>
      </c>
      <c r="AE39" s="160">
        <f>SUMPRODUCT(AE5:AE34*ISNUMBER(MATCH(AD5:AD34&amp;"",мария2&amp;"",)))</f>
        <v>0</v>
      </c>
      <c r="AF39" s="160">
        <f>SUMPRODUCT(AF5:AF34*ISNUMBER(MATCH(AD5:AD34&amp;"",мария2&amp;"",)))</f>
        <v>0</v>
      </c>
      <c r="AG39" s="160"/>
      <c r="AH39" s="160">
        <f>SUMPRODUCT(AH5:AH34*ISNUMBER(MATCH(AG5:AG34&amp;"",мария2&amp;"",)))</f>
        <v>0</v>
      </c>
      <c r="AI39" s="160">
        <f>SUMPRODUCT(AI5:AI34*ISNUMBER(MATCH(AG5:AG34&amp;"",мария2&amp;"",)))</f>
        <v>0</v>
      </c>
      <c r="AJ39" s="160"/>
      <c r="AK39" s="160">
        <f>SUMPRODUCT(AK5:AK34*ISNUMBER(MATCH(AJ5:AJ34&amp;"",мария2&amp;"",)))</f>
        <v>0</v>
      </c>
      <c r="AL39" s="160">
        <f>SUMPRODUCT(AL5:AL34*ISNUMBER(MATCH(AJ5:AJ34&amp;"",мария2&amp;"",)))</f>
        <v>0</v>
      </c>
      <c r="AM39" s="160"/>
      <c r="AN39" s="160">
        <f>SUMPRODUCT(AN5:AN36*ISNUMBER(MATCH(AM5:AM36&amp;"",мария2&amp;"",)))</f>
        <v>0</v>
      </c>
      <c r="AO39" s="160">
        <f>SUMPRODUCT(AO5:AO36*ISNUMBER(MATCH(AM5:AM36&amp;"",мария2&amp;"",)))</f>
        <v>0</v>
      </c>
      <c r="AP39" s="160"/>
      <c r="AQ39" s="160"/>
      <c r="AR39" s="160">
        <f>AE39+AH39+AK39+AN39</f>
        <v>0</v>
      </c>
      <c r="AS39" s="160">
        <f>AF39+AI39+AL39+AO39</f>
        <v>0</v>
      </c>
      <c r="BB39" s="14"/>
      <c r="BC39" s="229"/>
      <c r="BD39" s="229"/>
      <c r="BE39" s="230"/>
      <c r="BF39" s="231"/>
      <c r="BG39" s="14"/>
    </row>
    <row r="40" spans="1:59" ht="15.75" x14ac:dyDescent="0.25">
      <c r="B40" s="232" t="s">
        <v>131</v>
      </c>
      <c r="C40" s="215">
        <f>SUMPRODUCT(C5:C34*ISNUMBER(MATCH(B5:B34&amp;"",Норпит&amp;"",)))</f>
        <v>0</v>
      </c>
      <c r="D40" s="215">
        <f>SUMPRODUCT(D5:D34*ISNUMBER(MATCH(B5:B34&amp;"",Норпит&amp;"",)))</f>
        <v>0</v>
      </c>
      <c r="E40" s="215"/>
      <c r="F40" s="215">
        <f>SUMPRODUCT(F5:F34*ISNUMBER(MATCH(E5:E34&amp;"",Норпит&amp;"",)))</f>
        <v>0</v>
      </c>
      <c r="G40" s="215">
        <f>SUMPRODUCT(G5:G34*ISNUMBER(MATCH(E5:E34&amp;"",Норпит&amp;"",)))</f>
        <v>0</v>
      </c>
      <c r="H40" s="215"/>
      <c r="I40" s="215">
        <f>SUMPRODUCT(I5:I34*ISNUMBER(MATCH(H5:H34&amp;"",Норпит&amp;"",)))</f>
        <v>0</v>
      </c>
      <c r="J40" s="215">
        <f>SUMPRODUCT(J5:J34*ISNUMBER(MATCH(H5:H34&amp;"",Норпит&amp;"",)))</f>
        <v>0</v>
      </c>
      <c r="K40" s="215"/>
      <c r="L40" s="215">
        <f>SUMPRODUCT(L5:L34*ISNUMBER(MATCH(K5:K34&amp;"",Норпит&amp;"",)))</f>
        <v>0</v>
      </c>
      <c r="M40" s="215">
        <f>SUMPRODUCT(M5:M34*ISNUMBER(MATCH(K5:K34&amp;"",Норпит&amp;"",)))</f>
        <v>0</v>
      </c>
      <c r="N40" s="214"/>
      <c r="O40" s="214"/>
      <c r="P40" s="233" t="s">
        <v>155</v>
      </c>
      <c r="Q40" s="214"/>
      <c r="U40" s="50" t="str">
        <f>Артиссписок</f>
        <v>74-2</v>
      </c>
      <c r="V40" t="str">
        <f>МарияСписок</f>
        <v>91</v>
      </c>
      <c r="W40">
        <f>мариясписок2</f>
        <v>0</v>
      </c>
      <c r="Z40" s="255" t="str">
        <f t="array" ref="Z40">IFERROR(INDEX(Экспорт,MOD(ROW(O36)-1,COUNTA(Экспорт))+1,(ROW(O36)-1)/COUNTA(Экспорт)+1),"")</f>
        <v/>
      </c>
      <c r="AD40" s="214" t="s">
        <v>131</v>
      </c>
      <c r="AE40" s="215">
        <f>SUMPRODUCT(AE5:AE34*ISNUMBER(MATCH(AD5:AD34&amp;"",Норпит&amp;"",)))</f>
        <v>0</v>
      </c>
      <c r="AF40" s="215">
        <f>SUMPRODUCT(AF5:AF34*ISNUMBER(MATCH(AD5:AD34&amp;"",Норпит&amp;"",)))</f>
        <v>0</v>
      </c>
      <c r="AG40" s="215"/>
      <c r="AH40" s="215">
        <f>SUMPRODUCT(AH5:AH34*ISNUMBER(MATCH(AG5:AG34&amp;"",Норпит&amp;"",)))</f>
        <v>0</v>
      </c>
      <c r="AI40" s="215">
        <f>SUMPRODUCT(AI5:AI34*ISNUMBER(MATCH(AG5:AG34&amp;"",Норпит&amp;"",)))</f>
        <v>0</v>
      </c>
      <c r="AJ40" s="215"/>
      <c r="AK40" s="215">
        <f>SUMPRODUCT(AK5:AK34*ISNUMBER(MATCH(AJ5:AJ34&amp;"",Норпит&amp;"",)))</f>
        <v>0</v>
      </c>
      <c r="AL40" s="215">
        <f>SUMPRODUCT(AL5:AL34*ISNUMBER(MATCH(AJ5:AJ34&amp;"",Норпит&amp;"",)))</f>
        <v>0</v>
      </c>
      <c r="AM40" s="215"/>
      <c r="AN40" s="215">
        <f>SUMPRODUCT(AN5:AN34*ISNUMBER(MATCH(AM5:AM34&amp;"",Норпит&amp;"",)))</f>
        <v>0</v>
      </c>
      <c r="AO40" s="215">
        <f>SUMPRODUCT(AO5:AO34*ISNUMBER(MATCH(AM5:AM34&amp;"",Норпит&amp;"",)))</f>
        <v>0</v>
      </c>
      <c r="AP40" s="214"/>
      <c r="AQ40" s="214"/>
      <c r="AR40" s="234" t="s">
        <v>155</v>
      </c>
      <c r="AS40" s="214"/>
      <c r="BB40" s="14"/>
      <c r="BC40" s="229"/>
      <c r="BD40" s="229"/>
      <c r="BE40" s="230"/>
      <c r="BF40" s="231"/>
      <c r="BG40" s="14"/>
    </row>
    <row r="41" spans="1:59" ht="15.75" x14ac:dyDescent="0.25">
      <c r="B41">
        <f>COUNTA(B5:B35)</f>
        <v>19</v>
      </c>
      <c r="E41">
        <f>COUNTA(E5:E35)</f>
        <v>17</v>
      </c>
      <c r="H41">
        <f>COUNTA(H5:H35)</f>
        <v>0</v>
      </c>
      <c r="K41">
        <f>COUNTA(K5:K35)</f>
        <v>0</v>
      </c>
      <c r="O41">
        <f>COUNTA(O5:O35)</f>
        <v>27</v>
      </c>
      <c r="P41">
        <f>SUM(B41:O41)</f>
        <v>63</v>
      </c>
      <c r="U41" s="50" t="str">
        <f>Артиссписок</f>
        <v>127</v>
      </c>
      <c r="V41" t="str">
        <f>МарияСписок</f>
        <v>99</v>
      </c>
      <c r="W41">
        <f>мариясписок2</f>
        <v>0</v>
      </c>
      <c r="Z41" s="255" t="str">
        <f t="array" ref="Z41">IFERROR(INDEX(Экспорт,MOD(ROW(O37)-1,COUNTA(Экспорт))+1,(ROW(O37)-1)/COUNTA(Экспорт)+1),"")</f>
        <v/>
      </c>
      <c r="BB41" s="14"/>
      <c r="BC41" s="229"/>
      <c r="BD41" s="229"/>
      <c r="BE41" s="235"/>
      <c r="BF41" s="231"/>
      <c r="BG41" s="14"/>
    </row>
    <row r="42" spans="1:59" ht="15.75" x14ac:dyDescent="0.25">
      <c r="U42" s="50" t="str">
        <f>Артиссписок</f>
        <v>3-2</v>
      </c>
      <c r="V42" t="str">
        <f>МарияСписок</f>
        <v>102</v>
      </c>
      <c r="W42">
        <f>мариясписок2</f>
        <v>0</v>
      </c>
      <c r="Z42" s="255" t="str">
        <f t="array" ref="Z42">IFERROR(INDEX(Экспорт,MOD(ROW(O38)-1,COUNTA(Экспорт))+1,(ROW(O38)-1)/COUNTA(Экспорт)+1),"")</f>
        <v/>
      </c>
      <c r="BB42" s="14"/>
      <c r="BC42" s="229"/>
      <c r="BD42" s="229"/>
      <c r="BE42" s="235"/>
      <c r="BF42" s="231"/>
      <c r="BG42" s="14"/>
    </row>
    <row r="43" spans="1:59" ht="15.75" x14ac:dyDescent="0.25">
      <c r="U43" s="50" t="str">
        <f>Артиссписок</f>
        <v>3-1</v>
      </c>
      <c r="V43" t="str">
        <f>МарияСписок</f>
        <v>104</v>
      </c>
      <c r="W43">
        <f>мариясписок2</f>
        <v>0</v>
      </c>
      <c r="Z43" s="255" t="str">
        <f t="array" ref="Z43">IFERROR(INDEX(Экспорт,MOD(ROW(O39)-1,COUNTA(Экспорт))+1,(ROW(O39)-1)/COUNTA(Экспорт)+1),"")</f>
        <v/>
      </c>
      <c r="BB43" s="14"/>
      <c r="BC43" s="15"/>
      <c r="BD43" s="16"/>
      <c r="BE43" s="236"/>
      <c r="BF43" s="231"/>
      <c r="BG43" s="14"/>
    </row>
    <row r="44" spans="1:59" ht="15.75" x14ac:dyDescent="0.25">
      <c r="U44" s="50">
        <f>Артиссписок</f>
        <v>0</v>
      </c>
      <c r="V44" t="str">
        <f>МарияСписок</f>
        <v>110</v>
      </c>
      <c r="W44">
        <f>мариясписок2</f>
        <v>0</v>
      </c>
      <c r="Z44" s="255" t="str">
        <f t="array" ref="Z44">IFERROR(INDEX(Экспорт,MOD(ROW(O40)-1,COUNTA(Экспорт))+1,(ROW(O40)-1)/COUNTA(Экспорт)+1),"")</f>
        <v/>
      </c>
      <c r="BB44" s="14"/>
      <c r="BC44" s="15"/>
      <c r="BD44" s="16"/>
      <c r="BE44" s="236"/>
      <c r="BF44" s="19"/>
      <c r="BG44" s="14"/>
    </row>
    <row r="45" spans="1:59" ht="15.75" x14ac:dyDescent="0.25">
      <c r="U45" s="50">
        <f>Артиссписок</f>
        <v>0</v>
      </c>
      <c r="V45" t="str">
        <f>МарияСписок</f>
        <v>113</v>
      </c>
      <c r="W45">
        <f>мариясписок2</f>
        <v>0</v>
      </c>
      <c r="Z45" s="255" t="str">
        <f t="array" ref="Z45">IFERROR(INDEX(Экспорт,MOD(ROW(O41)-1,COUNTA(Экспорт))+1,(ROW(O41)-1)/COUNTA(Экспорт)+1),"")</f>
        <v/>
      </c>
      <c r="BB45" s="14"/>
      <c r="BC45" s="15"/>
      <c r="BD45" s="16"/>
      <c r="BE45" s="236"/>
      <c r="BF45" s="19"/>
      <c r="BG45" s="14"/>
    </row>
    <row r="46" spans="1:59" ht="15.75" x14ac:dyDescent="0.25">
      <c r="U46" s="50">
        <f>Артиссписок</f>
        <v>0</v>
      </c>
      <c r="V46" t="str">
        <f>МарияСписок</f>
        <v>119</v>
      </c>
      <c r="W46">
        <f>мариясписок2</f>
        <v>0</v>
      </c>
      <c r="Z46" s="255" t="str">
        <f t="array" ref="Z46">IFERROR(INDEX(Экспорт,MOD(ROW(O42)-1,COUNTA(Экспорт))+1,(ROW(O42)-1)/COUNTA(Экспорт)+1),"")</f>
        <v/>
      </c>
      <c r="BB46" s="14"/>
      <c r="BC46" s="15"/>
      <c r="BD46" s="16"/>
      <c r="BE46" s="236"/>
      <c r="BF46" s="19"/>
      <c r="BG46" s="14"/>
    </row>
    <row r="47" spans="1:59" ht="15.75" x14ac:dyDescent="0.25">
      <c r="U47" s="50">
        <f>Артиссписок</f>
        <v>0</v>
      </c>
      <c r="V47" t="str">
        <f>МарияСписок</f>
        <v>120</v>
      </c>
      <c r="W47">
        <f>мариясписок2</f>
        <v>0</v>
      </c>
      <c r="Z47" s="255" t="str">
        <f t="array" ref="Z47">IFERROR(INDEX(Экспорт,MOD(ROW(O43)-1,COUNTA(Экспорт))+1,(ROW(O43)-1)/COUNTA(Экспорт)+1),"")</f>
        <v/>
      </c>
      <c r="BB47" s="14"/>
      <c r="BC47" s="15"/>
      <c r="BD47" s="16"/>
      <c r="BE47" s="236"/>
      <c r="BF47" s="19"/>
      <c r="BG47" s="14"/>
    </row>
    <row r="48" spans="1:59" ht="15.75" x14ac:dyDescent="0.25">
      <c r="U48" s="50">
        <f>Артиссписок</f>
        <v>0</v>
      </c>
      <c r="V48" t="str">
        <f>МарияСписок</f>
        <v>121</v>
      </c>
      <c r="W48">
        <f>мариясписок2</f>
        <v>0</v>
      </c>
      <c r="Z48" s="255" t="str">
        <f t="array" ref="Z48">IFERROR(INDEX(Экспорт,MOD(ROW(O44)-1,COUNTA(Экспорт))+1,(ROW(O44)-1)/COUNTA(Экспорт)+1),"")</f>
        <v/>
      </c>
      <c r="BB48" s="14"/>
      <c r="BC48" s="15"/>
      <c r="BD48" s="16"/>
      <c r="BE48" s="236"/>
      <c r="BF48" s="19"/>
      <c r="BG48" s="14"/>
    </row>
    <row r="49" spans="3:59" ht="15.75" x14ac:dyDescent="0.25">
      <c r="U49" s="50">
        <f>Артиссписок</f>
        <v>0</v>
      </c>
      <c r="V49" t="str">
        <f>МарияСписок</f>
        <v>125-2</v>
      </c>
      <c r="W49">
        <f>мариясписок2</f>
        <v>0</v>
      </c>
      <c r="Z49" s="255" t="str">
        <f t="array" ref="Z49">IFERROR(INDEX(Экспорт,MOD(ROW(O45)-1,COUNTA(Экспорт))+1,(ROW(O45)-1)/COUNTA(Экспорт)+1),"")</f>
        <v/>
      </c>
      <c r="BB49" s="14"/>
      <c r="BC49" s="15"/>
      <c r="BD49" s="16"/>
      <c r="BE49" s="236"/>
      <c r="BF49" s="19"/>
      <c r="BG49" s="14"/>
    </row>
    <row r="50" spans="3:59" ht="15.75" x14ac:dyDescent="0.25">
      <c r="U50" s="50">
        <f>Артиссписок</f>
        <v>0</v>
      </c>
      <c r="V50" t="str">
        <f>МарияСписок</f>
        <v>128-1</v>
      </c>
      <c r="W50">
        <f>мариясписок2</f>
        <v>0</v>
      </c>
      <c r="Z50" s="255" t="str">
        <f t="array" ref="Z50">IFERROR(INDEX(Экспорт,MOD(ROW(O46)-1,COUNTA(Экспорт))+1,(ROW(O46)-1)/COUNTA(Экспорт)+1),"")</f>
        <v/>
      </c>
      <c r="BB50" s="14"/>
      <c r="BC50" s="15"/>
      <c r="BD50" s="16"/>
      <c r="BE50" s="236"/>
      <c r="BF50" s="19"/>
      <c r="BG50" s="14"/>
    </row>
    <row r="51" spans="3:59" ht="15.75" x14ac:dyDescent="0.25">
      <c r="C51">
        <v>2</v>
      </c>
      <c r="D51">
        <v>3</v>
      </c>
      <c r="E51">
        <v>4</v>
      </c>
      <c r="F51">
        <v>2</v>
      </c>
      <c r="G51">
        <v>3</v>
      </c>
      <c r="H51">
        <v>7</v>
      </c>
      <c r="I51">
        <v>2</v>
      </c>
      <c r="J51">
        <v>3</v>
      </c>
      <c r="K51">
        <v>8</v>
      </c>
      <c r="L51">
        <v>2</v>
      </c>
      <c r="M51">
        <v>3</v>
      </c>
      <c r="P51">
        <v>2</v>
      </c>
      <c r="Q51">
        <v>3</v>
      </c>
      <c r="R51">
        <v>12</v>
      </c>
      <c r="S51">
        <v>13</v>
      </c>
      <c r="U51" s="50">
        <f>Артиссписок</f>
        <v>0</v>
      </c>
      <c r="V51" t="str">
        <f>МарияСписок</f>
        <v>128-2</v>
      </c>
      <c r="W51">
        <f>мариясписок2</f>
        <v>0</v>
      </c>
      <c r="Z51" s="255" t="str">
        <f t="array" ref="Z51">IFERROR(INDEX(Экспорт,MOD(ROW(O47)-1,COUNTA(Экспорт))+1,(ROW(O47)-1)/COUNTA(Экспорт)+1),"")</f>
        <v/>
      </c>
      <c r="BB51" s="14"/>
      <c r="BC51" s="15"/>
      <c r="BD51" s="16"/>
      <c r="BE51" s="236"/>
      <c r="BF51" s="19"/>
      <c r="BG51" s="14"/>
    </row>
    <row r="52" spans="3:59" ht="15.75" x14ac:dyDescent="0.25">
      <c r="U52" s="50">
        <f>Артиссписок</f>
        <v>0</v>
      </c>
      <c r="V52" t="str">
        <f>МарияСписок</f>
        <v>129</v>
      </c>
      <c r="W52">
        <f>мариясписок2</f>
        <v>0</v>
      </c>
      <c r="Z52" s="255" t="str">
        <f t="array" ref="Z52">IFERROR(INDEX(Экспорт,MOD(ROW(O48)-1,COUNTA(Экспорт))+1,(ROW(O48)-1)/COUNTA(Экспорт)+1),"")</f>
        <v/>
      </c>
      <c r="BB52" s="14"/>
      <c r="BC52" s="15"/>
      <c r="BD52" s="16"/>
      <c r="BE52" s="236"/>
      <c r="BF52" s="19"/>
      <c r="BG52" s="14"/>
    </row>
    <row r="53" spans="3:59" ht="15.75" x14ac:dyDescent="0.25">
      <c r="U53" s="50">
        <f>Артиссписок</f>
        <v>0</v>
      </c>
      <c r="V53" t="str">
        <f>МарияСписок</f>
        <v>132</v>
      </c>
      <c r="W53">
        <f>мариясписок2</f>
        <v>0</v>
      </c>
      <c r="Z53" s="255" t="str">
        <f t="array" ref="Z53">IFERROR(INDEX(Экспорт,MOD(ROW(O49)-1,COUNTA(Экспорт))+1,(ROW(O49)-1)/COUNTA(Экспорт)+1),"")</f>
        <v/>
      </c>
      <c r="BB53" s="14"/>
      <c r="BC53" s="15"/>
      <c r="BD53" s="16"/>
      <c r="BE53" s="236"/>
      <c r="BF53" s="19"/>
      <c r="BG53" s="14"/>
    </row>
    <row r="54" spans="3:59" x14ac:dyDescent="0.25">
      <c r="U54" s="50">
        <f>Артиссписок</f>
        <v>0</v>
      </c>
      <c r="V54" t="str">
        <f>МарияСписок</f>
        <v>135-2</v>
      </c>
      <c r="W54">
        <f>мариясписок2</f>
        <v>0</v>
      </c>
      <c r="Z54" s="255" t="str">
        <f t="array" ref="Z54">IFERROR(INDEX(Экспорт,MOD(ROW(O50)-1,COUNTA(Экспорт))+1,(ROW(O50)-1)/COUNTA(Экспорт)+1),"")</f>
        <v/>
      </c>
      <c r="BB54" s="14"/>
      <c r="BC54" s="237"/>
      <c r="BD54" s="237"/>
      <c r="BE54" s="238"/>
      <c r="BF54" s="239"/>
      <c r="BG54" s="14"/>
    </row>
    <row r="55" spans="3:59" x14ac:dyDescent="0.25">
      <c r="U55" s="50">
        <f>Артиссписок</f>
        <v>0</v>
      </c>
      <c r="V55" t="str">
        <f>МарияСписок</f>
        <v>138</v>
      </c>
      <c r="Z55" s="255" t="str">
        <f t="array" ref="Z55">IFERROR(INDEX(Экспорт,MOD(ROW(O51)-1,COUNTA(Экспорт))+1,(ROW(O51)-1)/COUNTA(Экспорт)+1),"")</f>
        <v/>
      </c>
      <c r="BB55" s="14"/>
      <c r="BC55" s="237"/>
      <c r="BD55" s="237"/>
      <c r="BE55" s="238"/>
      <c r="BF55" s="240"/>
      <c r="BG55" s="14"/>
    </row>
    <row r="56" spans="3:59" ht="15.75" x14ac:dyDescent="0.25">
      <c r="U56" s="50">
        <f>Артиссписок</f>
        <v>0</v>
      </c>
      <c r="V56" t="str">
        <f>МарияСписок</f>
        <v>139</v>
      </c>
      <c r="Z56" s="255" t="str">
        <f t="array" ref="Z56">IFERROR(INDEX(Экспорт,MOD(ROW(O52)-1,COUNTA(Экспорт))+1,(ROW(O52)-1)/COUNTA(Экспорт)+1),"")</f>
        <v/>
      </c>
      <c r="BB56" s="14"/>
      <c r="BC56" s="241"/>
      <c r="BD56" s="241"/>
      <c r="BE56" s="238"/>
      <c r="BF56" s="19"/>
      <c r="BG56" s="14"/>
    </row>
    <row r="57" spans="3:59" ht="15.75" x14ac:dyDescent="0.25">
      <c r="U57" s="50">
        <f>Артиссписок</f>
        <v>0</v>
      </c>
      <c r="V57" t="str">
        <f>МарияСписок</f>
        <v>141</v>
      </c>
      <c r="Z57" s="255" t="str">
        <f t="array" ref="Z57">IFERROR(INDEX(Экспорт,MOD(ROW(O53)-1,COUNTA(Экспорт))+1,(ROW(O53)-1)/COUNTA(Экспорт)+1),"")</f>
        <v/>
      </c>
      <c r="BB57" s="14"/>
      <c r="BC57" s="242"/>
      <c r="BD57" s="242"/>
      <c r="BE57" s="238"/>
      <c r="BF57" s="19"/>
      <c r="BG57" s="14"/>
    </row>
    <row r="58" spans="3:59" ht="15.75" x14ac:dyDescent="0.25">
      <c r="U58" s="50">
        <f>Артиссписок</f>
        <v>0</v>
      </c>
      <c r="V58" t="str">
        <f>МарияСписок</f>
        <v>295</v>
      </c>
      <c r="Z58" s="255" t="str">
        <f t="array" ref="Z58">IFERROR(INDEX(Экспорт,MOD(ROW(O54)-1,COUNTA(Экспорт))+1,(ROW(O54)-1)/COUNTA(Экспорт)+1),"")</f>
        <v/>
      </c>
      <c r="BB58" s="14"/>
      <c r="BC58" s="242"/>
      <c r="BD58" s="242"/>
      <c r="BE58" s="238"/>
      <c r="BF58" s="19"/>
      <c r="BG58" s="14"/>
    </row>
    <row r="59" spans="3:59" ht="15.75" x14ac:dyDescent="0.25">
      <c r="U59" s="50">
        <f>Артиссписок</f>
        <v>0</v>
      </c>
      <c r="V59" t="str">
        <f>МарияСписок</f>
        <v>53-д/д</v>
      </c>
      <c r="Z59" s="255" t="str">
        <f t="array" ref="Z59">IFERROR(INDEX(Экспорт,MOD(ROW(O55)-1,COUNTA(Экспорт))+1,(ROW(O55)-1)/COUNTA(Экспорт)+1),"")</f>
        <v/>
      </c>
      <c r="BB59" s="14"/>
      <c r="BC59" s="242"/>
      <c r="BD59" s="242"/>
      <c r="BE59" s="238"/>
      <c r="BF59" s="19"/>
      <c r="BG59" s="14"/>
    </row>
    <row r="60" spans="3:59" ht="15.75" x14ac:dyDescent="0.25">
      <c r="U60" s="50">
        <f>Артиссписок</f>
        <v>0</v>
      </c>
      <c r="V60" t="str">
        <f>МарияСписок</f>
        <v>88</v>
      </c>
      <c r="Z60" s="255" t="str">
        <f t="array" ref="Z60">IFERROR(INDEX(Экспорт,MOD(ROW(O56)-1,COUNTA(Экспорт))+1,(ROW(O56)-1)/COUNTA(Экспорт)+1),"")</f>
        <v/>
      </c>
      <c r="BB60" s="14"/>
      <c r="BC60" s="242"/>
      <c r="BD60" s="242"/>
      <c r="BE60" s="238"/>
      <c r="BF60" s="19"/>
      <c r="BG60" s="14"/>
    </row>
    <row r="61" spans="3:59" ht="15.75" x14ac:dyDescent="0.25">
      <c r="U61" s="50">
        <f>Артиссписок</f>
        <v>0</v>
      </c>
      <c r="V61" t="str">
        <f>МарияСписок</f>
        <v>109</v>
      </c>
      <c r="Z61" s="255" t="str">
        <f t="array" ref="Z61">IFERROR(INDEX(Экспорт,MOD(ROW(O57)-1,COUNTA(Экспорт))+1,(ROW(O57)-1)/COUNTA(Экспорт)+1),"")</f>
        <v/>
      </c>
      <c r="BB61" s="14"/>
      <c r="BC61" s="237"/>
      <c r="BD61" s="237"/>
      <c r="BE61" s="238"/>
      <c r="BF61" s="19"/>
      <c r="BG61" s="14"/>
    </row>
    <row r="62" spans="3:59" ht="15.75" x14ac:dyDescent="0.25">
      <c r="U62" s="1">
        <f>Артиссписок</f>
        <v>0</v>
      </c>
      <c r="V62" t="str">
        <f>МарияСписок</f>
        <v>37</v>
      </c>
      <c r="Z62" s="255" t="str">
        <f t="array" ref="Z62">IFERROR(INDEX(Экспорт,MOD(ROW(O58)-1,COUNTA(Экспорт))+1,(ROW(O58)-1)/COUNTA(Экспорт)+1),"")</f>
        <v/>
      </c>
      <c r="BB62" s="14"/>
      <c r="BC62" s="237"/>
      <c r="BD62" s="237"/>
      <c r="BE62" s="238"/>
      <c r="BF62" s="19"/>
      <c r="BG62" s="14"/>
    </row>
    <row r="63" spans="3:59" ht="15.75" x14ac:dyDescent="0.25">
      <c r="U63" s="1">
        <f>Артиссписок</f>
        <v>0</v>
      </c>
      <c r="V63" t="str">
        <f>МарияСписок</f>
        <v>123</v>
      </c>
      <c r="Z63" s="255" t="str">
        <f t="array" ref="Z63">IFERROR(INDEX(Экспорт,MOD(ROW(O59)-1,COUNTA(Экспорт))+1,(ROW(O59)-1)/COUNTA(Экспорт)+1),"")</f>
        <v/>
      </c>
      <c r="BB63" s="14"/>
      <c r="BC63" s="237"/>
      <c r="BD63" s="237"/>
      <c r="BE63" s="238"/>
      <c r="BF63" s="19"/>
      <c r="BG63" s="14"/>
    </row>
    <row r="64" spans="3:59" ht="15.75" x14ac:dyDescent="0.25">
      <c r="U64" s="1">
        <f>Артиссписок</f>
        <v>0</v>
      </c>
      <c r="V64" t="str">
        <f>МарияСписок</f>
        <v>52</v>
      </c>
      <c r="Z64" s="255" t="str">
        <f t="array" ref="Z64">IFERROR(INDEX(Экспорт,MOD(ROW(O60)-1,COUNTA(Экспорт))+1,(ROW(O60)-1)/COUNTA(Экспорт)+1),"")</f>
        <v/>
      </c>
      <c r="BB64" s="14"/>
      <c r="BC64" s="237"/>
      <c r="BD64" s="237"/>
      <c r="BE64" s="238"/>
      <c r="BF64" s="19"/>
      <c r="BG64" s="14"/>
    </row>
    <row r="65" spans="21:59" ht="15.75" x14ac:dyDescent="0.25">
      <c r="U65" s="1">
        <f>Артиссписок</f>
        <v>0</v>
      </c>
      <c r="V65" t="str">
        <f>МарияСписок</f>
        <v>124</v>
      </c>
      <c r="Z65" s="255" t="str">
        <f t="array" ref="Z65">IFERROR(INDEX(Экспорт,MOD(ROW(O61)-1,COUNTA(Экспорт))+1,(ROW(O61)-1)/COUNTA(Экспорт)+1),"")</f>
        <v/>
      </c>
      <c r="BB65" s="14"/>
      <c r="BC65" s="237"/>
      <c r="BD65" s="237"/>
      <c r="BE65" s="238"/>
      <c r="BF65" s="19"/>
      <c r="BG65" s="14"/>
    </row>
    <row r="66" spans="21:59" ht="15.75" x14ac:dyDescent="0.25">
      <c r="U66" s="1">
        <f>Артиссписок</f>
        <v>0</v>
      </c>
      <c r="V66" t="str">
        <f>МарияСписок</f>
        <v>83</v>
      </c>
      <c r="Z66" s="255" t="str">
        <f t="array" ref="Z66">IFERROR(INDEX(Экспорт,MOD(ROW(O62)-1,COUNTA(Экспорт))+1,(ROW(O62)-1)/COUNTA(Экспорт)+1),"")</f>
        <v/>
      </c>
      <c r="BB66" s="14"/>
      <c r="BC66" s="237"/>
      <c r="BD66" s="237"/>
      <c r="BE66" s="238"/>
      <c r="BF66" s="19"/>
      <c r="BG66" s="14"/>
    </row>
    <row r="67" spans="21:59" ht="15.75" x14ac:dyDescent="0.25">
      <c r="U67" s="1">
        <f>Артиссписок</f>
        <v>0</v>
      </c>
      <c r="V67" t="str">
        <f>МарияСписок</f>
        <v>298</v>
      </c>
      <c r="Z67" s="255" t="str">
        <f t="array" ref="Z67">IFERROR(INDEX(Экспорт,MOD(ROW(O63)-1,COUNTA(Экспорт))+1,(ROW(O63)-1)/COUNTA(Экспорт)+1),"")</f>
        <v/>
      </c>
      <c r="BB67" s="14"/>
      <c r="BC67" s="237"/>
      <c r="BD67" s="237"/>
      <c r="BE67" s="238"/>
      <c r="BF67" s="19"/>
      <c r="BG67" s="14"/>
    </row>
    <row r="68" spans="21:59" ht="15.75" x14ac:dyDescent="0.25">
      <c r="U68" s="1">
        <f>Артиссписок</f>
        <v>0</v>
      </c>
      <c r="V68" t="str">
        <f>МарияСписок</f>
        <v>233</v>
      </c>
      <c r="Z68" s="255" t="str">
        <f t="array" ref="Z68">IFERROR(INDEX(Экспорт,MOD(ROW(O64)-1,COUNTA(Экспорт))+1,(ROW(O64)-1)/COUNTA(Экспорт)+1),"")</f>
        <v/>
      </c>
      <c r="BB68" s="14"/>
      <c r="BC68" s="237"/>
      <c r="BD68" s="237"/>
      <c r="BE68" s="238"/>
      <c r="BF68" s="19"/>
      <c r="BG68" s="14"/>
    </row>
    <row r="69" spans="21:59" ht="15.75" x14ac:dyDescent="0.25">
      <c r="U69" s="1">
        <f>Артиссписок</f>
        <v>0</v>
      </c>
      <c r="V69" t="str">
        <f>МарияСписок</f>
        <v>104-шк</v>
      </c>
      <c r="Z69" s="255" t="str">
        <f t="array" ref="Z69">IFERROR(INDEX(Экспорт,MOD(ROW(O65)-1,COUNTA(Экспорт))+1,(ROW(O65)-1)/COUNTA(Экспорт)+1),"")</f>
        <v/>
      </c>
      <c r="BB69" s="14"/>
      <c r="BC69" s="237"/>
      <c r="BD69" s="237"/>
      <c r="BE69" s="238"/>
      <c r="BF69" s="19"/>
      <c r="BG69" s="14"/>
    </row>
    <row r="70" spans="21:59" ht="15.75" x14ac:dyDescent="0.25">
      <c r="U70" s="1">
        <f>Артиссписок</f>
        <v>0</v>
      </c>
      <c r="V70" t="str">
        <f>МарияСписок</f>
        <v>104-буф</v>
      </c>
      <c r="Z70" s="255" t="str">
        <f t="array" ref="Z70">IFERROR(INDEX(Экспорт,MOD(ROW(O66)-1,COUNTA(Экспорт))+1,(ROW(O66)-1)/COUNTA(Экспорт)+1),"")</f>
        <v/>
      </c>
      <c r="BB70" s="14"/>
      <c r="BC70" s="237"/>
      <c r="BD70" s="237"/>
      <c r="BE70" s="238"/>
      <c r="BF70" s="19"/>
      <c r="BG70" s="14"/>
    </row>
    <row r="71" spans="21:59" ht="15.75" x14ac:dyDescent="0.25">
      <c r="U71" s="1">
        <f>Артиссписок</f>
        <v>0</v>
      </c>
      <c r="V71" t="str">
        <f>МарияСписок</f>
        <v>1-Инт</v>
      </c>
      <c r="Z71" s="255" t="str">
        <f t="array" ref="Z71">IFERROR(INDEX(Экспорт,MOD(ROW(O67)-1,COUNTA(Экспорт))+1,(ROW(O67)-1)/COUNTA(Экспорт)+1),"")</f>
        <v/>
      </c>
      <c r="BB71" s="14"/>
      <c r="BC71" s="237"/>
      <c r="BD71" s="237"/>
      <c r="BE71" s="238"/>
      <c r="BF71" s="19"/>
      <c r="BG71" s="14"/>
    </row>
    <row r="72" spans="21:59" ht="15.75" x14ac:dyDescent="0.25">
      <c r="U72" s="1">
        <f>Артиссписок</f>
        <v>0</v>
      </c>
      <c r="V72" t="str">
        <f>МарияСписок</f>
        <v>33-Инт</v>
      </c>
      <c r="Z72" s="255" t="str">
        <f t="array" ref="Z72">IFERROR(INDEX(Экспорт,MOD(ROW(O68)-1,COUNTA(Экспорт))+1,(ROW(O68)-1)/COUNTA(Экспорт)+1),"")</f>
        <v/>
      </c>
      <c r="BB72" s="14"/>
      <c r="BC72" s="237"/>
      <c r="BD72" s="237"/>
      <c r="BE72" s="238"/>
      <c r="BF72" s="19"/>
      <c r="BG72" s="14"/>
    </row>
    <row r="73" spans="21:59" ht="15.75" x14ac:dyDescent="0.25">
      <c r="U73" s="1">
        <f>Артиссписок</f>
        <v>0</v>
      </c>
      <c r="V73" t="str">
        <f>МарияСписок</f>
        <v>140</v>
      </c>
      <c r="Z73" s="255" t="str">
        <f t="array" ref="Z73">IFERROR(INDEX(Экспорт,MOD(ROW(O69)-1,COUNTA(Экспорт))+1,(ROW(O69)-1)/COUNTA(Экспорт)+1),"")</f>
        <v/>
      </c>
      <c r="BB73" s="14"/>
      <c r="BC73" s="237"/>
      <c r="BD73" s="237"/>
      <c r="BE73" s="238"/>
      <c r="BF73" s="19"/>
      <c r="BG73" s="14"/>
    </row>
    <row r="74" spans="21:59" ht="15.75" x14ac:dyDescent="0.25">
      <c r="U74" s="1">
        <f>Артиссписок</f>
        <v>0</v>
      </c>
      <c r="V74" t="str">
        <f>МарияСписок</f>
        <v>8 д/с</v>
      </c>
      <c r="Z74" s="255" t="str">
        <f t="array" ref="Z74">IFERROR(INDEX(Экспорт,MOD(ROW(O70)-1,COUNTA(Экспорт))+1,(ROW(O70)-1)/COUNTA(Экспорт)+1),"")</f>
        <v/>
      </c>
      <c r="BB74" s="14"/>
      <c r="BC74" s="237"/>
      <c r="BD74" s="237"/>
      <c r="BE74" s="238"/>
      <c r="BF74" s="19"/>
      <c r="BG74" s="14"/>
    </row>
    <row r="75" spans="21:59" ht="15.75" x14ac:dyDescent="0.25">
      <c r="U75" s="1">
        <f>Артиссписок</f>
        <v>0</v>
      </c>
      <c r="V75" t="str">
        <f>МарияСписок</f>
        <v>кол.карп</v>
      </c>
      <c r="Z75" s="255" t="str">
        <f t="array" ref="Z75">IFERROR(INDEX(Экспорт,MOD(ROW(O71)-1,COUNTA(Экспорт))+1,(ROW(O71)-1)/COUNTA(Экспорт)+1),"")</f>
        <v/>
      </c>
      <c r="BB75" s="14"/>
      <c r="BC75" s="237"/>
      <c r="BD75" s="237"/>
      <c r="BE75" s="238"/>
      <c r="BF75" s="19"/>
      <c r="BG75" s="14"/>
    </row>
    <row r="76" spans="21:59" ht="15.75" x14ac:dyDescent="0.25">
      <c r="U76" s="1">
        <f>Артиссписок</f>
        <v>0</v>
      </c>
      <c r="V76" t="str">
        <f>МарияСписок</f>
        <v>кол.обв</v>
      </c>
      <c r="Z76" s="255" t="str">
        <f t="array" ref="Z76">IFERROR(INDEX(Экспорт,MOD(ROW(O72)-1,COUNTA(Экспорт))+1,(ROW(O72)-1)/COUNTA(Экспорт)+1),"")</f>
        <v/>
      </c>
      <c r="BB76" s="14"/>
      <c r="BC76" s="242"/>
      <c r="BD76" s="242"/>
      <c r="BE76" s="238"/>
      <c r="BF76" s="19"/>
      <c r="BG76" s="14"/>
    </row>
    <row r="77" spans="21:59" ht="15.75" x14ac:dyDescent="0.25">
      <c r="U77" s="1">
        <f>Артиссписок</f>
        <v>0</v>
      </c>
      <c r="V77" t="str">
        <f>МарияСписок</f>
        <v>лаб.лун</v>
      </c>
      <c r="Z77" s="255" t="str">
        <f t="array" ref="Z77">IFERROR(INDEX(Экспорт,MOD(ROW(O73)-1,COUNTA(Экспорт))+1,(ROW(O73)-1)/COUNTA(Экспорт)+1),"")</f>
        <v/>
      </c>
      <c r="BB77" s="14"/>
      <c r="BC77" s="242"/>
      <c r="BD77" s="242"/>
      <c r="BE77" s="238"/>
      <c r="BF77" s="19"/>
      <c r="BG77" s="14"/>
    </row>
    <row r="78" spans="21:59" ht="15.75" x14ac:dyDescent="0.25">
      <c r="U78" s="1">
        <f>Артиссписок</f>
        <v>0</v>
      </c>
      <c r="V78" t="str">
        <f>МарияСписок</f>
        <v>лаб.обв</v>
      </c>
      <c r="Z78" s="255" t="str">
        <f t="array" ref="Z78">IFERROR(INDEX(Экспорт,MOD(ROW(O74)-1,COUNTA(Экспорт))+1,(ROW(O74)-1)/COUNTA(Экспорт)+1),"")</f>
        <v/>
      </c>
      <c r="BB78" s="14"/>
      <c r="BC78" s="242"/>
      <c r="BD78" s="242"/>
      <c r="BE78" s="238"/>
      <c r="BF78" s="19"/>
      <c r="BG78" s="14"/>
    </row>
    <row r="79" spans="21:59" ht="15.75" x14ac:dyDescent="0.25">
      <c r="U79" s="1">
        <f>Артиссписок</f>
        <v>0</v>
      </c>
      <c r="V79" t="str">
        <f>МарияСписок</f>
        <v>кол.бум в/б</v>
      </c>
      <c r="Z79" s="255" t="str">
        <f t="array" ref="Z79">IFERROR(INDEX(Экспорт,MOD(ROW(O75)-1,COUNTA(Экспорт))+1,(ROW(O75)-1)/COUNTA(Экспорт)+1),"")</f>
        <v/>
      </c>
      <c r="BB79" s="14"/>
      <c r="BC79" s="242"/>
      <c r="BD79" s="242"/>
      <c r="BE79" s="238"/>
      <c r="BF79" s="19"/>
      <c r="BG79" s="14"/>
    </row>
    <row r="80" spans="21:59" ht="15.75" x14ac:dyDescent="0.25">
      <c r="U80" s="1">
        <f>Артиссписок</f>
        <v>0</v>
      </c>
      <c r="V80" t="str">
        <f>МарияСписок</f>
        <v>кол.обв в/б</v>
      </c>
      <c r="Z80" s="255" t="str">
        <f t="array" ref="Z80">IFERROR(INDEX(Экспорт,MOD(ROW(O76)-1,COUNTA(Экспорт))+1,(ROW(O76)-1)/COUNTA(Экспорт)+1),"")</f>
        <v/>
      </c>
      <c r="BB80" s="14"/>
      <c r="BC80" s="237"/>
      <c r="BD80" s="237"/>
      <c r="BE80" s="238"/>
      <c r="BF80" s="19"/>
      <c r="BG80" s="14"/>
    </row>
    <row r="81" spans="21:59" x14ac:dyDescent="0.25">
      <c r="U81" s="1">
        <f>Артиссписок</f>
        <v>0</v>
      </c>
      <c r="V81" t="str">
        <f>МарияСписок</f>
        <v>кол.карп в/б</v>
      </c>
      <c r="Z81" s="255" t="str">
        <f t="array" ref="Z81">IFERROR(INDEX(Экспорт,MOD(ROW(O77)-1,COUNTA(Экспорт))+1,(ROW(O77)-1)/COUNTA(Экспорт)+1),"")</f>
        <v/>
      </c>
      <c r="BB81" s="14"/>
      <c r="BC81" s="237"/>
      <c r="BD81" s="237"/>
      <c r="BE81" s="237"/>
      <c r="BF81" s="153"/>
      <c r="BG81" s="14"/>
    </row>
    <row r="82" spans="21:59" x14ac:dyDescent="0.25">
      <c r="V82" t="str">
        <f>МарияСписок</f>
        <v>34-1</v>
      </c>
      <c r="Z82" s="255" t="str">
        <f t="array" ref="Z82">IFERROR(INDEX(Экспорт,MOD(ROW(O78)-1,COUNTA(Экспорт))+1,(ROW(O78)-1)/COUNTA(Экспорт)+1),"")</f>
        <v/>
      </c>
      <c r="BB82" s="14"/>
      <c r="BC82" s="237"/>
      <c r="BD82" s="237"/>
      <c r="BE82" s="237"/>
      <c r="BF82" s="162"/>
      <c r="BG82" s="14"/>
    </row>
    <row r="83" spans="21:59" ht="15.75" x14ac:dyDescent="0.25">
      <c r="V83" t="str">
        <f>МарияСписок</f>
        <v>34-2</v>
      </c>
      <c r="Z83" s="255" t="str">
        <f t="array" ref="Z83">IFERROR(INDEX(Экспорт,MOD(ROW(O79)-1,COUNTA(Экспорт))+1,(ROW(O79)-1)/COUNTA(Экспорт)+1),"")</f>
        <v/>
      </c>
      <c r="BB83" s="14"/>
      <c r="BC83" s="237"/>
      <c r="BD83" s="237"/>
      <c r="BE83" s="237"/>
      <c r="BF83" s="19"/>
      <c r="BG83" s="14"/>
    </row>
    <row r="84" spans="21:59" ht="15.75" x14ac:dyDescent="0.25">
      <c r="V84" t="str">
        <f>МарияСписок</f>
        <v>40-п</v>
      </c>
      <c r="Z84" s="255" t="str">
        <f t="array" ref="Z84">IFERROR(INDEX(Экспорт,MOD(ROW(O80)-1,COUNTA(Экспорт))+1,(ROW(O80)-1)/COUNTA(Экспорт)+1),"")</f>
        <v/>
      </c>
      <c r="BB84" s="14"/>
      <c r="BC84" s="242"/>
      <c r="BD84" s="242"/>
      <c r="BE84" s="237"/>
      <c r="BF84" s="19"/>
      <c r="BG84" s="14"/>
    </row>
    <row r="85" spans="21:59" ht="15.75" x14ac:dyDescent="0.25">
      <c r="V85" t="str">
        <f>МарияСписок</f>
        <v>43-п</v>
      </c>
      <c r="Z85" s="255" t="str">
        <f t="array" ref="Z85">IFERROR(INDEX(Экспорт,MOD(ROW(O81)-1,COUNTA(Экспорт))+1,(ROW(O81)-1)/COUNTA(Экспорт)+1),"")</f>
        <v/>
      </c>
      <c r="BB85" s="14"/>
      <c r="BC85" s="242"/>
      <c r="BD85" s="242"/>
      <c r="BE85" s="237"/>
      <c r="BF85" s="19"/>
      <c r="BG85" s="14"/>
    </row>
    <row r="86" spans="21:59" ht="15.75" x14ac:dyDescent="0.25">
      <c r="V86" t="str">
        <f>МарияСписок</f>
        <v>85-п</v>
      </c>
      <c r="Z86" s="255" t="str">
        <f t="array" ref="Z86">IFERROR(INDEX(Экспорт,MOD(ROW(O82)-1,COUNTA(Экспорт))+1,(ROW(O82)-1)/COUNTA(Экспорт)+1),"")</f>
        <v/>
      </c>
      <c r="BB86" s="14"/>
      <c r="BC86" s="242"/>
      <c r="BD86" s="242"/>
      <c r="BE86" s="237"/>
      <c r="BF86" s="19"/>
      <c r="BG86" s="14"/>
    </row>
    <row r="87" spans="21:59" ht="15.75" x14ac:dyDescent="0.25">
      <c r="V87" t="str">
        <f>МарияСписок</f>
        <v>87-1-п</v>
      </c>
      <c r="Z87" s="255" t="str">
        <f t="array" ref="Z87">IFERROR(INDEX(Экспорт,MOD(ROW(O83)-1,COUNTA(Экспорт))+1,(ROW(O83)-1)/COUNTA(Экспорт)+1),"")</f>
        <v/>
      </c>
      <c r="BB87" s="14"/>
      <c r="BC87" s="242"/>
      <c r="BD87" s="242"/>
      <c r="BE87" s="237"/>
      <c r="BF87" s="19"/>
      <c r="BG87" s="14"/>
    </row>
    <row r="88" spans="21:59" ht="15.75" x14ac:dyDescent="0.25">
      <c r="V88" t="str">
        <f>МарияСписок</f>
        <v>87-2-п</v>
      </c>
      <c r="Z88" s="255" t="str">
        <f t="array" ref="Z88">IFERROR(INDEX(Экспорт,MOD(ROW(O84)-1,COUNTA(Экспорт))+1,(ROW(O84)-1)/COUNTA(Экспорт)+1),"")</f>
        <v/>
      </c>
      <c r="BB88" s="14"/>
      <c r="BC88" s="237"/>
      <c r="BD88" s="237"/>
      <c r="BE88" s="237"/>
      <c r="BF88" s="19"/>
      <c r="BG88" s="14"/>
    </row>
    <row r="89" spans="21:59" ht="15.75" x14ac:dyDescent="0.25">
      <c r="V89" t="str">
        <f>МарияСписок</f>
        <v>90-п</v>
      </c>
      <c r="Z89" s="255" t="str">
        <f t="array" ref="Z89">IFERROR(INDEX(Экспорт,MOD(ROW(O85)-1,COUNTA(Экспорт))+1,(ROW(O85)-1)/COUNTA(Экспорт)+1),"")</f>
        <v/>
      </c>
      <c r="BB89" s="14"/>
      <c r="BC89" s="237"/>
      <c r="BD89" s="237"/>
      <c r="BE89" s="237"/>
      <c r="BF89" s="19"/>
      <c r="BG89" s="14"/>
    </row>
    <row r="90" spans="21:59" ht="15.75" x14ac:dyDescent="0.25">
      <c r="V90">
        <f>МарияСписок</f>
        <v>20</v>
      </c>
      <c r="Z90" s="255" t="str">
        <f t="array" ref="Z90">IFERROR(INDEX(Экспорт,MOD(ROW(O86)-1,COUNTA(Экспорт))+1,(ROW(O86)-1)/COUNTA(Экспорт)+1),"")</f>
        <v/>
      </c>
      <c r="BB90" s="14"/>
      <c r="BC90" s="237"/>
      <c r="BD90" s="237"/>
      <c r="BE90" s="237"/>
      <c r="BF90" s="19"/>
      <c r="BG90" s="14"/>
    </row>
    <row r="91" spans="21:59" ht="15.75" x14ac:dyDescent="0.25">
      <c r="V91" t="str">
        <f>МарияСписок</f>
        <v>103-Л</v>
      </c>
      <c r="Z91" s="255" t="str">
        <f t="array" ref="Z91">IFERROR(INDEX(Экспорт,MOD(ROW(O87)-1,COUNTA(Экспорт))+1,(ROW(O87)-1)/COUNTA(Экспорт)+1),"")</f>
        <v/>
      </c>
      <c r="BB91" s="14"/>
      <c r="BC91" s="237"/>
      <c r="BD91" s="237"/>
      <c r="BE91" s="237"/>
      <c r="BF91" s="19"/>
      <c r="BG91" s="14"/>
    </row>
    <row r="92" spans="21:59" ht="15.75" x14ac:dyDescent="0.25">
      <c r="V92" t="str">
        <f>МарияСписок</f>
        <v>103-лс</v>
      </c>
      <c r="Z92" s="255" t="str">
        <f t="array" ref="Z92">IFERROR(INDEX(Экспорт,MOD(ROW(O88)-1,COUNTA(Экспорт))+1,(ROW(O88)-1)/COUNTA(Экспорт)+1),"")</f>
        <v/>
      </c>
      <c r="BB92" s="14"/>
      <c r="BC92" s="237"/>
      <c r="BD92" s="237"/>
      <c r="BE92" s="237"/>
      <c r="BF92" s="19"/>
      <c r="BG92" s="14"/>
    </row>
    <row r="93" spans="21:59" ht="15.75" x14ac:dyDescent="0.25">
      <c r="V93">
        <f>МарияСписок</f>
        <v>0</v>
      </c>
      <c r="Z93" s="255" t="str">
        <f t="array" ref="Z93">IFERROR(INDEX(Экспорт,MOD(ROW(O89)-1,COUNTA(Экспорт))+1,(ROW(O89)-1)/COUNTA(Экспорт)+1),"")</f>
        <v/>
      </c>
      <c r="BB93" s="14"/>
      <c r="BC93" s="237"/>
      <c r="BD93" s="237"/>
      <c r="BE93" s="237"/>
      <c r="BF93" s="231"/>
      <c r="BG93" s="14"/>
    </row>
    <row r="94" spans="21:59" ht="15.75" x14ac:dyDescent="0.25">
      <c r="V94">
        <f>МарияСписок</f>
        <v>0</v>
      </c>
      <c r="Z94" s="255" t="str">
        <f t="array" ref="Z94">IFERROR(INDEX(Экспорт,MOD(ROW(O90)-1,COUNTA(Экспорт))+1,(ROW(O90)-1)/COUNTA(Экспорт)+1),"")</f>
        <v/>
      </c>
      <c r="BB94" s="14"/>
      <c r="BC94" s="237"/>
      <c r="BD94" s="237"/>
      <c r="BE94" s="237"/>
      <c r="BF94" s="19"/>
      <c r="BG94" s="14"/>
    </row>
    <row r="95" spans="21:59" ht="15.75" x14ac:dyDescent="0.25">
      <c r="V95">
        <f>МарияСписок</f>
        <v>0</v>
      </c>
      <c r="Z95" s="255" t="str">
        <f t="array" ref="Z95">IFERROR(INDEX(Экспорт,MOD(ROW(O91)-1,COUNTA(Экспорт))+1,(ROW(O91)-1)/COUNTA(Экспорт)+1),"")</f>
        <v/>
      </c>
      <c r="BB95" s="14"/>
      <c r="BC95" s="237"/>
      <c r="BD95" s="237"/>
      <c r="BE95" s="237"/>
      <c r="BF95" s="19"/>
      <c r="BG95" s="14"/>
    </row>
    <row r="96" spans="21:59" ht="15.75" x14ac:dyDescent="0.25">
      <c r="V96">
        <f>МарияСписок</f>
        <v>0</v>
      </c>
      <c r="Z96" s="255" t="str">
        <f t="array" ref="Z96">IFERROR(INDEX(Экспорт,MOD(ROW(O92)-1,COUNTA(Экспорт))+1,(ROW(O92)-1)/COUNTA(Экспорт)+1),"")</f>
        <v/>
      </c>
      <c r="BB96" s="14"/>
      <c r="BC96" s="237"/>
      <c r="BD96" s="237"/>
      <c r="BE96" s="237"/>
      <c r="BF96" s="19"/>
      <c r="BG96" s="14"/>
    </row>
    <row r="97" spans="22:59" ht="15.75" x14ac:dyDescent="0.25">
      <c r="V97">
        <f>МарияСписок</f>
        <v>0</v>
      </c>
      <c r="Z97" s="255" t="str">
        <f t="array" ref="Z97">IFERROR(INDEX(Экспорт,MOD(ROW(O93)-1,COUNTA(Экспорт))+1,(ROW(O93)-1)/COUNTA(Экспорт)+1),"")</f>
        <v/>
      </c>
      <c r="BB97" s="14"/>
      <c r="BC97" s="237"/>
      <c r="BD97" s="237"/>
      <c r="BE97" s="237"/>
      <c r="BF97" s="19"/>
      <c r="BG97" s="14"/>
    </row>
    <row r="98" spans="22:59" ht="15.75" x14ac:dyDescent="0.25">
      <c r="V98">
        <f>МарияСписок</f>
        <v>0</v>
      </c>
      <c r="Z98" s="255" t="str">
        <f t="array" ref="Z98">IFERROR(INDEX(Экспорт,MOD(ROW(O94)-1,COUNTA(Экспорт))+1,(ROW(O94)-1)/COUNTA(Экспорт)+1),"")</f>
        <v/>
      </c>
      <c r="BB98" s="14"/>
      <c r="BC98" s="237"/>
      <c r="BD98" s="237"/>
      <c r="BE98" s="237"/>
      <c r="BF98" s="19"/>
      <c r="BG98" s="14"/>
    </row>
    <row r="99" spans="22:59" ht="15.75" x14ac:dyDescent="0.25">
      <c r="V99">
        <f>МарияСписок</f>
        <v>0</v>
      </c>
      <c r="Z99" s="255" t="str">
        <f t="array" ref="Z99">IFERROR(INDEX(Экспорт,MOD(ROW(O95)-1,COUNTA(Экспорт))+1,(ROW(O95)-1)/COUNTA(Экспорт)+1),"")</f>
        <v/>
      </c>
      <c r="BB99" s="14"/>
      <c r="BC99" s="237"/>
      <c r="BD99" s="237"/>
      <c r="BE99" s="237"/>
      <c r="BF99" s="19"/>
      <c r="BG99" s="14"/>
    </row>
    <row r="100" spans="22:59" ht="15.75" x14ac:dyDescent="0.25">
      <c r="V100">
        <f>МарияСписок</f>
        <v>0</v>
      </c>
      <c r="Z100" s="255" t="str">
        <f t="array" ref="Z100">IFERROR(INDEX(Экспорт,MOD(ROW(O96)-1,COUNTA(Экспорт))+1,(ROW(O96)-1)/COUNTA(Экспорт)+1),"")</f>
        <v/>
      </c>
      <c r="BB100" s="14"/>
      <c r="BC100" s="237"/>
      <c r="BD100" s="237"/>
      <c r="BE100" s="237"/>
      <c r="BF100" s="19"/>
      <c r="BG100" s="14"/>
    </row>
    <row r="101" spans="22:59" ht="15.75" x14ac:dyDescent="0.25">
      <c r="V101">
        <f>МарияСписок</f>
        <v>0</v>
      </c>
      <c r="Z101" s="255" t="str">
        <f t="array" ref="Z101">IFERROR(INDEX(Экспорт,MOD(ROW(O97)-1,COUNTA(Экспорт))+1,(ROW(O97)-1)/COUNTA(Экспорт)+1),"")</f>
        <v/>
      </c>
      <c r="BB101" s="14"/>
      <c r="BC101" s="237"/>
      <c r="BD101" s="237"/>
      <c r="BE101" s="237"/>
      <c r="BF101" s="19"/>
      <c r="BG101" s="14"/>
    </row>
    <row r="102" spans="22:59" ht="15.75" x14ac:dyDescent="0.25">
      <c r="V102">
        <f>МарияСписок</f>
        <v>0</v>
      </c>
      <c r="Z102" s="255" t="str">
        <f t="array" ref="Z102">IFERROR(INDEX(Экспорт,MOD(ROW(O98)-1,COUNTA(Экспорт))+1,(ROW(O98)-1)/COUNTA(Экспорт)+1),"")</f>
        <v/>
      </c>
      <c r="BB102" s="14"/>
      <c r="BC102" s="237"/>
      <c r="BD102" s="237"/>
      <c r="BE102" s="237"/>
      <c r="BF102" s="19"/>
      <c r="BG102" s="14"/>
    </row>
    <row r="103" spans="22:59" ht="15.75" x14ac:dyDescent="0.25">
      <c r="V103">
        <f>МарияСписок</f>
        <v>0</v>
      </c>
      <c r="Z103" s="255" t="str">
        <f t="array" ref="Z103">IFERROR(INDEX(Экспорт,MOD(ROW(O99)-1,COUNTA(Экспорт))+1,(ROW(O99)-1)/COUNTA(Экспорт)+1),"")</f>
        <v/>
      </c>
      <c r="BB103" s="14"/>
      <c r="BC103" s="242"/>
      <c r="BD103" s="242"/>
      <c r="BE103" s="237"/>
      <c r="BF103" s="19"/>
      <c r="BG103" s="14"/>
    </row>
    <row r="104" spans="22:59" ht="15.75" x14ac:dyDescent="0.25">
      <c r="V104">
        <f>МарияСписок</f>
        <v>0</v>
      </c>
      <c r="Z104" s="255" t="str">
        <f t="array" ref="Z104">IFERROR(INDEX(Экспорт,MOD(ROW(O100)-1,COUNTA(Экспорт))+1,(ROW(O100)-1)/COUNTA(Экспорт)+1),"")</f>
        <v/>
      </c>
      <c r="BB104" s="14"/>
      <c r="BC104" s="242"/>
      <c r="BD104" s="242"/>
      <c r="BE104" s="237"/>
      <c r="BF104" s="19"/>
      <c r="BG104" s="14"/>
    </row>
    <row r="105" spans="22:59" ht="15.75" x14ac:dyDescent="0.25">
      <c r="V105">
        <f>МарияСписок</f>
        <v>0</v>
      </c>
      <c r="Z105" s="255" t="str">
        <f t="array" ref="Z105">IFERROR(INDEX(Экспорт,MOD(ROW(O101)-1,COUNTA(Экспорт))+1,(ROW(O101)-1)/COUNTA(Экспорт)+1),"")</f>
        <v/>
      </c>
      <c r="BB105" s="14"/>
      <c r="BC105" s="242"/>
      <c r="BD105" s="242"/>
      <c r="BE105" s="237"/>
      <c r="BF105" s="19"/>
      <c r="BG105" s="14"/>
    </row>
    <row r="106" spans="22:59" ht="15.75" x14ac:dyDescent="0.25">
      <c r="V106">
        <f>МарияСписок</f>
        <v>0</v>
      </c>
      <c r="Z106" s="255" t="str">
        <f t="array" ref="Z106">IFERROR(INDEX(Экспорт,MOD(ROW(O102)-1,COUNTA(Экспорт))+1,(ROW(O102)-1)/COUNTA(Экспорт)+1),"")</f>
        <v/>
      </c>
      <c r="BB106" s="14"/>
      <c r="BC106" s="242"/>
      <c r="BD106" s="242"/>
      <c r="BE106" s="237"/>
      <c r="BF106" s="19"/>
      <c r="BG106" s="14"/>
    </row>
    <row r="107" spans="22:59" ht="15.75" x14ac:dyDescent="0.25">
      <c r="V107">
        <f>МарияСписок</f>
        <v>0</v>
      </c>
      <c r="Z107" s="255" t="str">
        <f t="array" ref="Z107">IFERROR(INDEX(Экспорт,MOD(ROW(O103)-1,COUNTA(Экспорт))+1,(ROW(O103)-1)/COUNTA(Экспорт)+1),"")</f>
        <v/>
      </c>
      <c r="BB107" s="14"/>
      <c r="BC107" s="237"/>
      <c r="BD107" s="237"/>
      <c r="BE107" s="237"/>
      <c r="BF107" s="19"/>
      <c r="BG107" s="14"/>
    </row>
    <row r="108" spans="22:59" x14ac:dyDescent="0.25">
      <c r="V108">
        <f>МарияСписок</f>
        <v>0</v>
      </c>
      <c r="Z108" s="255" t="str">
        <f t="array" ref="Z108">IFERROR(INDEX(Экспорт,MOD(ROW(O104)-1,COUNTA(Экспорт))+1,(ROW(O104)-1)/COUNTA(Экспорт)+1),"")</f>
        <v/>
      </c>
      <c r="BB108" s="14"/>
      <c r="BC108" s="237"/>
      <c r="BD108" s="237"/>
      <c r="BE108" s="237"/>
      <c r="BF108" s="153"/>
      <c r="BG108" s="14"/>
    </row>
    <row r="109" spans="22:59" x14ac:dyDescent="0.25">
      <c r="V109">
        <f>МарияСписок</f>
        <v>0</v>
      </c>
      <c r="Z109" s="255" t="str">
        <f t="array" ref="Z109">IFERROR(INDEX(Экспорт,MOD(ROW(O105)-1,COUNTA(Экспорт))+1,(ROW(O105)-1)/COUNTA(Экспорт)+1),"")</f>
        <v/>
      </c>
      <c r="BB109" s="14"/>
      <c r="BC109" s="237"/>
      <c r="BD109" s="237"/>
      <c r="BE109" s="237"/>
      <c r="BF109" s="162"/>
      <c r="BG109" s="14"/>
    </row>
    <row r="110" spans="22:59" ht="15.75" x14ac:dyDescent="0.25">
      <c r="V110">
        <f>МарияСписок</f>
        <v>0</v>
      </c>
      <c r="Z110" s="255" t="str">
        <f t="array" ref="Z110">IFERROR(INDEX(Экспорт,MOD(ROW(O106)-1,COUNTA(Экспорт))+1,(ROW(O106)-1)/COUNTA(Экспорт)+1),"")</f>
        <v/>
      </c>
      <c r="BB110" s="14"/>
      <c r="BC110" s="237"/>
      <c r="BD110" s="237"/>
      <c r="BE110" s="237"/>
      <c r="BF110" s="19"/>
      <c r="BG110" s="14"/>
    </row>
    <row r="111" spans="22:59" ht="15.75" x14ac:dyDescent="0.25">
      <c r="V111">
        <f>МарияСписок</f>
        <v>0</v>
      </c>
      <c r="Z111" s="255" t="str">
        <f t="array" ref="Z111">IFERROR(INDEX(Экспорт,MOD(ROW(O107)-1,COUNTA(Экспорт))+1,(ROW(O107)-1)/COUNTA(Экспорт)+1),"")</f>
        <v/>
      </c>
      <c r="BB111" s="14"/>
      <c r="BC111" s="242"/>
      <c r="BD111" s="242"/>
      <c r="BE111" s="237"/>
      <c r="BF111" s="19"/>
      <c r="BG111" s="14"/>
    </row>
    <row r="112" spans="22:59" ht="15.75" x14ac:dyDescent="0.25">
      <c r="V112">
        <f>МарияСписок</f>
        <v>0</v>
      </c>
      <c r="Z112" s="255" t="str">
        <f t="array" ref="Z112">IFERROR(INDEX(Экспорт,MOD(ROW(O108)-1,COUNTA(Экспорт))+1,(ROW(O108)-1)/COUNTA(Экспорт)+1),"")</f>
        <v/>
      </c>
      <c r="BB112" s="14"/>
      <c r="BC112" s="242"/>
      <c r="BD112" s="242"/>
      <c r="BE112" s="237"/>
      <c r="BF112" s="19"/>
      <c r="BG112" s="14"/>
    </row>
    <row r="113" spans="22:59" ht="15.75" x14ac:dyDescent="0.25">
      <c r="V113">
        <f>МарияСписок</f>
        <v>0</v>
      </c>
      <c r="Z113" s="255" t="str">
        <f t="array" ref="Z113">IFERROR(INDEX(Экспорт,MOD(ROW(O109)-1,COUNTA(Экспорт))+1,(ROW(O109)-1)/COUNTA(Экспорт)+1),"")</f>
        <v/>
      </c>
      <c r="BB113" s="14"/>
      <c r="BC113" s="242"/>
      <c r="BD113" s="242"/>
      <c r="BE113" s="237"/>
      <c r="BF113" s="19"/>
      <c r="BG113" s="14"/>
    </row>
    <row r="114" spans="22:59" ht="15.75" x14ac:dyDescent="0.25">
      <c r="V114">
        <f>МарияСписок</f>
        <v>0</v>
      </c>
      <c r="Z114" s="255" t="str">
        <f t="array" ref="Z114">IFERROR(INDEX(Экспорт,MOD(ROW(O110)-1,COUNTA(Экспорт))+1,(ROW(O110)-1)/COUNTA(Экспорт)+1),"")</f>
        <v/>
      </c>
      <c r="BB114" s="14"/>
      <c r="BC114" s="242"/>
      <c r="BD114" s="242"/>
      <c r="BE114" s="237"/>
      <c r="BF114" s="19"/>
      <c r="BG114" s="14"/>
    </row>
    <row r="115" spans="22:59" ht="15.75" x14ac:dyDescent="0.25">
      <c r="V115">
        <f>МарияСписок</f>
        <v>0</v>
      </c>
      <c r="Z115" s="255" t="str">
        <f t="array" ref="Z115">IFERROR(INDEX(Экспорт,MOD(ROW(O111)-1,COUNTA(Экспорт))+1,(ROW(O111)-1)/COUNTA(Экспорт)+1),"")</f>
        <v/>
      </c>
      <c r="BB115" s="14"/>
      <c r="BC115" s="237"/>
      <c r="BD115" s="237"/>
      <c r="BE115" s="237"/>
      <c r="BF115" s="19"/>
      <c r="BG115" s="14"/>
    </row>
    <row r="116" spans="22:59" ht="15.75" x14ac:dyDescent="0.25">
      <c r="V116">
        <f>МарияСписок</f>
        <v>0</v>
      </c>
      <c r="Z116" s="255" t="str">
        <f t="array" ref="Z116">IFERROR(INDEX(Экспорт,MOD(ROW(O112)-1,COUNTA(Экспорт))+1,(ROW(O112)-1)/COUNTA(Экспорт)+1),"")</f>
        <v/>
      </c>
      <c r="BB116" s="14"/>
      <c r="BC116" s="237"/>
      <c r="BD116" s="237"/>
      <c r="BE116" s="237"/>
      <c r="BF116" s="19"/>
      <c r="BG116" s="14"/>
    </row>
    <row r="117" spans="22:59" ht="15.75" x14ac:dyDescent="0.25">
      <c r="V117">
        <f>МарияСписок</f>
        <v>0</v>
      </c>
      <c r="Z117" s="255" t="str">
        <f t="array" ref="Z117">IFERROR(INDEX(Экспорт,MOD(ROW(O113)-1,COUNTA(Экспорт))+1,(ROW(O113)-1)/COUNTA(Экспорт)+1),"")</f>
        <v/>
      </c>
      <c r="BB117" s="14"/>
      <c r="BC117" s="237"/>
      <c r="BD117" s="237"/>
      <c r="BE117" s="237"/>
      <c r="BF117" s="19"/>
      <c r="BG117" s="14"/>
    </row>
    <row r="118" spans="22:59" ht="15.75" x14ac:dyDescent="0.25">
      <c r="V118">
        <f>МарияСписок</f>
        <v>0</v>
      </c>
      <c r="Z118" s="255" t="str">
        <f t="array" ref="Z118">IFERROR(INDEX(Экспорт,MOD(ROW(O114)-1,COUNTA(Экспорт))+1,(ROW(O114)-1)/COUNTA(Экспорт)+1),"")</f>
        <v/>
      </c>
      <c r="BB118" s="14"/>
      <c r="BC118" s="237"/>
      <c r="BD118" s="237"/>
      <c r="BE118" s="237"/>
      <c r="BF118" s="19"/>
      <c r="BG118" s="14"/>
    </row>
    <row r="119" spans="22:59" ht="15.75" x14ac:dyDescent="0.25">
      <c r="V119">
        <f>МарияСписок</f>
        <v>0</v>
      </c>
      <c r="Z119" s="255" t="str">
        <f t="array" ref="Z119">IFERROR(INDEX(Экспорт,MOD(ROW(O115)-1,COUNTA(Экспорт))+1,(ROW(O115)-1)/COUNTA(Экспорт)+1),"")</f>
        <v/>
      </c>
      <c r="BB119" s="14"/>
      <c r="BC119" s="237"/>
      <c r="BD119" s="237"/>
      <c r="BE119" s="237"/>
      <c r="BF119" s="19"/>
      <c r="BG119" s="14"/>
    </row>
    <row r="120" spans="22:59" ht="15.75" x14ac:dyDescent="0.25">
      <c r="V120">
        <f>МарияСписок</f>
        <v>0</v>
      </c>
      <c r="Z120" s="255" t="str">
        <f t="array" ref="Z120">IFERROR(INDEX(Экспорт,MOD(ROW(O116)-1,COUNTA(Экспорт))+1,(ROW(O116)-1)/COUNTA(Экспорт)+1),"")</f>
        <v/>
      </c>
      <c r="BB120" s="14"/>
      <c r="BC120" s="237"/>
      <c r="BD120" s="237"/>
      <c r="BE120" s="237"/>
      <c r="BF120" s="19"/>
      <c r="BG120" s="14"/>
    </row>
    <row r="121" spans="22:59" ht="15.75" x14ac:dyDescent="0.25">
      <c r="V121">
        <f>МарияСписок</f>
        <v>0</v>
      </c>
      <c r="Z121" s="255" t="str">
        <f t="array" ref="Z121">IFERROR(INDEX(Экспорт,MOD(ROW(O117)-1,COUNTA(Экспорт))+1,(ROW(O117)-1)/COUNTA(Экспорт)+1),"")</f>
        <v/>
      </c>
      <c r="BB121" s="14"/>
      <c r="BC121" s="237"/>
      <c r="BD121" s="237"/>
      <c r="BE121" s="237"/>
      <c r="BF121" s="19"/>
      <c r="BG121" s="14"/>
    </row>
    <row r="122" spans="22:59" ht="15.75" x14ac:dyDescent="0.25">
      <c r="V122">
        <f>МарияСписок</f>
        <v>0</v>
      </c>
      <c r="Z122" s="255" t="str">
        <f t="array" ref="Z122">IFERROR(INDEX(Экспорт,MOD(ROW(O118)-1,COUNTA(Экспорт))+1,(ROW(O118)-1)/COUNTA(Экспорт)+1),"")</f>
        <v/>
      </c>
      <c r="BB122" s="14"/>
      <c r="BC122" s="237"/>
      <c r="BD122" s="237"/>
      <c r="BE122" s="237"/>
      <c r="BF122" s="19"/>
      <c r="BG122" s="14"/>
    </row>
    <row r="123" spans="22:59" ht="15.75" x14ac:dyDescent="0.25">
      <c r="V123">
        <f>МарияСписок</f>
        <v>0</v>
      </c>
      <c r="Z123" s="255" t="str">
        <f t="array" ref="Z123">IFERROR(INDEX(Экспорт,MOD(ROW(O119)-1,COUNTA(Экспорт))+1,(ROW(O119)-1)/COUNTA(Экспорт)+1),"")</f>
        <v/>
      </c>
      <c r="BB123" s="14"/>
      <c r="BC123" s="237"/>
      <c r="BD123" s="237"/>
      <c r="BE123" s="237"/>
      <c r="BF123" s="19"/>
      <c r="BG123" s="14"/>
    </row>
    <row r="124" spans="22:59" ht="15.75" x14ac:dyDescent="0.25">
      <c r="V124">
        <f>МарияСписок</f>
        <v>0</v>
      </c>
      <c r="Z124" s="255" t="str">
        <f t="array" ref="Z124">IFERROR(INDEX(Экспорт,MOD(ROW(O120)-1,COUNTA(Экспорт))+1,(ROW(O120)-1)/COUNTA(Экспорт)+1),"")</f>
        <v/>
      </c>
      <c r="BB124" s="14"/>
      <c r="BC124" s="237"/>
      <c r="BD124" s="237"/>
      <c r="BE124" s="237"/>
      <c r="BF124" s="19"/>
      <c r="BG124" s="14"/>
    </row>
    <row r="125" spans="22:59" ht="15.75" x14ac:dyDescent="0.25">
      <c r="V125">
        <f>МарияСписок</f>
        <v>0</v>
      </c>
      <c r="Z125" s="255" t="str">
        <f t="array" ref="Z125">IFERROR(INDEX(Экспорт,MOD(ROW(O121)-1,COUNTA(Экспорт))+1,(ROW(O121)-1)/COUNTA(Экспорт)+1),"")</f>
        <v/>
      </c>
      <c r="BB125" s="14"/>
      <c r="BC125" s="237"/>
      <c r="BD125" s="237"/>
      <c r="BE125" s="237"/>
      <c r="BF125" s="19"/>
      <c r="BG125" s="14"/>
    </row>
    <row r="126" spans="22:59" ht="15.75" x14ac:dyDescent="0.25">
      <c r="V126">
        <f>МарияСписок</f>
        <v>0</v>
      </c>
      <c r="Z126" s="255" t="str">
        <f t="array" ref="Z126">IFERROR(INDEX(Экспорт,MOD(ROW(O122)-1,COUNTA(Экспорт))+1,(ROW(O122)-1)/COUNTA(Экспорт)+1),"")</f>
        <v/>
      </c>
      <c r="BB126" s="14"/>
      <c r="BC126" s="237"/>
      <c r="BD126" s="237"/>
      <c r="BE126" s="237"/>
      <c r="BF126" s="19"/>
      <c r="BG126" s="14"/>
    </row>
    <row r="127" spans="22:59" ht="15.75" x14ac:dyDescent="0.25">
      <c r="V127">
        <f>МарияСписок</f>
        <v>0</v>
      </c>
      <c r="Z127" s="255" t="str">
        <f t="array" ref="Z127">IFERROR(INDEX(Экспорт,MOD(ROW(O123)-1,COUNTA(Экспорт))+1,(ROW(O123)-1)/COUNTA(Экспорт)+1),"")</f>
        <v/>
      </c>
      <c r="BB127" s="14"/>
      <c r="BC127" s="237"/>
      <c r="BD127" s="237"/>
      <c r="BE127" s="237"/>
      <c r="BF127" s="19"/>
      <c r="BG127" s="14"/>
    </row>
    <row r="128" spans="22:59" ht="15.75" x14ac:dyDescent="0.25">
      <c r="V128">
        <f>МарияСписок</f>
        <v>0</v>
      </c>
      <c r="Z128" s="255" t="str">
        <f t="array" ref="Z128">IFERROR(INDEX(Экспорт,MOD(ROW(O124)-1,COUNTA(Экспорт))+1,(ROW(O124)-1)/COUNTA(Экспорт)+1),"")</f>
        <v/>
      </c>
      <c r="BB128" s="14"/>
      <c r="BC128" s="237"/>
      <c r="BD128" s="237"/>
      <c r="BE128" s="237"/>
      <c r="BF128" s="19"/>
      <c r="BG128" s="14"/>
    </row>
    <row r="129" spans="22:59" ht="15.75" x14ac:dyDescent="0.25">
      <c r="V129">
        <f>МарияСписок</f>
        <v>0</v>
      </c>
      <c r="Z129" s="255" t="str">
        <f t="array" ref="Z129">IFERROR(INDEX(Экспорт,MOD(ROW(O125)-1,COUNTA(Экспорт))+1,(ROW(O125)-1)/COUNTA(Экспорт)+1),"")</f>
        <v/>
      </c>
      <c r="BB129" s="14"/>
      <c r="BC129" s="237"/>
      <c r="BD129" s="237"/>
      <c r="BE129" s="237"/>
      <c r="BF129" s="19"/>
      <c r="BG129" s="14"/>
    </row>
    <row r="130" spans="22:59" ht="15.75" x14ac:dyDescent="0.25">
      <c r="V130">
        <f>МарияСписок</f>
        <v>0</v>
      </c>
      <c r="Z130" s="255" t="str">
        <f t="array" ref="Z130">IFERROR(INDEX(Экспорт,MOD(ROW(O126)-1,COUNTA(Экспорт))+1,(ROW(O126)-1)/COUNTA(Экспорт)+1),"")</f>
        <v/>
      </c>
      <c r="BB130" s="14"/>
      <c r="BC130" s="242"/>
      <c r="BD130" s="242"/>
      <c r="BE130" s="237"/>
      <c r="BF130" s="19"/>
      <c r="BG130" s="14"/>
    </row>
    <row r="131" spans="22:59" ht="15.75" x14ac:dyDescent="0.25">
      <c r="V131">
        <f>МарияСписок</f>
        <v>0</v>
      </c>
      <c r="Z131" s="255" t="str">
        <f t="array" ref="Z131">IFERROR(INDEX(Экспорт,MOD(ROW(O127)-1,COUNTA(Экспорт))+1,(ROW(O127)-1)/COUNTA(Экспорт)+1),"")</f>
        <v/>
      </c>
      <c r="BB131" s="14"/>
      <c r="BC131" s="242"/>
      <c r="BD131" s="242"/>
      <c r="BE131" s="237"/>
      <c r="BF131" s="19"/>
      <c r="BG131" s="14"/>
    </row>
    <row r="132" spans="22:59" ht="15.75" x14ac:dyDescent="0.25">
      <c r="V132">
        <f>МарияСписок</f>
        <v>0</v>
      </c>
      <c r="Z132" s="255" t="str">
        <f t="array" ref="Z132">IFERROR(INDEX(Экспорт,MOD(ROW(O128)-1,COUNTA(Экспорт))+1,(ROW(O128)-1)/COUNTA(Экспорт)+1),"")</f>
        <v/>
      </c>
      <c r="BB132" s="14"/>
      <c r="BC132" s="242"/>
      <c r="BD132" s="242"/>
      <c r="BE132" s="237"/>
      <c r="BF132" s="19"/>
      <c r="BG132" s="14"/>
    </row>
    <row r="133" spans="22:59" ht="15.75" x14ac:dyDescent="0.25">
      <c r="V133">
        <f>МарияСписок</f>
        <v>0</v>
      </c>
      <c r="Z133" s="255" t="str">
        <f t="array" ref="Z133">IFERROR(INDEX(Экспорт,MOD(ROW(O129)-1,COUNTA(Экспорт))+1,(ROW(O129)-1)/COUNTA(Экспорт)+1),"")</f>
        <v/>
      </c>
      <c r="BB133" s="14"/>
      <c r="BC133" s="242"/>
      <c r="BD133" s="242"/>
      <c r="BE133" s="237"/>
      <c r="BF133" s="19"/>
      <c r="BG133" s="14"/>
    </row>
    <row r="134" spans="22:59" ht="15.75" x14ac:dyDescent="0.25">
      <c r="V134">
        <f>МарияСписок</f>
        <v>0</v>
      </c>
      <c r="Z134" s="255" t="str">
        <f t="array" ref="Z134">IFERROR(INDEX(Экспорт,MOD(ROW(O130)-1,COUNTA(Экспорт))+1,(ROW(O130)-1)/COUNTA(Экспорт)+1),"")</f>
        <v/>
      </c>
      <c r="BB134" s="14"/>
      <c r="BC134" s="237"/>
      <c r="BD134" s="237"/>
      <c r="BE134" s="237"/>
      <c r="BF134" s="19"/>
      <c r="BG134" s="14"/>
    </row>
    <row r="135" spans="22:59" x14ac:dyDescent="0.25">
      <c r="V135">
        <f>МарияСписок</f>
        <v>0</v>
      </c>
      <c r="Z135" s="255" t="str">
        <f t="array" ref="Z135">IFERROR(INDEX(Экспорт,MOD(ROW(O131)-1,COUNTA(Экспорт))+1,(ROW(O131)-1)/COUNTA(Экспорт)+1),"")</f>
        <v/>
      </c>
      <c r="BB135" s="14"/>
      <c r="BC135" s="237"/>
      <c r="BD135" s="237"/>
      <c r="BE135" s="237"/>
      <c r="BF135" s="153"/>
      <c r="BG135" s="14"/>
    </row>
    <row r="136" spans="22:59" x14ac:dyDescent="0.25">
      <c r="V136">
        <f>МарияСписок</f>
        <v>0</v>
      </c>
      <c r="Z136" s="255" t="str">
        <f t="array" ref="Z136">IFERROR(INDEX(Экспорт,MOD(ROW(O132)-1,COUNTA(Экспорт))+1,(ROW(O132)-1)/COUNTA(Экспорт)+1),"")</f>
        <v/>
      </c>
      <c r="BB136" s="14"/>
      <c r="BC136" s="237"/>
      <c r="BD136" s="237"/>
      <c r="BE136" s="237"/>
      <c r="BF136" s="162"/>
      <c r="BG136" s="14"/>
    </row>
    <row r="137" spans="22:59" ht="15.75" x14ac:dyDescent="0.25">
      <c r="V137">
        <f>МарияСписок</f>
        <v>0</v>
      </c>
      <c r="Z137" s="255" t="str">
        <f t="array" ref="Z137">IFERROR(INDEX(Экспорт,MOD(ROW(O133)-1,COUNTA(Экспорт))+1,(ROW(O133)-1)/COUNTA(Экспорт)+1),"")</f>
        <v/>
      </c>
      <c r="BB137" s="14"/>
      <c r="BC137" s="237"/>
      <c r="BD137" s="237"/>
      <c r="BE137" s="237"/>
      <c r="BF137" s="19"/>
      <c r="BG137" s="14"/>
    </row>
    <row r="138" spans="22:59" ht="15.75" x14ac:dyDescent="0.25">
      <c r="V138">
        <f>МарияСписок</f>
        <v>0</v>
      </c>
      <c r="Z138" s="255" t="str">
        <f t="array" ref="Z138">IFERROR(INDEX(Экспорт,MOD(ROW(O134)-1,COUNTA(Экспорт))+1,(ROW(O134)-1)/COUNTA(Экспорт)+1),"")</f>
        <v/>
      </c>
      <c r="BB138" s="14"/>
      <c r="BC138" s="242"/>
      <c r="BD138" s="242"/>
      <c r="BE138" s="237"/>
      <c r="BF138" s="19"/>
      <c r="BG138" s="14"/>
    </row>
    <row r="139" spans="22:59" ht="15.75" x14ac:dyDescent="0.25">
      <c r="V139">
        <f>МарияСписок</f>
        <v>0</v>
      </c>
      <c r="Z139" s="255" t="str">
        <f t="array" ref="Z139">IFERROR(INDEX(Экспорт,MOD(ROW(O135)-1,COUNTA(Экспорт))+1,(ROW(O135)-1)/COUNTA(Экспорт)+1),"")</f>
        <v/>
      </c>
      <c r="BB139" s="14"/>
      <c r="BC139" s="242"/>
      <c r="BD139" s="242"/>
      <c r="BE139" s="237"/>
      <c r="BF139" s="19"/>
      <c r="BG139" s="14"/>
    </row>
    <row r="140" spans="22:59" ht="15.75" x14ac:dyDescent="0.25">
      <c r="V140">
        <f>МарияСписок</f>
        <v>0</v>
      </c>
      <c r="Z140" s="255" t="str">
        <f t="array" ref="Z140">IFERROR(INDEX(Экспорт,MOD(ROW(O136)-1,COUNTA(Экспорт))+1,(ROW(O136)-1)/COUNTA(Экспорт)+1),"")</f>
        <v/>
      </c>
      <c r="BB140" s="14"/>
      <c r="BC140" s="242"/>
      <c r="BD140" s="242"/>
      <c r="BE140" s="237"/>
      <c r="BF140" s="19"/>
      <c r="BG140" s="14"/>
    </row>
    <row r="141" spans="22:59" ht="15.75" x14ac:dyDescent="0.25">
      <c r="V141">
        <f>МарияСписок</f>
        <v>0</v>
      </c>
      <c r="Z141" s="255" t="str">
        <f t="array" ref="Z141">IFERROR(INDEX(Экспорт,MOD(ROW(O137)-1,COUNTA(Экспорт))+1,(ROW(O137)-1)/COUNTA(Экспорт)+1),"")</f>
        <v/>
      </c>
      <c r="BB141" s="14"/>
      <c r="BC141" s="242"/>
      <c r="BD141" s="242"/>
      <c r="BE141" s="237"/>
      <c r="BF141" s="19"/>
      <c r="BG141" s="14"/>
    </row>
    <row r="142" spans="22:59" ht="15.75" x14ac:dyDescent="0.25">
      <c r="V142">
        <f>МарияСписок</f>
        <v>0</v>
      </c>
      <c r="Z142" s="255" t="str">
        <f t="array" ref="Z142">IFERROR(INDEX(Экспорт,MOD(ROW(O138)-1,COUNTA(Экспорт))+1,(ROW(O138)-1)/COUNTA(Экспорт)+1),"")</f>
        <v/>
      </c>
      <c r="BB142" s="14"/>
      <c r="BC142" s="237"/>
      <c r="BD142" s="237"/>
      <c r="BE142" s="237"/>
      <c r="BF142" s="19"/>
      <c r="BG142" s="14"/>
    </row>
    <row r="143" spans="22:59" ht="15.75" x14ac:dyDescent="0.25">
      <c r="V143">
        <f>МарияСписок</f>
        <v>0</v>
      </c>
      <c r="Z143" s="255" t="str">
        <f t="array" ref="Z143">IFERROR(INDEX(Экспорт,MOD(ROW(O139)-1,COUNTA(Экспорт))+1,(ROW(O139)-1)/COUNTA(Экспорт)+1),"")</f>
        <v/>
      </c>
      <c r="BB143" s="14"/>
      <c r="BC143" s="237"/>
      <c r="BD143" s="237"/>
      <c r="BE143" s="237"/>
      <c r="BF143" s="19"/>
      <c r="BG143" s="14"/>
    </row>
    <row r="144" spans="22:59" ht="15.75" x14ac:dyDescent="0.25">
      <c r="V144">
        <f>МарияСписок</f>
        <v>0</v>
      </c>
      <c r="Z144" s="255" t="str">
        <f t="array" ref="Z144">IFERROR(INDEX(Экспорт,MOD(ROW(O140)-1,COUNTA(Экспорт))+1,(ROW(O140)-1)/COUNTA(Экспорт)+1),"")</f>
        <v/>
      </c>
      <c r="BB144" s="14"/>
      <c r="BC144" s="237"/>
      <c r="BD144" s="237"/>
      <c r="BE144" s="237"/>
      <c r="BF144" s="19"/>
      <c r="BG144" s="14"/>
    </row>
    <row r="145" spans="22:59" ht="15.75" x14ac:dyDescent="0.25">
      <c r="V145">
        <f>МарияСписок</f>
        <v>0</v>
      </c>
      <c r="Z145" s="255" t="str">
        <f t="array" ref="Z145">IFERROR(INDEX(Экспорт,MOD(ROW(O141)-1,COUNTA(Экспорт))+1,(ROW(O141)-1)/COUNTA(Экспорт)+1),"")</f>
        <v/>
      </c>
      <c r="BB145" s="14"/>
      <c r="BC145" s="237"/>
      <c r="BD145" s="237"/>
      <c r="BE145" s="237"/>
      <c r="BF145" s="19"/>
      <c r="BG145" s="14"/>
    </row>
    <row r="146" spans="22:59" ht="15.75" x14ac:dyDescent="0.25">
      <c r="V146">
        <f>МарияСписок</f>
        <v>0</v>
      </c>
      <c r="Z146" s="255" t="str">
        <f t="array" ref="Z146">IFERROR(INDEX(Экспорт,MOD(ROW(O142)-1,COUNTA(Экспорт))+1,(ROW(O142)-1)/COUNTA(Экспорт)+1),"")</f>
        <v/>
      </c>
      <c r="BB146" s="14"/>
      <c r="BC146" s="237"/>
      <c r="BD146" s="237"/>
      <c r="BE146" s="237"/>
      <c r="BF146" s="19"/>
      <c r="BG146" s="14"/>
    </row>
    <row r="147" spans="22:59" ht="15.75" x14ac:dyDescent="0.25">
      <c r="V147">
        <f>МарияСписок</f>
        <v>0</v>
      </c>
      <c r="Z147" s="255" t="str">
        <f t="array" ref="Z147">IFERROR(INDEX(Экспорт,MOD(ROW(O143)-1,COUNTA(Экспорт))+1,(ROW(O143)-1)/COUNTA(Экспорт)+1),"")</f>
        <v/>
      </c>
      <c r="BB147" s="14"/>
      <c r="BC147" s="237"/>
      <c r="BD147" s="237"/>
      <c r="BE147" s="237"/>
      <c r="BF147" s="19"/>
      <c r="BG147" s="14"/>
    </row>
    <row r="148" spans="22:59" ht="15.75" x14ac:dyDescent="0.25">
      <c r="V148">
        <f>МарияСписок</f>
        <v>0</v>
      </c>
      <c r="Z148" s="255" t="str">
        <f t="array" ref="Z148">IFERROR(INDEX(Экспорт,MOD(ROW(O144)-1,COUNTA(Экспорт))+1,(ROW(O144)-1)/COUNTA(Экспорт)+1),"")</f>
        <v/>
      </c>
      <c r="BB148" s="14"/>
      <c r="BC148" s="237"/>
      <c r="BD148" s="237"/>
      <c r="BE148" s="237"/>
      <c r="BF148" s="19"/>
      <c r="BG148" s="14"/>
    </row>
    <row r="149" spans="22:59" ht="15.75" x14ac:dyDescent="0.25">
      <c r="V149">
        <f>МарияСписок</f>
        <v>0</v>
      </c>
      <c r="Z149" s="255" t="str">
        <f t="array" ref="Z149">IFERROR(INDEX(Экспорт,MOD(ROW(O145)-1,COUNTA(Экспорт))+1,(ROW(O145)-1)/COUNTA(Экспорт)+1),"")</f>
        <v/>
      </c>
      <c r="BB149" s="14"/>
      <c r="BC149" s="237"/>
      <c r="BD149" s="237"/>
      <c r="BE149" s="237"/>
      <c r="BF149" s="19"/>
      <c r="BG149" s="14"/>
    </row>
    <row r="150" spans="22:59" ht="15.75" x14ac:dyDescent="0.25">
      <c r="V150">
        <f>МарияСписок</f>
        <v>0</v>
      </c>
      <c r="Z150" s="255" t="str">
        <f t="array" ref="Z150">IFERROR(INDEX(Экспорт,MOD(ROW(O146)-1,COUNTA(Экспорт))+1,(ROW(O146)-1)/COUNTA(Экспорт)+1),"")</f>
        <v/>
      </c>
      <c r="BB150" s="14"/>
      <c r="BC150" s="237"/>
      <c r="BD150" s="237"/>
      <c r="BE150" s="237"/>
      <c r="BF150" s="19"/>
      <c r="BG150" s="14"/>
    </row>
    <row r="151" spans="22:59" ht="15.75" x14ac:dyDescent="0.25">
      <c r="V151">
        <f>МарияСписок</f>
        <v>0</v>
      </c>
      <c r="Z151" s="255" t="str">
        <f t="array" ref="Z151">IFERROR(INDEX(Экспорт,MOD(ROW(O147)-1,COUNTA(Экспорт))+1,(ROW(O147)-1)/COUNTA(Экспорт)+1),"")</f>
        <v/>
      </c>
      <c r="BB151" s="14"/>
      <c r="BC151" s="237"/>
      <c r="BD151" s="237"/>
      <c r="BE151" s="237"/>
      <c r="BF151" s="19"/>
      <c r="BG151" s="14"/>
    </row>
    <row r="152" spans="22:59" ht="15.75" x14ac:dyDescent="0.25">
      <c r="V152">
        <f>МарияСписок</f>
        <v>0</v>
      </c>
      <c r="Z152" s="255" t="str">
        <f t="array" ref="Z152">IFERROR(INDEX(Экспорт,MOD(ROW(O148)-1,COUNTA(Экспорт))+1,(ROW(O148)-1)/COUNTA(Экспорт)+1),"")</f>
        <v/>
      </c>
      <c r="BB152" s="14"/>
      <c r="BC152" s="237"/>
      <c r="BD152" s="237"/>
      <c r="BE152" s="237"/>
      <c r="BF152" s="19"/>
      <c r="BG152" s="14"/>
    </row>
    <row r="153" spans="22:59" ht="15.75" x14ac:dyDescent="0.25">
      <c r="V153">
        <f>МарияСписок</f>
        <v>0</v>
      </c>
      <c r="Z153" s="255" t="str">
        <f t="array" ref="Z153">IFERROR(INDEX(Экспорт,MOD(ROW(O149)-1,COUNTA(Экспорт))+1,(ROW(O149)-1)/COUNTA(Экспорт)+1),"")</f>
        <v/>
      </c>
      <c r="BB153" s="14"/>
      <c r="BC153" s="237"/>
      <c r="BD153" s="237"/>
      <c r="BE153" s="237"/>
      <c r="BF153" s="19"/>
      <c r="BG153" s="14"/>
    </row>
    <row r="154" spans="22:59" ht="15.75" x14ac:dyDescent="0.25">
      <c r="V154">
        <f>МарияСписок</f>
        <v>0</v>
      </c>
      <c r="Z154" s="255" t="str">
        <f t="array" ref="Z154">IFERROR(INDEX(Экспорт,MOD(ROW(O150)-1,COUNTA(Экспорт))+1,(ROW(O150)-1)/COUNTA(Экспорт)+1),"")</f>
        <v/>
      </c>
      <c r="BB154" s="14"/>
      <c r="BC154" s="237"/>
      <c r="BD154" s="237"/>
      <c r="BE154" s="237"/>
      <c r="BF154" s="19"/>
      <c r="BG154" s="14"/>
    </row>
    <row r="155" spans="22:59" ht="15.75" x14ac:dyDescent="0.25">
      <c r="V155">
        <f>МарияСписок</f>
        <v>0</v>
      </c>
      <c r="Z155" s="255" t="str">
        <f t="array" ref="Z155">IFERROR(INDEX(Экспорт,MOD(ROW(O151)-1,COUNTA(Экспорт))+1,(ROW(O151)-1)/COUNTA(Экспорт)+1),"")</f>
        <v/>
      </c>
      <c r="BB155" s="14"/>
      <c r="BC155" s="237"/>
      <c r="BD155" s="237"/>
      <c r="BE155" s="237"/>
      <c r="BF155" s="19"/>
      <c r="BG155" s="14"/>
    </row>
    <row r="156" spans="22:59" ht="15.75" x14ac:dyDescent="0.25">
      <c r="V156">
        <f>МарияСписок</f>
        <v>0</v>
      </c>
      <c r="Z156" s="255" t="str">
        <f t="array" ref="Z156">IFERROR(INDEX(Экспорт,MOD(ROW(O152)-1,COUNTA(Экспорт))+1,(ROW(O152)-1)/COUNTA(Экспорт)+1),"")</f>
        <v/>
      </c>
      <c r="BB156" s="14"/>
      <c r="BC156" s="237"/>
      <c r="BD156" s="237"/>
      <c r="BE156" s="237"/>
      <c r="BF156" s="19"/>
      <c r="BG156" s="14"/>
    </row>
    <row r="157" spans="22:59" ht="15.75" x14ac:dyDescent="0.25">
      <c r="V157">
        <f>МарияСписок</f>
        <v>0</v>
      </c>
      <c r="Z157" s="255" t="str">
        <f t="array" ref="Z157">IFERROR(INDEX(Экспорт,MOD(ROW(O153)-1,COUNTA(Экспорт))+1,(ROW(O153)-1)/COUNTA(Экспорт)+1),"")</f>
        <v/>
      </c>
      <c r="BB157" s="14"/>
      <c r="BC157" s="242"/>
      <c r="BD157" s="242"/>
      <c r="BE157" s="237"/>
      <c r="BF157" s="19"/>
      <c r="BG157" s="14"/>
    </row>
    <row r="158" spans="22:59" ht="15.75" x14ac:dyDescent="0.25">
      <c r="V158">
        <f>МарияСписок</f>
        <v>0</v>
      </c>
      <c r="Z158" s="255" t="str">
        <f t="array" ref="Z158">IFERROR(INDEX(Экспорт,MOD(ROW(O154)-1,COUNTA(Экспорт))+1,(ROW(O154)-1)/COUNTA(Экспорт)+1),"")</f>
        <v/>
      </c>
      <c r="BB158" s="14"/>
      <c r="BC158" s="242"/>
      <c r="BD158" s="242"/>
      <c r="BE158" s="237"/>
      <c r="BF158" s="19"/>
      <c r="BG158" s="14"/>
    </row>
    <row r="159" spans="22:59" ht="15.75" x14ac:dyDescent="0.25">
      <c r="V159">
        <f>МарияСписок</f>
        <v>0</v>
      </c>
      <c r="Z159" s="255" t="str">
        <f t="array" ref="Z159">IFERROR(INDEX(Экспорт,MOD(ROW(O155)-1,COUNTA(Экспорт))+1,(ROW(O155)-1)/COUNTA(Экспорт)+1),"")</f>
        <v/>
      </c>
      <c r="BB159" s="14"/>
      <c r="BC159" s="242"/>
      <c r="BD159" s="242"/>
      <c r="BE159" s="237"/>
      <c r="BF159" s="19"/>
      <c r="BG159" s="14"/>
    </row>
    <row r="160" spans="22:59" ht="15.75" x14ac:dyDescent="0.25">
      <c r="V160">
        <f>МарияСписок</f>
        <v>0</v>
      </c>
      <c r="Z160" s="255" t="str">
        <f t="array" ref="Z160">IFERROR(INDEX(Экспорт,MOD(ROW(O156)-1,COUNTA(Экспорт))+1,(ROW(O156)-1)/COUNTA(Экспорт)+1),"")</f>
        <v/>
      </c>
      <c r="BB160" s="14"/>
      <c r="BC160" s="242"/>
      <c r="BD160" s="242"/>
      <c r="BE160" s="237"/>
      <c r="BF160" s="19"/>
      <c r="BG160" s="14"/>
    </row>
    <row r="161" spans="22:59" ht="15.75" x14ac:dyDescent="0.25">
      <c r="V161">
        <f>МарияСписок</f>
        <v>0</v>
      </c>
      <c r="Z161" s="255" t="str">
        <f t="array" ref="Z161">IFERROR(INDEX(Экспорт,MOD(ROW(O157)-1,COUNTA(Экспорт))+1,(ROW(O157)-1)/COUNTA(Экспорт)+1),"")</f>
        <v/>
      </c>
      <c r="BB161" s="14"/>
      <c r="BC161" s="237"/>
      <c r="BD161" s="237"/>
      <c r="BE161" s="237"/>
      <c r="BF161" s="19"/>
      <c r="BG161" s="14"/>
    </row>
    <row r="162" spans="22:59" x14ac:dyDescent="0.25">
      <c r="V162">
        <f>МарияСписок</f>
        <v>0</v>
      </c>
      <c r="Z162" s="255" t="str">
        <f t="array" ref="Z162">IFERROR(INDEX(Экспорт,MOD(ROW(O158)-1,COUNTA(Экспорт))+1,(ROW(O158)-1)/COUNTA(Экспорт)+1),"")</f>
        <v/>
      </c>
      <c r="BB162" s="14"/>
      <c r="BC162" s="237"/>
      <c r="BD162" s="237"/>
      <c r="BE162" s="237"/>
      <c r="BF162" s="153"/>
      <c r="BG162" s="14"/>
    </row>
    <row r="163" spans="22:59" x14ac:dyDescent="0.25">
      <c r="V163">
        <f>МарияСписок</f>
        <v>0</v>
      </c>
      <c r="Z163" s="255" t="str">
        <f t="array" ref="Z163">IFERROR(INDEX(Экспорт,MOD(ROW(O159)-1,COUNTA(Экспорт))+1,(ROW(O159)-1)/COUNTA(Экспорт)+1),"")</f>
        <v/>
      </c>
      <c r="BB163" s="14"/>
      <c r="BC163" s="237"/>
      <c r="BD163" s="237"/>
      <c r="BE163" s="237"/>
      <c r="BF163" s="162"/>
      <c r="BG163" s="14"/>
    </row>
    <row r="164" spans="22:59" ht="18.75" x14ac:dyDescent="0.25">
      <c r="V164">
        <f>МарияСписок</f>
        <v>0</v>
      </c>
      <c r="Z164" s="255" t="str">
        <f t="array" ref="Z164">IFERROR(INDEX(Экспорт,MOD(ROW(O160)-1,COUNTA(Экспорт))+1,(ROW(O160)-1)/COUNTA(Экспорт)+1),"")</f>
        <v/>
      </c>
      <c r="BB164" s="14"/>
      <c r="BC164" s="237"/>
      <c r="BD164" s="237"/>
      <c r="BE164" s="237"/>
      <c r="BF164" s="20"/>
      <c r="BG164" s="14"/>
    </row>
    <row r="165" spans="22:59" ht="18.75" x14ac:dyDescent="0.25">
      <c r="V165">
        <f>МарияСписок</f>
        <v>0</v>
      </c>
      <c r="Z165" s="255" t="str">
        <f t="array" ref="Z165">IFERROR(INDEX(Экспорт,MOD(ROW(O161)-1,COUNTA(Экспорт))+1,(ROW(O161)-1)/COUNTA(Экспорт)+1),"")</f>
        <v/>
      </c>
      <c r="BB165" s="14"/>
      <c r="BC165" s="242"/>
      <c r="BD165" s="242"/>
      <c r="BE165" s="237"/>
      <c r="BF165" s="20"/>
      <c r="BG165" s="14"/>
    </row>
    <row r="166" spans="22:59" ht="18.75" x14ac:dyDescent="0.25">
      <c r="V166">
        <f>МарияСписок</f>
        <v>0</v>
      </c>
      <c r="Z166" s="255" t="str">
        <f t="array" ref="Z166">IFERROR(INDEX(Экспорт,MOD(ROW(O162)-1,COUNTA(Экспорт))+1,(ROW(O162)-1)/COUNTA(Экспорт)+1),"")</f>
        <v/>
      </c>
      <c r="BB166" s="14"/>
      <c r="BC166" s="242"/>
      <c r="BD166" s="242"/>
      <c r="BE166" s="237"/>
      <c r="BF166" s="20"/>
      <c r="BG166" s="14"/>
    </row>
    <row r="167" spans="22:59" ht="18.75" x14ac:dyDescent="0.25">
      <c r="V167">
        <f>МарияСписок</f>
        <v>0</v>
      </c>
      <c r="Z167" s="255" t="str">
        <f t="array" ref="Z167">IFERROR(INDEX(Экспорт,MOD(ROW(O163)-1,COUNTA(Экспорт))+1,(ROW(O163)-1)/COUNTA(Экспорт)+1),"")</f>
        <v/>
      </c>
      <c r="BB167" s="14"/>
      <c r="BC167" s="242"/>
      <c r="BD167" s="242"/>
      <c r="BE167" s="237"/>
      <c r="BF167" s="20"/>
      <c r="BG167" s="14"/>
    </row>
    <row r="168" spans="22:59" ht="18.75" x14ac:dyDescent="0.25">
      <c r="V168">
        <f>МарияСписок</f>
        <v>0</v>
      </c>
      <c r="Z168" s="255" t="str">
        <f t="array" ref="Z168">IFERROR(INDEX(Экспорт,MOD(ROW(O164)-1,COUNTA(Экспорт))+1,(ROW(O164)-1)/COUNTA(Экспорт)+1),"")</f>
        <v/>
      </c>
      <c r="BB168" s="14"/>
      <c r="BC168" s="242"/>
      <c r="BD168" s="242"/>
      <c r="BE168" s="237"/>
      <c r="BF168" s="20"/>
      <c r="BG168" s="14"/>
    </row>
    <row r="169" spans="22:59" ht="18.75" x14ac:dyDescent="0.25">
      <c r="V169">
        <f>МарияСписок</f>
        <v>0</v>
      </c>
      <c r="Z169" s="255" t="str">
        <f t="array" ref="Z169">IFERROR(INDEX(Экспорт,MOD(ROW(O165)-1,COUNTA(Экспорт))+1,(ROW(O165)-1)/COUNTA(Экспорт)+1),"")</f>
        <v/>
      </c>
      <c r="BB169" s="14"/>
      <c r="BC169" s="237"/>
      <c r="BD169" s="237"/>
      <c r="BE169" s="237"/>
      <c r="BF169" s="20"/>
      <c r="BG169" s="14"/>
    </row>
    <row r="170" spans="22:59" ht="18.75" x14ac:dyDescent="0.25">
      <c r="V170">
        <f>МарияСписок</f>
        <v>0</v>
      </c>
      <c r="Z170" s="255" t="str">
        <f t="array" ref="Z170">IFERROR(INDEX(Экспорт,MOD(ROW(O166)-1,COUNTA(Экспорт))+1,(ROW(O166)-1)/COUNTA(Экспорт)+1),"")</f>
        <v/>
      </c>
      <c r="BB170" s="14"/>
      <c r="BC170" s="237"/>
      <c r="BD170" s="237"/>
      <c r="BE170" s="237"/>
      <c r="BF170" s="20"/>
      <c r="BG170" s="14"/>
    </row>
    <row r="171" spans="22:59" ht="18.75" x14ac:dyDescent="0.25">
      <c r="V171">
        <f>МарияСписок</f>
        <v>0</v>
      </c>
      <c r="Z171" s="255" t="str">
        <f t="array" ref="Z171">IFERROR(INDEX(Экспорт,MOD(ROW(O167)-1,COUNTA(Экспорт))+1,(ROW(O167)-1)/COUNTA(Экспорт)+1),"")</f>
        <v/>
      </c>
      <c r="BB171" s="14"/>
      <c r="BC171" s="243"/>
      <c r="BD171" s="243"/>
      <c r="BE171" s="243"/>
      <c r="BF171" s="18"/>
      <c r="BG171" s="14"/>
    </row>
    <row r="172" spans="22:59" ht="18.75" x14ac:dyDescent="0.25">
      <c r="V172">
        <f>МарияСписок</f>
        <v>0</v>
      </c>
      <c r="Z172" s="255" t="str">
        <f t="array" ref="Z172">IFERROR(INDEX(Экспорт,MOD(ROW(O168)-1,COUNTA(Экспорт))+1,(ROW(O168)-1)/COUNTA(Экспорт)+1),"")</f>
        <v/>
      </c>
      <c r="BB172" s="14"/>
      <c r="BC172" s="243"/>
      <c r="BD172" s="243"/>
      <c r="BE172" s="243"/>
      <c r="BF172" s="18"/>
      <c r="BG172" s="14"/>
    </row>
    <row r="173" spans="22:59" ht="19.5" thickBot="1" x14ac:dyDescent="0.3">
      <c r="V173">
        <f>МарияСписок</f>
        <v>0</v>
      </c>
      <c r="Z173" s="256" t="str">
        <f t="array" ref="Z173">IFERROR(INDEX(Экспорт,MOD(ROW(O169)-1,COUNTA(Экспорт))+1,(ROW(O169)-1)/COUNTA(Экспорт)+1),"")</f>
        <v/>
      </c>
      <c r="BB173" s="14"/>
      <c r="BC173" s="237"/>
      <c r="BD173" s="237"/>
      <c r="BE173" s="237"/>
      <c r="BF173" s="20"/>
      <c r="BG173" s="14"/>
    </row>
    <row r="174" spans="22:59" ht="18.75" x14ac:dyDescent="0.25">
      <c r="V174">
        <f>МарияСписок</f>
        <v>0</v>
      </c>
      <c r="BB174" s="14"/>
      <c r="BC174" s="237"/>
      <c r="BD174" s="237"/>
      <c r="BE174" s="237"/>
      <c r="BF174" s="20"/>
      <c r="BG174" s="14"/>
    </row>
    <row r="175" spans="22:59" ht="18.75" x14ac:dyDescent="0.25">
      <c r="BB175" s="14"/>
      <c r="BC175" s="237"/>
      <c r="BD175" s="237"/>
      <c r="BE175" s="237"/>
      <c r="BF175" s="20"/>
      <c r="BG175" s="14"/>
    </row>
    <row r="176" spans="22:59" ht="18.75" x14ac:dyDescent="0.25">
      <c r="BB176" s="14"/>
      <c r="BC176" s="237"/>
      <c r="BD176" s="237"/>
      <c r="BE176" s="237"/>
      <c r="BF176" s="20"/>
      <c r="BG176" s="14"/>
    </row>
    <row r="177" spans="54:59" ht="18.75" x14ac:dyDescent="0.25">
      <c r="BB177" s="14"/>
      <c r="BC177" s="237"/>
      <c r="BD177" s="237"/>
      <c r="BE177" s="237"/>
      <c r="BF177" s="20"/>
      <c r="BG177" s="14"/>
    </row>
    <row r="178" spans="54:59" ht="18.75" x14ac:dyDescent="0.25">
      <c r="BB178" s="14"/>
      <c r="BC178" s="237"/>
      <c r="BD178" s="237"/>
      <c r="BE178" s="237"/>
      <c r="BF178" s="20"/>
      <c r="BG178" s="14"/>
    </row>
    <row r="179" spans="54:59" ht="18.75" x14ac:dyDescent="0.25">
      <c r="BB179" s="14"/>
      <c r="BC179" s="237"/>
      <c r="BD179" s="237"/>
      <c r="BE179" s="237"/>
      <c r="BF179" s="20"/>
      <c r="BG179" s="14"/>
    </row>
    <row r="180" spans="54:59" ht="18.75" x14ac:dyDescent="0.25">
      <c r="BB180" s="14"/>
      <c r="BC180" s="237"/>
      <c r="BD180" s="237"/>
      <c r="BE180" s="237"/>
      <c r="BF180" s="20"/>
      <c r="BG180" s="14"/>
    </row>
    <row r="181" spans="54:59" ht="18.75" x14ac:dyDescent="0.25">
      <c r="BB181" s="14"/>
      <c r="BC181" s="237"/>
      <c r="BD181" s="237"/>
      <c r="BE181" s="237"/>
      <c r="BF181" s="20"/>
      <c r="BG181" s="14"/>
    </row>
    <row r="182" spans="54:59" ht="18.75" x14ac:dyDescent="0.25">
      <c r="BB182" s="14"/>
      <c r="BC182" s="237"/>
      <c r="BD182" s="237"/>
      <c r="BE182" s="237"/>
      <c r="BF182" s="20"/>
      <c r="BG182" s="14"/>
    </row>
    <row r="183" spans="54:59" ht="18.75" x14ac:dyDescent="0.25">
      <c r="BB183" s="14"/>
      <c r="BC183" s="237"/>
      <c r="BD183" s="237"/>
      <c r="BE183" s="237"/>
      <c r="BF183" s="20"/>
      <c r="BG183" s="14"/>
    </row>
    <row r="184" spans="54:59" ht="18.75" x14ac:dyDescent="0.25">
      <c r="BB184" s="14"/>
      <c r="BC184" s="242"/>
      <c r="BD184" s="242"/>
      <c r="BE184" s="237"/>
      <c r="BF184" s="20"/>
      <c r="BG184" s="14"/>
    </row>
    <row r="185" spans="54:59" ht="18.75" x14ac:dyDescent="0.25">
      <c r="BB185" s="14"/>
      <c r="BC185" s="242"/>
      <c r="BD185" s="242"/>
      <c r="BE185" s="237"/>
      <c r="BF185" s="20"/>
      <c r="BG185" s="14"/>
    </row>
    <row r="186" spans="54:59" ht="18.75" x14ac:dyDescent="0.25">
      <c r="BB186" s="14"/>
      <c r="BC186" s="242"/>
      <c r="BD186" s="242"/>
      <c r="BE186" s="237"/>
      <c r="BF186" s="20"/>
      <c r="BG186" s="14"/>
    </row>
    <row r="187" spans="54:59" ht="18.75" x14ac:dyDescent="0.25">
      <c r="BB187" s="14"/>
      <c r="BC187" s="242"/>
      <c r="BD187" s="242"/>
      <c r="BE187" s="237"/>
      <c r="BF187" s="20"/>
      <c r="BG187" s="14"/>
    </row>
    <row r="188" spans="54:59" ht="18.75" x14ac:dyDescent="0.25">
      <c r="BB188" s="14"/>
      <c r="BC188" s="237"/>
      <c r="BD188" s="237"/>
      <c r="BE188" s="237"/>
      <c r="BF188" s="20"/>
      <c r="BG188" s="14"/>
    </row>
    <row r="189" spans="54:59" x14ac:dyDescent="0.25">
      <c r="BB189" s="14"/>
      <c r="BC189" s="237"/>
      <c r="BD189" s="237"/>
      <c r="BE189" s="237"/>
      <c r="BF189" s="244"/>
      <c r="BG189" s="14"/>
    </row>
    <row r="190" spans="54:59" x14ac:dyDescent="0.25">
      <c r="BB190" s="14"/>
      <c r="BC190" s="237"/>
      <c r="BD190" s="237"/>
      <c r="BE190" s="237"/>
      <c r="BF190" s="162"/>
      <c r="BG190" s="14"/>
    </row>
    <row r="191" spans="54:59" ht="18.75" x14ac:dyDescent="0.25">
      <c r="BB191" s="14"/>
      <c r="BC191" s="241"/>
      <c r="BD191" s="241"/>
      <c r="BE191" s="237"/>
      <c r="BF191" s="20"/>
      <c r="BG191" s="14"/>
    </row>
    <row r="192" spans="54:59" ht="18.75" x14ac:dyDescent="0.25">
      <c r="BB192" s="14"/>
      <c r="BC192" s="242"/>
      <c r="BD192" s="242"/>
      <c r="BE192" s="237"/>
      <c r="BF192" s="20"/>
      <c r="BG192" s="14"/>
    </row>
    <row r="193" spans="54:59" x14ac:dyDescent="0.25">
      <c r="BB193" s="14"/>
      <c r="BC193" s="242"/>
      <c r="BD193" s="242"/>
      <c r="BE193" s="237"/>
      <c r="BF193" s="78"/>
      <c r="BG193" s="14"/>
    </row>
    <row r="194" spans="54:59" ht="15.75" x14ac:dyDescent="0.25">
      <c r="BB194" s="14"/>
      <c r="BC194" s="242"/>
      <c r="BD194" s="242"/>
      <c r="BE194" s="237"/>
      <c r="BF194" s="19"/>
      <c r="BG194" s="14"/>
    </row>
    <row r="195" spans="54:59" ht="15.75" x14ac:dyDescent="0.25">
      <c r="BB195" s="14"/>
      <c r="BC195" s="245"/>
      <c r="BD195" s="245"/>
      <c r="BE195" s="246"/>
      <c r="BF195" s="247"/>
      <c r="BG195" s="14"/>
    </row>
    <row r="196" spans="54:59" ht="15.75" x14ac:dyDescent="0.25">
      <c r="BB196" s="14"/>
      <c r="BC196" s="237"/>
      <c r="BD196" s="237"/>
      <c r="BE196" s="237"/>
      <c r="BF196" s="19"/>
      <c r="BG196" s="14"/>
    </row>
    <row r="197" spans="54:59" ht="15.75" x14ac:dyDescent="0.25">
      <c r="BB197" s="14"/>
      <c r="BC197" s="237"/>
      <c r="BD197" s="237"/>
      <c r="BE197" s="237"/>
      <c r="BF197" s="19"/>
      <c r="BG197" s="14"/>
    </row>
    <row r="198" spans="54:59" ht="15.75" x14ac:dyDescent="0.25">
      <c r="BB198" s="14"/>
      <c r="BC198" s="237"/>
      <c r="BD198" s="237"/>
      <c r="BE198" s="237"/>
      <c r="BF198" s="19"/>
      <c r="BG198" s="14"/>
    </row>
    <row r="199" spans="54:59" ht="15.75" x14ac:dyDescent="0.25">
      <c r="BB199" s="14"/>
      <c r="BC199" s="237"/>
      <c r="BD199" s="237"/>
      <c r="BE199" s="237"/>
      <c r="BF199" s="19"/>
      <c r="BG199" s="14"/>
    </row>
    <row r="200" spans="54:59" ht="15.75" x14ac:dyDescent="0.25">
      <c r="BB200" s="14"/>
      <c r="BC200" s="237"/>
      <c r="BD200" s="237"/>
      <c r="BE200" s="237"/>
      <c r="BF200" s="19"/>
      <c r="BG200" s="14"/>
    </row>
    <row r="201" spans="54:59" ht="15.75" x14ac:dyDescent="0.25">
      <c r="BB201" s="14"/>
      <c r="BC201" s="237"/>
      <c r="BD201" s="237"/>
      <c r="BE201" s="237"/>
      <c r="BF201" s="248"/>
      <c r="BG201" s="14"/>
    </row>
    <row r="202" spans="54:59" ht="15.75" x14ac:dyDescent="0.25">
      <c r="BB202" s="14"/>
      <c r="BC202" s="237"/>
      <c r="BD202" s="237"/>
      <c r="BE202" s="237"/>
      <c r="BF202" s="248"/>
      <c r="BG202" s="14"/>
    </row>
    <row r="203" spans="54:59" ht="15.75" x14ac:dyDescent="0.25">
      <c r="BB203" s="14"/>
      <c r="BC203" s="237"/>
      <c r="BD203" s="237"/>
      <c r="BE203" s="237"/>
      <c r="BF203" s="248"/>
      <c r="BG203" s="14"/>
    </row>
    <row r="204" spans="54:59" ht="15.75" x14ac:dyDescent="0.25">
      <c r="BB204" s="14"/>
      <c r="BC204" s="237"/>
      <c r="BD204" s="237"/>
      <c r="BE204" s="237"/>
      <c r="BF204" s="248"/>
      <c r="BG204" s="14"/>
    </row>
    <row r="205" spans="54:59" ht="15.75" x14ac:dyDescent="0.25">
      <c r="BB205" s="14"/>
      <c r="BC205" s="237"/>
      <c r="BD205" s="237"/>
      <c r="BE205" s="237"/>
      <c r="BF205" s="248"/>
      <c r="BG205" s="14"/>
    </row>
    <row r="206" spans="54:59" ht="15.75" x14ac:dyDescent="0.25">
      <c r="BB206" s="14"/>
      <c r="BC206" s="237"/>
      <c r="BD206" s="237"/>
      <c r="BE206" s="237"/>
      <c r="BF206" s="248"/>
      <c r="BG206" s="14"/>
    </row>
    <row r="207" spans="54:59" ht="15.75" x14ac:dyDescent="0.25">
      <c r="BB207" s="14"/>
      <c r="BC207" s="237"/>
      <c r="BD207" s="237"/>
      <c r="BE207" s="237"/>
      <c r="BF207" s="248"/>
      <c r="BG207" s="14"/>
    </row>
    <row r="208" spans="54:59" ht="15.75" x14ac:dyDescent="0.25">
      <c r="BB208" s="14"/>
      <c r="BC208" s="237"/>
      <c r="BD208" s="237"/>
      <c r="BE208" s="237"/>
      <c r="BF208" s="248"/>
      <c r="BG208" s="14"/>
    </row>
    <row r="209" spans="54:59" ht="15.75" x14ac:dyDescent="0.25">
      <c r="BB209" s="14"/>
      <c r="BC209" s="237"/>
      <c r="BD209" s="237"/>
      <c r="BE209" s="237"/>
      <c r="BF209" s="248"/>
      <c r="BG209" s="14"/>
    </row>
    <row r="210" spans="54:59" ht="15.75" x14ac:dyDescent="0.25">
      <c r="BB210" s="14"/>
      <c r="BC210" s="237"/>
      <c r="BD210" s="237"/>
      <c r="BE210" s="237"/>
      <c r="BF210" s="19"/>
      <c r="BG210" s="14"/>
    </row>
    <row r="211" spans="54:59" ht="15.75" x14ac:dyDescent="0.25">
      <c r="BB211" s="14"/>
      <c r="BC211" s="242"/>
      <c r="BD211" s="242"/>
      <c r="BE211" s="237"/>
      <c r="BF211" s="19"/>
      <c r="BG211" s="14"/>
    </row>
    <row r="212" spans="54:59" ht="15.75" x14ac:dyDescent="0.25">
      <c r="BB212" s="14"/>
      <c r="BC212" s="242"/>
      <c r="BD212" s="242"/>
      <c r="BE212" s="237"/>
      <c r="BF212" s="19"/>
      <c r="BG212" s="14"/>
    </row>
    <row r="213" spans="54:59" ht="15.75" x14ac:dyDescent="0.25">
      <c r="BB213" s="14"/>
      <c r="BC213" s="242"/>
      <c r="BD213" s="242"/>
      <c r="BE213" s="237"/>
      <c r="BF213" s="19"/>
      <c r="BG213" s="14"/>
    </row>
    <row r="214" spans="54:59" ht="15.75" x14ac:dyDescent="0.25">
      <c r="BB214" s="14"/>
      <c r="BC214" s="242"/>
      <c r="BD214" s="242"/>
      <c r="BE214" s="237"/>
      <c r="BF214" s="19"/>
      <c r="BG214" s="14"/>
    </row>
    <row r="215" spans="54:59" ht="15.75" x14ac:dyDescent="0.25">
      <c r="BB215" s="14"/>
      <c r="BC215" s="237"/>
      <c r="BD215" s="237"/>
      <c r="BE215" s="237"/>
      <c r="BF215" s="19"/>
      <c r="BG215" s="14"/>
    </row>
    <row r="216" spans="54:59" x14ac:dyDescent="0.25">
      <c r="BB216" s="14"/>
      <c r="BC216" s="237"/>
      <c r="BD216" s="237"/>
      <c r="BE216" s="237"/>
      <c r="BF216" s="249"/>
      <c r="BG216" s="14"/>
    </row>
    <row r="217" spans="54:59" x14ac:dyDescent="0.25">
      <c r="BB217" s="14"/>
      <c r="BC217" s="237"/>
      <c r="BD217" s="237"/>
      <c r="BE217" s="237"/>
      <c r="BF217" s="162"/>
      <c r="BG217" s="14"/>
    </row>
    <row r="218" spans="54:59" ht="15.75" x14ac:dyDescent="0.25">
      <c r="BB218" s="14"/>
      <c r="BC218" s="237"/>
      <c r="BD218" s="237"/>
      <c r="BE218" s="237"/>
      <c r="BF218" s="19"/>
      <c r="BG218" s="14"/>
    </row>
    <row r="219" spans="54:59" ht="15.75" x14ac:dyDescent="0.25">
      <c r="BB219" s="14"/>
      <c r="BC219" s="242"/>
      <c r="BD219" s="242"/>
      <c r="BE219" s="237"/>
      <c r="BF219" s="19"/>
      <c r="BG219" s="14"/>
    </row>
    <row r="220" spans="54:59" ht="15.75" x14ac:dyDescent="0.25">
      <c r="BB220" s="14"/>
      <c r="BC220" s="242"/>
      <c r="BD220" s="242"/>
      <c r="BE220" s="237"/>
      <c r="BF220" s="19"/>
      <c r="BG220" s="14"/>
    </row>
    <row r="221" spans="54:59" ht="15.75" x14ac:dyDescent="0.25">
      <c r="BB221" s="14"/>
      <c r="BC221" s="242"/>
      <c r="BD221" s="242"/>
      <c r="BE221" s="237"/>
      <c r="BF221" s="19"/>
      <c r="BG221" s="14"/>
    </row>
    <row r="222" spans="54:59" x14ac:dyDescent="0.25">
      <c r="BB222" s="14"/>
      <c r="BC222" s="242"/>
      <c r="BD222" s="242"/>
      <c r="BE222" s="237"/>
      <c r="BF222" s="78"/>
      <c r="BG222" s="14"/>
    </row>
    <row r="223" spans="54:59" x14ac:dyDescent="0.25">
      <c r="BB223" s="14"/>
      <c r="BC223" s="242"/>
      <c r="BD223" s="242"/>
      <c r="BE223" s="237"/>
      <c r="BF223" s="78"/>
      <c r="BG223" s="14"/>
    </row>
    <row r="224" spans="54:59" x14ac:dyDescent="0.25">
      <c r="BB224" s="14"/>
      <c r="BC224" s="242"/>
      <c r="BD224" s="242"/>
      <c r="BE224" s="237"/>
      <c r="BF224" s="78"/>
      <c r="BG224" s="14"/>
    </row>
    <row r="225" spans="54:59" x14ac:dyDescent="0.25">
      <c r="BB225" s="14"/>
      <c r="BC225" s="242"/>
      <c r="BD225" s="242"/>
      <c r="BE225" s="237"/>
      <c r="BF225" s="78"/>
      <c r="BG225" s="14"/>
    </row>
    <row r="226" spans="54:59" x14ac:dyDescent="0.25">
      <c r="BB226" s="14"/>
      <c r="BC226" s="242"/>
      <c r="BD226" s="242"/>
      <c r="BE226" s="237"/>
      <c r="BF226" s="250"/>
      <c r="BG226" s="14"/>
    </row>
    <row r="227" spans="54:59" x14ac:dyDescent="0.25">
      <c r="BB227" s="14"/>
      <c r="BC227" s="242"/>
      <c r="BD227" s="242"/>
      <c r="BE227" s="237"/>
      <c r="BF227" s="250"/>
      <c r="BG227" s="14"/>
    </row>
    <row r="228" spans="54:59" x14ac:dyDescent="0.25">
      <c r="BB228" s="14"/>
      <c r="BC228" s="242"/>
      <c r="BD228" s="242"/>
      <c r="BE228" s="237"/>
      <c r="BF228" s="250"/>
      <c r="BG228" s="14"/>
    </row>
    <row r="229" spans="54:59" x14ac:dyDescent="0.25">
      <c r="BB229" s="14"/>
      <c r="BC229" s="242"/>
      <c r="BD229" s="242"/>
      <c r="BE229" s="237"/>
      <c r="BF229" s="250"/>
      <c r="BG229" s="14"/>
    </row>
    <row r="230" spans="54:59" x14ac:dyDescent="0.25">
      <c r="BB230" s="14"/>
      <c r="BC230" s="242"/>
      <c r="BD230" s="242"/>
      <c r="BE230" s="237"/>
      <c r="BF230" s="250"/>
      <c r="BG230" s="14"/>
    </row>
    <row r="231" spans="54:59" x14ac:dyDescent="0.25">
      <c r="BB231" s="14"/>
      <c r="BC231" s="242"/>
      <c r="BD231" s="242"/>
      <c r="BE231" s="237"/>
      <c r="BF231" s="250"/>
      <c r="BG231" s="14"/>
    </row>
    <row r="232" spans="54:59" x14ac:dyDescent="0.25">
      <c r="BB232" s="14"/>
      <c r="BC232" s="242"/>
      <c r="BD232" s="242"/>
      <c r="BE232" s="237"/>
      <c r="BF232" s="250"/>
      <c r="BG232" s="14"/>
    </row>
    <row r="233" spans="54:59" x14ac:dyDescent="0.25">
      <c r="BB233" s="14"/>
      <c r="BC233" s="242"/>
      <c r="BD233" s="242"/>
      <c r="BE233" s="237"/>
      <c r="BF233" s="250"/>
      <c r="BG233" s="14"/>
    </row>
    <row r="234" spans="54:59" x14ac:dyDescent="0.25">
      <c r="BB234" s="14"/>
      <c r="BC234" s="242"/>
      <c r="BD234" s="242"/>
      <c r="BE234" s="237"/>
      <c r="BF234" s="250"/>
      <c r="BG234" s="14"/>
    </row>
    <row r="235" spans="54:59" x14ac:dyDescent="0.25">
      <c r="BB235" s="14"/>
      <c r="BC235" s="242"/>
      <c r="BD235" s="242"/>
      <c r="BE235" s="237"/>
      <c r="BF235" s="250"/>
      <c r="BG235" s="14"/>
    </row>
    <row r="236" spans="54:59" x14ac:dyDescent="0.25">
      <c r="BB236" s="14"/>
      <c r="BC236" s="242"/>
      <c r="BD236" s="242"/>
      <c r="BE236" s="237"/>
      <c r="BF236" s="250"/>
      <c r="BG236" s="14"/>
    </row>
    <row r="237" spans="54:59" x14ac:dyDescent="0.25">
      <c r="BB237" s="14"/>
      <c r="BC237" s="242"/>
      <c r="BD237" s="242"/>
      <c r="BE237" s="237"/>
      <c r="BF237" s="250"/>
      <c r="BG237" s="14"/>
    </row>
    <row r="238" spans="54:59" x14ac:dyDescent="0.25">
      <c r="BB238" s="14"/>
      <c r="BC238" s="242"/>
      <c r="BD238" s="242"/>
      <c r="BE238" s="237"/>
      <c r="BF238" s="250"/>
      <c r="BG238" s="14"/>
    </row>
    <row r="239" spans="54:59" x14ac:dyDescent="0.25">
      <c r="BB239" s="14"/>
      <c r="BC239" s="242"/>
      <c r="BD239" s="242"/>
      <c r="BE239" s="237"/>
      <c r="BF239" s="250"/>
      <c r="BG239" s="14"/>
    </row>
    <row r="240" spans="54:59" x14ac:dyDescent="0.25">
      <c r="BB240" s="14"/>
      <c r="BC240" s="242"/>
      <c r="BD240" s="242"/>
      <c r="BE240" s="237"/>
      <c r="BF240" s="250"/>
      <c r="BG240" s="14"/>
    </row>
    <row r="241" spans="54:59" ht="15.75" x14ac:dyDescent="0.25">
      <c r="BB241" s="14"/>
      <c r="BC241" s="251"/>
      <c r="BD241" s="251"/>
      <c r="BE241" s="252"/>
      <c r="BF241" s="253"/>
      <c r="BG241" s="14"/>
    </row>
    <row r="242" spans="54:59" x14ac:dyDescent="0.25">
      <c r="BB242" s="14"/>
      <c r="BC242" s="237"/>
      <c r="BD242" s="237"/>
      <c r="BE242" s="237"/>
      <c r="BF242" s="250"/>
      <c r="BG242" s="14"/>
    </row>
    <row r="243" spans="54:59" x14ac:dyDescent="0.25">
      <c r="BB243" s="14"/>
      <c r="BC243" s="237"/>
      <c r="BD243" s="237"/>
      <c r="BE243" s="237"/>
      <c r="BF243" s="244"/>
      <c r="BG243" s="14"/>
    </row>
    <row r="244" spans="54:59" x14ac:dyDescent="0.25">
      <c r="BB244" s="14"/>
      <c r="BC244" s="237"/>
      <c r="BD244" s="237"/>
      <c r="BE244" s="237"/>
      <c r="BF244" s="162"/>
      <c r="BG244" s="14"/>
    </row>
    <row r="245" spans="54:59" x14ac:dyDescent="0.25">
      <c r="BB245" s="14"/>
      <c r="BC245" s="237"/>
      <c r="BD245" s="237"/>
      <c r="BE245" s="237"/>
      <c r="BF245" s="78"/>
      <c r="BG245" s="14"/>
    </row>
    <row r="246" spans="54:59" x14ac:dyDescent="0.25">
      <c r="BB246" s="14"/>
      <c r="BC246" s="242"/>
      <c r="BD246" s="242"/>
      <c r="BE246" s="237"/>
      <c r="BF246" s="78"/>
      <c r="BG246" s="14"/>
    </row>
    <row r="247" spans="54:59" x14ac:dyDescent="0.25">
      <c r="BB247" s="14"/>
      <c r="BC247" s="242"/>
      <c r="BD247" s="242"/>
      <c r="BE247" s="237"/>
      <c r="BF247" s="78"/>
      <c r="BG247" s="14"/>
    </row>
    <row r="248" spans="54:59" x14ac:dyDescent="0.25">
      <c r="BB248" s="14"/>
      <c r="BC248" s="242"/>
      <c r="BD248" s="242"/>
      <c r="BE248" s="237"/>
      <c r="BF248" s="78"/>
      <c r="BG248" s="14"/>
    </row>
    <row r="249" spans="54:59" x14ac:dyDescent="0.25">
      <c r="BB249" s="14"/>
      <c r="BC249" s="242"/>
      <c r="BD249" s="242"/>
      <c r="BE249" s="237"/>
      <c r="BF249" s="78"/>
      <c r="BG249" s="14"/>
    </row>
    <row r="250" spans="54:59" x14ac:dyDescent="0.25">
      <c r="BB250" s="14"/>
      <c r="BC250" s="242"/>
      <c r="BD250" s="242"/>
      <c r="BE250" s="237"/>
      <c r="BF250" s="78"/>
      <c r="BG250" s="14"/>
    </row>
    <row r="251" spans="54:59" ht="15.75" x14ac:dyDescent="0.25">
      <c r="BB251" s="14"/>
      <c r="BC251" s="242"/>
      <c r="BD251" s="242"/>
      <c r="BE251" s="237"/>
      <c r="BF251" s="19"/>
      <c r="BG251" s="14"/>
    </row>
    <row r="252" spans="54:59" ht="18.75" x14ac:dyDescent="0.25">
      <c r="BB252" s="14"/>
      <c r="BC252" s="242"/>
      <c r="BD252" s="242"/>
      <c r="BE252" s="237"/>
      <c r="BF252" s="20"/>
      <c r="BG252" s="14"/>
    </row>
    <row r="253" spans="54:59" x14ac:dyDescent="0.25">
      <c r="BB253" s="14"/>
      <c r="BC253" s="242"/>
      <c r="BD253" s="242"/>
      <c r="BE253" s="237"/>
      <c r="BF253" s="78"/>
      <c r="BG253" s="14"/>
    </row>
    <row r="254" spans="54:59" x14ac:dyDescent="0.25">
      <c r="BB254" s="14"/>
      <c r="BC254" s="242"/>
      <c r="BD254" s="242"/>
      <c r="BE254" s="237"/>
      <c r="BF254" s="250"/>
      <c r="BG254" s="14"/>
    </row>
    <row r="255" spans="54:59" x14ac:dyDescent="0.25">
      <c r="BB255" s="14"/>
      <c r="BC255" s="242"/>
      <c r="BD255" s="242"/>
      <c r="BE255" s="237"/>
      <c r="BF255" s="250"/>
      <c r="BG255" s="14"/>
    </row>
    <row r="256" spans="54:59" x14ac:dyDescent="0.25">
      <c r="BB256" s="14"/>
      <c r="BC256" s="242"/>
      <c r="BD256" s="242"/>
      <c r="BE256" s="237"/>
      <c r="BF256" s="250"/>
      <c r="BG256" s="14"/>
    </row>
    <row r="257" spans="54:59" x14ac:dyDescent="0.25">
      <c r="BB257" s="14"/>
      <c r="BC257" s="242"/>
      <c r="BD257" s="242"/>
      <c r="BE257" s="237"/>
      <c r="BF257" s="250"/>
      <c r="BG257" s="14"/>
    </row>
    <row r="258" spans="54:59" x14ac:dyDescent="0.25">
      <c r="BB258" s="14"/>
      <c r="BC258" s="242"/>
      <c r="BD258" s="242"/>
      <c r="BE258" s="237"/>
      <c r="BF258" s="250"/>
      <c r="BG258" s="14"/>
    </row>
    <row r="259" spans="54:59" x14ac:dyDescent="0.25">
      <c r="BB259" s="14"/>
      <c r="BC259" s="242"/>
      <c r="BD259" s="242"/>
      <c r="BE259" s="237"/>
      <c r="BF259" s="250"/>
      <c r="BG259" s="14"/>
    </row>
    <row r="260" spans="54:59" x14ac:dyDescent="0.25">
      <c r="BB260" s="14"/>
      <c r="BC260" s="242"/>
      <c r="BD260" s="242"/>
      <c r="BE260" s="237"/>
      <c r="BF260" s="250"/>
      <c r="BG260" s="14"/>
    </row>
    <row r="261" spans="54:59" x14ac:dyDescent="0.25">
      <c r="BB261" s="14"/>
      <c r="BC261" s="242"/>
      <c r="BD261" s="242"/>
      <c r="BE261" s="237"/>
      <c r="BF261" s="250"/>
      <c r="BG261" s="14"/>
    </row>
    <row r="262" spans="54:59" x14ac:dyDescent="0.25">
      <c r="BB262" s="14"/>
      <c r="BC262" s="242"/>
      <c r="BD262" s="242"/>
      <c r="BE262" s="237"/>
      <c r="BF262" s="250"/>
      <c r="BG262" s="14"/>
    </row>
    <row r="263" spans="54:59" x14ac:dyDescent="0.25">
      <c r="BB263" s="14"/>
      <c r="BC263" s="242"/>
      <c r="BD263" s="242"/>
      <c r="BE263" s="237"/>
      <c r="BF263" s="250"/>
      <c r="BG263" s="14"/>
    </row>
    <row r="264" spans="54:59" x14ac:dyDescent="0.25">
      <c r="BB264" s="14"/>
      <c r="BC264" s="242"/>
      <c r="BD264" s="242"/>
      <c r="BE264" s="237"/>
      <c r="BF264" s="250"/>
      <c r="BG264" s="14"/>
    </row>
    <row r="265" spans="54:59" x14ac:dyDescent="0.25">
      <c r="BB265" s="14"/>
      <c r="BC265" s="242"/>
      <c r="BD265" s="242"/>
      <c r="BE265" s="237"/>
      <c r="BF265" s="250"/>
      <c r="BG265" s="14"/>
    </row>
    <row r="266" spans="54:59" x14ac:dyDescent="0.25">
      <c r="BB266" s="14"/>
      <c r="BC266" s="242"/>
      <c r="BD266" s="242"/>
      <c r="BE266" s="237"/>
      <c r="BF266" s="250"/>
      <c r="BG266" s="14"/>
    </row>
    <row r="267" spans="54:59" x14ac:dyDescent="0.25">
      <c r="BB267" s="14"/>
      <c r="BC267" s="242"/>
      <c r="BD267" s="242"/>
      <c r="BE267" s="237"/>
      <c r="BF267" s="250"/>
      <c r="BG267" s="14"/>
    </row>
    <row r="268" spans="54:59" x14ac:dyDescent="0.25">
      <c r="BB268" s="14"/>
      <c r="BC268" s="242"/>
      <c r="BD268" s="242"/>
      <c r="BE268" s="237"/>
      <c r="BF268" s="78"/>
      <c r="BG268" s="14"/>
    </row>
    <row r="269" spans="54:59" x14ac:dyDescent="0.25">
      <c r="BB269" s="14"/>
      <c r="BC269" s="237"/>
      <c r="BD269" s="237"/>
      <c r="BE269" s="237"/>
      <c r="BF269" s="250"/>
      <c r="BG269" s="14"/>
    </row>
    <row r="270" spans="54:59" x14ac:dyDescent="0.25">
      <c r="BB270" s="14"/>
      <c r="BC270" s="237"/>
      <c r="BD270" s="237"/>
      <c r="BE270" s="237"/>
      <c r="BF270" s="249"/>
      <c r="BG270" s="14"/>
    </row>
    <row r="271" spans="54:59" x14ac:dyDescent="0.25">
      <c r="BB271" s="14"/>
      <c r="BC271" s="237"/>
      <c r="BD271" s="237"/>
      <c r="BE271" s="237"/>
      <c r="BF271" s="249"/>
      <c r="BG271" s="14"/>
    </row>
    <row r="272" spans="54:59" x14ac:dyDescent="0.25">
      <c r="BB272" s="14"/>
      <c r="BC272" s="237"/>
      <c r="BD272" s="237"/>
      <c r="BE272" s="237"/>
      <c r="BF272" s="78"/>
      <c r="BG272" s="14"/>
    </row>
    <row r="273" spans="54:59" x14ac:dyDescent="0.25">
      <c r="BB273" s="14"/>
      <c r="BC273" s="242"/>
      <c r="BD273" s="242"/>
      <c r="BE273" s="237"/>
      <c r="BF273" s="250"/>
      <c r="BG273" s="14"/>
    </row>
    <row r="274" spans="54:59" x14ac:dyDescent="0.25">
      <c r="BB274" s="14"/>
      <c r="BC274" s="242"/>
      <c r="BD274" s="242"/>
      <c r="BE274" s="237"/>
      <c r="BF274" s="250"/>
      <c r="BG274" s="14"/>
    </row>
  </sheetData>
  <sheetProtection formatCells="0" formatColumns="0" formatRows="0"/>
  <protectedRanges>
    <protectedRange password="B9EC" sqref="A4:W156" name="Марина_Раскладка"/>
    <protectedRange password="B9EC" sqref="B2:Q38" name="Марина Заказ"/>
    <protectedRange password="B9EC" sqref="N5:N17" name="Pfzdrb_5"/>
    <protectedRange password="B9EC" sqref="O5:O17" name="Pfzdrb_4_1"/>
    <protectedRange password="B9EC" sqref="E27 K5:K35 B11" name="Pfzdrb_3_1"/>
    <protectedRange password="B9EC" sqref="K4:P4" name="Pfzdrb_4"/>
    <protectedRange password="B9EC" sqref="H5:H28 E28 E10:E13 E15:E19" name="Pfzdrb_1_1"/>
    <protectedRange password="B9EC" sqref="H4 N19" name="Pfzdrb_3"/>
    <protectedRange password="B9EC" sqref="B34 E20:E26 B22:B24 E29:E33 E5:E9 B9 B7 E14" name="Pfzdrb_2"/>
    <protectedRange password="B9EC" sqref="E4:G4 I4:J4" name="Pfzdrb_1"/>
    <protectedRange password="B9EC" sqref="B4:D4" name="Pfzdrb"/>
    <protectedRange password="B9EC" sqref="N18 F5:G32 I5:J28 P5:Q17 N20:N35 L5:M35 C5:D32 B25:B33 B12:B21 B5:B6 B10 B8" name="Экспорт"/>
    <protectedRange password="B9EC" sqref="B2:Q38" name="Марина раскладка"/>
  </protectedRanges>
  <mergeCells count="1">
    <mergeCell ref="Y1:AB4"/>
  </mergeCells>
  <conditionalFormatting sqref="H5:H33 K5:K36 O5:O27 V4:V173 B5:B34 E5:E34">
    <cfRule type="duplicateValues" dxfId="4" priority="4"/>
  </conditionalFormatting>
  <conditionalFormatting sqref="H5:H33 K5:K36 O5:O27 W4:W173 B5:B34 E5:E34">
    <cfRule type="duplicateValues" dxfId="3" priority="3"/>
  </conditionalFormatting>
  <conditionalFormatting sqref="H5:H33 K5:K36 O5:O27 U5:U50 B5:B34 E5:E34 V4:W105">
    <cfRule type="uniqueValues" dxfId="2" priority="5"/>
  </conditionalFormatting>
  <conditionalFormatting sqref="H5:H33 K5:K36 O5:O27 U5:U50 B5:B34 E5:E34">
    <cfRule type="duplicateValues" dxfId="1" priority="2"/>
  </conditionalFormatting>
  <pageMargins left="3.937007874015748E-2" right="3.937007874015748E-2" top="0.19685039370078741" bottom="0.15748031496062992" header="0.11811023622047245" footer="0.31496062992125984"/>
  <pageSetup paperSize="9" scale="78" orientation="landscape" r:id="rId1"/>
  <colBreaks count="1" manualBreakCount="1">
    <brk id="17" max="3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887697-3F53-4C1D-B6D0-08E3834542A9}">
            <xm:f>$O$31&lt;&gt;'\\1c-server\ОБЩИЕ_ДОКУМЕНТЫ\Диспетчера\Батон Хлеб\[Хлеб 06.07.2015 Понедельник.xlsx]заявки'!#REF!</xm:f>
            <x14:dxf>
              <fill>
                <patternFill>
                  <bgColor rgb="FFFF0000"/>
                </patternFill>
              </fill>
            </x14:dxf>
          </x14:cfRule>
          <xm:sqref>B4:Q40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Марина раскладка</vt:lpstr>
      <vt:lpstr>'Марина раскладка'!Print_Area</vt:lpstr>
      <vt:lpstr>'Марина раскладка'!Область_печати</vt:lpstr>
      <vt:lpstr>Экспорт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office18</cp:lastModifiedBy>
  <dcterms:created xsi:type="dcterms:W3CDTF">2015-07-02T13:24:31Z</dcterms:created>
  <dcterms:modified xsi:type="dcterms:W3CDTF">2015-07-02T13:38:25Z</dcterms:modified>
</cp:coreProperties>
</file>