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0490" windowHeight="6765"/>
  </bookViews>
  <sheets>
    <sheet name="Профнастил" sheetId="2" r:id="rId1"/>
    <sheet name="Таблица" sheetId="1" r:id="rId2"/>
  </sheets>
  <definedNames>
    <definedName name="Проф">OFFSET(Таблица!$H$1,1,,COUNT(Таблица!$A:$A))</definedName>
    <definedName name="Тол">INDEX(Таблица!$C$2:$C$1028,MATCH(Профнастил!$D$4,Таблица!$B$2:$B$1028,)):INDEX(Таблица!$C$2:$C$1028,MATCH(Профнастил!$D$4,Таблица!$B$2:$B$1028,)-SUM(-(LOOKUP(ROW(Таблица!$B$2:$B$1028),ROW(Таблица!$B$2:$B$1028)/(Таблица!$B$2:$B$1028&lt;&gt;""),Таблица!$B$2:$B$1028)=Профнастил!$D$4))-1)</definedName>
  </definedNames>
  <calcPr calcId="152511"/>
  <fileRecoveryPr repairLoad="1"/>
</workbook>
</file>

<file path=xl/calcChain.xml><?xml version="1.0" encoding="utf-8"?>
<calcChain xmlns="http://schemas.openxmlformats.org/spreadsheetml/2006/main">
  <c r="O114" i="1" l="1"/>
  <c r="N114" i="1"/>
  <c r="K114" i="1"/>
  <c r="H114" i="1"/>
  <c r="G114" i="1"/>
  <c r="O113" i="1"/>
  <c r="N113" i="1"/>
  <c r="K113" i="1"/>
  <c r="H113" i="1"/>
  <c r="G113" i="1"/>
  <c r="O112" i="1"/>
  <c r="N112" i="1"/>
  <c r="K112" i="1"/>
  <c r="H112" i="1"/>
  <c r="G112" i="1"/>
  <c r="O111" i="1"/>
  <c r="N111" i="1"/>
  <c r="K111" i="1"/>
  <c r="H111" i="1"/>
  <c r="G111" i="1"/>
  <c r="O110" i="1"/>
  <c r="N110" i="1"/>
  <c r="K110" i="1"/>
  <c r="H110" i="1"/>
  <c r="G110" i="1"/>
  <c r="O109" i="1"/>
  <c r="N109" i="1"/>
  <c r="K109" i="1"/>
  <c r="H109" i="1"/>
  <c r="G109" i="1"/>
  <c r="O108" i="1"/>
  <c r="N108" i="1"/>
  <c r="K108" i="1"/>
  <c r="H108" i="1"/>
  <c r="G108" i="1"/>
  <c r="O107" i="1"/>
  <c r="N107" i="1"/>
  <c r="K107" i="1"/>
  <c r="H107" i="1"/>
  <c r="G107" i="1"/>
  <c r="O106" i="1"/>
  <c r="N106" i="1"/>
  <c r="K106" i="1"/>
  <c r="H106" i="1"/>
  <c r="G106" i="1"/>
  <c r="O105" i="1"/>
  <c r="N105" i="1"/>
  <c r="K105" i="1"/>
  <c r="H105" i="1"/>
  <c r="G105" i="1"/>
  <c r="O104" i="1"/>
  <c r="N104" i="1"/>
  <c r="K104" i="1"/>
  <c r="H104" i="1"/>
  <c r="G104" i="1"/>
  <c r="O103" i="1"/>
  <c r="N103" i="1"/>
  <c r="K103" i="1"/>
  <c r="H103" i="1"/>
  <c r="G103" i="1"/>
  <c r="O102" i="1"/>
  <c r="N102" i="1"/>
  <c r="K102" i="1"/>
  <c r="H102" i="1"/>
  <c r="G102" i="1"/>
  <c r="O101" i="1"/>
  <c r="N101" i="1"/>
  <c r="K101" i="1"/>
  <c r="H101" i="1"/>
  <c r="G101" i="1"/>
  <c r="H31" i="1"/>
  <c r="H30" i="1"/>
  <c r="H29" i="1"/>
  <c r="H28" i="1"/>
  <c r="H27" i="1"/>
  <c r="H26" i="1"/>
  <c r="H25" i="1"/>
  <c r="H24" i="1"/>
  <c r="H23" i="1"/>
  <c r="H22" i="1"/>
  <c r="H21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D29" i="2"/>
  <c r="D25" i="2"/>
  <c r="D24" i="2"/>
  <c r="D23" i="2"/>
  <c r="D17" i="2"/>
  <c r="G8" i="2"/>
  <c r="D8" i="2"/>
  <c r="D6" i="2"/>
</calcChain>
</file>

<file path=xl/comments1.xml><?xml version="1.0" encoding="utf-8"?>
<comments xmlns="http://schemas.openxmlformats.org/spreadsheetml/2006/main">
  <authors>
    <author>Автор</author>
  </authors>
  <commentList>
    <comment ref="D15" authorId="0" shapeId="0">
      <text>
        <r>
          <rPr>
            <b/>
            <sz val="9"/>
            <color indexed="81"/>
            <rFont val="Tahoma"/>
            <family val="2"/>
            <charset val="204"/>
          </rPr>
          <t>Кол-во: Листов,шт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  <charset val="204"/>
          </rPr>
          <t>Кол-во: Кв.м.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  <charset val="204"/>
          </rPr>
          <t>Кол-во: Кв.м.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L8" authorId="0" shapeId="0">
      <text>
        <r>
          <rPr>
            <b/>
            <u/>
            <sz val="14"/>
            <color indexed="81"/>
            <rFont val="Tahoma"/>
            <family val="2"/>
            <charset val="204"/>
          </rPr>
          <t>С ГИПЕРССЫЛКОЙ</t>
        </r>
        <r>
          <rPr>
            <b/>
            <sz val="14"/>
            <color indexed="81"/>
            <rFont val="Tahoma"/>
            <family val="2"/>
            <charset val="204"/>
          </rPr>
          <t xml:space="preserve">
Нажми для перехода.</t>
        </r>
      </text>
    </comment>
    <comment ref="L9" authorId="0" shapeId="0">
      <text>
        <r>
          <rPr>
            <b/>
            <u/>
            <sz val="14"/>
            <color indexed="81"/>
            <rFont val="Tahoma"/>
            <family val="2"/>
            <charset val="204"/>
          </rPr>
          <t>С ГИПЕРССЫЛКОЙ</t>
        </r>
        <r>
          <rPr>
            <b/>
            <sz val="14"/>
            <color indexed="81"/>
            <rFont val="Tahoma"/>
            <family val="2"/>
            <charset val="204"/>
          </rPr>
          <t xml:space="preserve">
Нажми для перехода.</t>
        </r>
      </text>
    </comment>
    <comment ref="L10" authorId="0" shapeId="0">
      <text>
        <r>
          <rPr>
            <b/>
            <sz val="14"/>
            <color indexed="81"/>
            <rFont val="Tahoma"/>
            <family val="2"/>
            <charset val="204"/>
          </rPr>
          <t>С ГИПЕРССЫЛКОЙ
Нажми для перехода.</t>
        </r>
      </text>
    </comment>
  </commentList>
</comments>
</file>

<file path=xl/sharedStrings.xml><?xml version="1.0" encoding="utf-8"?>
<sst xmlns="http://schemas.openxmlformats.org/spreadsheetml/2006/main" count="160" uniqueCount="105">
  <si>
    <t>Профнастил</t>
  </si>
  <si>
    <t>Толщина, мм</t>
  </si>
  <si>
    <t>С-8</t>
  </si>
  <si>
    <t>С-10</t>
  </si>
  <si>
    <t>С-21</t>
  </si>
  <si>
    <t>С-44</t>
  </si>
  <si>
    <t>МП-20</t>
  </si>
  <si>
    <t>МП-35</t>
  </si>
  <si>
    <t>КС-21</t>
  </si>
  <si>
    <t>нет</t>
  </si>
  <si>
    <t>НС-35</t>
  </si>
  <si>
    <t>НС-38</t>
  </si>
  <si>
    <t>Н-60</t>
  </si>
  <si>
    <t>Н-75</t>
  </si>
  <si>
    <t>Н-144х600</t>
  </si>
  <si>
    <t>Н-144х750</t>
  </si>
  <si>
    <r>
      <t>Масса 1м</t>
    </r>
    <r>
      <rPr>
        <b/>
        <vertAlign val="superscript"/>
        <sz val="9"/>
        <color theme="0"/>
        <rFont val="Calibri"/>
        <family val="2"/>
        <scheme val="minor"/>
      </rPr>
      <t>2</t>
    </r>
    <r>
      <rPr>
        <b/>
        <sz val="9"/>
        <color theme="0"/>
        <rFont val="Calibri"/>
        <family val="2"/>
        <scheme val="minor"/>
      </rPr>
      <t xml:space="preserve"> полной ширины, кг</t>
    </r>
  </si>
  <si>
    <t>Когда начинаешь вводить  информацию буквы пропадают, убираешь они снова появляются.</t>
  </si>
  <si>
    <t>У меня очень много файлов Excel в которых такая функция была бы очень актуальна.</t>
  </si>
  <si>
    <r>
      <rPr>
        <b/>
        <sz val="18"/>
        <color theme="0"/>
        <rFont val="Calibri"/>
        <family val="2"/>
        <charset val="204"/>
        <scheme val="minor"/>
      </rPr>
      <t>Спасибо</t>
    </r>
    <r>
      <rPr>
        <sz val="18"/>
        <color theme="0"/>
        <rFont val="Calibri"/>
        <family val="2"/>
        <charset val="204"/>
        <scheme val="minor"/>
      </rPr>
      <t xml:space="preserve"> за помощь!</t>
    </r>
  </si>
  <si>
    <t>1. Профнастил</t>
  </si>
  <si>
    <t>2. Толщина, мм</t>
  </si>
  <si>
    <t>4.Объем, м.кв.</t>
  </si>
  <si>
    <t>Тонн</t>
  </si>
  <si>
    <t>Кв.м</t>
  </si>
  <si>
    <t>или</t>
  </si>
  <si>
    <t>Марка листа</t>
  </si>
  <si>
    <t>Полезная ширина, м</t>
  </si>
  <si>
    <t>Общая ширина, м</t>
  </si>
  <si>
    <t>Высота, м</t>
  </si>
  <si>
    <t>Кол-во листов, шт</t>
  </si>
  <si>
    <t>Целое кол-во листов, шт</t>
  </si>
  <si>
    <t>С-20</t>
  </si>
  <si>
    <t>Кв.м.</t>
  </si>
  <si>
    <t>Расчет Кв.м.</t>
  </si>
  <si>
    <t>Профнастил расчет ЛИСТОВ</t>
  </si>
  <si>
    <t>Листов, шт</t>
  </si>
  <si>
    <t>Квадратура, кв/м</t>
  </si>
  <si>
    <t>Расчет пог.м.</t>
  </si>
  <si>
    <t>Пог.м</t>
  </si>
  <si>
    <t>-Результат</t>
  </si>
  <si>
    <t>-Поле для ввода данных</t>
  </si>
  <si>
    <t>-Под этой ячейкой редко меняются данные</t>
  </si>
  <si>
    <t>3. Масса 1м2 полной
     ширины, кг</t>
  </si>
  <si>
    <r>
      <t xml:space="preserve">5. </t>
    </r>
    <r>
      <rPr>
        <b/>
        <sz val="11"/>
        <color theme="1"/>
        <rFont val="Calibri"/>
        <family val="2"/>
        <scheme val="minor"/>
      </rPr>
      <t xml:space="preserve">Результат: В </t>
    </r>
    <r>
      <rPr>
        <sz val="11"/>
        <color theme="1"/>
        <rFont val="Calibri"/>
        <family val="2"/>
        <charset val="204"/>
        <scheme val="minor"/>
      </rPr>
      <t>т</t>
    </r>
    <r>
      <rPr>
        <sz val="11"/>
        <color theme="1"/>
        <rFont val="Calibri"/>
        <family val="2"/>
        <scheme val="minor"/>
      </rPr>
      <t>оннах</t>
    </r>
  </si>
  <si>
    <r>
      <rPr>
        <b/>
        <i/>
        <sz val="11"/>
        <color theme="0" tint="-0.24994659260841701"/>
        <rFont val="Brush Script Std"/>
        <family val="4"/>
      </rPr>
      <t xml:space="preserve">- </t>
    </r>
    <r>
      <rPr>
        <b/>
        <i/>
        <u/>
        <sz val="11"/>
        <color theme="0" tint="-0.24994659260841701"/>
        <rFont val="Brush Script Std"/>
        <family val="4"/>
      </rPr>
      <t>Выбираем</t>
    </r>
  </si>
  <si>
    <t>Оглавление</t>
  </si>
  <si>
    <t xml:space="preserve">7. Ед. измер. </t>
  </si>
  <si>
    <t>8. Объем:</t>
  </si>
  <si>
    <t>9. Результат:</t>
  </si>
  <si>
    <t>10. Цена за кв.м.</t>
  </si>
  <si>
    <t>+%</t>
  </si>
  <si>
    <t>-%</t>
  </si>
  <si>
    <t>%</t>
  </si>
  <si>
    <t>Расчет веса</t>
  </si>
  <si>
    <t>Расчет кол-ва</t>
  </si>
  <si>
    <t>Расчет процентов</t>
  </si>
  <si>
    <t>12. Проценты</t>
  </si>
  <si>
    <t>13. Кол-во %</t>
  </si>
  <si>
    <t>14. Цена за кв.м. +%</t>
  </si>
  <si>
    <t>15. Сумма (общая с %)</t>
  </si>
  <si>
    <t>16. НДС 18%</t>
  </si>
  <si>
    <t>Разница</t>
  </si>
  <si>
    <r>
      <rPr>
        <b/>
        <i/>
        <sz val="11"/>
        <color theme="0" tint="-0.24994659260841701"/>
        <rFont val="Brush Script Std"/>
        <family val="4"/>
      </rPr>
      <t xml:space="preserve">- </t>
    </r>
    <r>
      <rPr>
        <b/>
        <i/>
        <u/>
        <sz val="11"/>
        <color theme="0" tint="-0.24994659260841701"/>
        <rFont val="Brush Script Std"/>
        <family val="4"/>
      </rPr>
      <t>Вводим</t>
    </r>
  </si>
  <si>
    <t>17. Разница</t>
  </si>
  <si>
    <t>11. Сумма:</t>
  </si>
  <si>
    <t>6. Длина листа, метр.:</t>
  </si>
  <si>
    <r>
      <t xml:space="preserve">3. Таблица расчета 
</t>
    </r>
    <r>
      <rPr>
        <b/>
        <sz val="16"/>
        <color rgb="FFFF0000"/>
        <rFont val="Calibri"/>
        <family val="2"/>
        <charset val="204"/>
        <scheme val="minor"/>
      </rPr>
      <t>Процентов</t>
    </r>
  </si>
  <si>
    <r>
      <t xml:space="preserve">2. Таблица расчета 
</t>
    </r>
    <r>
      <rPr>
        <b/>
        <sz val="16"/>
        <color rgb="FFFF0000"/>
        <rFont val="Calibri"/>
        <family val="2"/>
        <charset val="204"/>
        <scheme val="minor"/>
      </rPr>
      <t>Кол-ва</t>
    </r>
  </si>
  <si>
    <r>
      <t xml:space="preserve">1. Таблица расчета
</t>
    </r>
    <r>
      <rPr>
        <b/>
        <sz val="16"/>
        <color rgb="FFFF0000"/>
        <rFont val="Calibri"/>
        <family val="2"/>
        <charset val="204"/>
        <scheme val="minor"/>
      </rPr>
      <t>Веса</t>
    </r>
  </si>
  <si>
    <t>3. Таблица</t>
  </si>
  <si>
    <t>2. Таблица</t>
  </si>
  <si>
    <t>1. Таблица</t>
  </si>
  <si>
    <t>Вопрос не по теме, но если осуществимо, большая просьба помочь.</t>
  </si>
  <si>
    <t>2.1</t>
  </si>
  <si>
    <t>2.2</t>
  </si>
  <si>
    <t>2.3</t>
  </si>
  <si>
    <t>Таблица 2.1</t>
  </si>
  <si>
    <t>Таблица 2.2</t>
  </si>
  <si>
    <t>Таблица 2.3</t>
  </si>
  <si>
    <r>
      <rPr>
        <u/>
        <sz val="11"/>
        <color theme="1"/>
        <rFont val="Calibri"/>
        <family val="2"/>
        <charset val="204"/>
        <scheme val="minor"/>
      </rPr>
      <t>Формула:</t>
    </r>
    <r>
      <rPr>
        <sz val="11"/>
        <color theme="1"/>
        <rFont val="Calibri"/>
        <family val="2"/>
        <scheme val="minor"/>
      </rPr>
      <t xml:space="preserve">
=J101*F101*E101</t>
    </r>
  </si>
  <si>
    <r>
      <rPr>
        <u/>
        <sz val="11"/>
        <color theme="1"/>
        <rFont val="Calibri"/>
        <family val="2"/>
        <charset val="204"/>
        <scheme val="minor"/>
      </rPr>
      <t>Формула:</t>
    </r>
    <r>
      <rPr>
        <sz val="11"/>
        <color theme="1"/>
        <rFont val="Calibri"/>
        <family val="2"/>
        <scheme val="minor"/>
      </rPr>
      <t xml:space="preserve">
=ОКРУГЛВВЕРХ(G101;0,1)</t>
    </r>
  </si>
  <si>
    <r>
      <rPr>
        <u/>
        <sz val="11"/>
        <color theme="1"/>
        <rFont val="Calibri"/>
        <family val="2"/>
        <charset val="204"/>
        <scheme val="minor"/>
      </rPr>
      <t xml:space="preserve">Формула: </t>
    </r>
    <r>
      <rPr>
        <sz val="11"/>
        <color theme="1"/>
        <rFont val="Calibri"/>
        <family val="2"/>
        <scheme val="minor"/>
      </rPr>
      <t>=(C101/F101)/E101</t>
    </r>
  </si>
  <si>
    <t>Формула:
=M101/D101</t>
  </si>
  <si>
    <t>Формула:
=ОКРУГЛВВЕРХ(N101;0,1)</t>
  </si>
  <si>
    <t>5.</t>
  </si>
  <si>
    <t>6.</t>
  </si>
  <si>
    <t>Вы сталкивались с таким?
Как это можно исправить?</t>
  </si>
  <si>
    <t>Часто когда нажимаю переключения списков выскакивает ошибка и Excel либо закрывается, либо перезапускается.</t>
  </si>
  <si>
    <r>
      <t xml:space="preserve">2. Я нашел один минус. (Когда выбираешь </t>
    </r>
    <r>
      <rPr>
        <u/>
        <sz val="11"/>
        <color theme="1"/>
        <rFont val="Calibri"/>
        <family val="2"/>
        <charset val="204"/>
        <scheme val="minor"/>
      </rPr>
      <t>любой</t>
    </r>
    <r>
      <rPr>
        <sz val="11"/>
        <color theme="1"/>
        <rFont val="Calibri"/>
        <family val="2"/>
        <scheme val="minor"/>
      </rPr>
      <t xml:space="preserve"> профнастил и потом выбираешь толщину в конце выбора появляется 1 позиция следующей тощины)
Возможно как то исправить?</t>
    </r>
  </si>
  <si>
    <t>Если такое осуществимо можно для примера сделать на ячейках: (D7; D12; D14; E14; F14; D16; D22)- Надпись: "Вводим"</t>
  </si>
  <si>
    <t>4. А если мне нужно будет делать выбор из списка с помощью этих
Какие действия я должен сделать, чтобы их связать ?</t>
  </si>
  <si>
    <t>Возможно такое сделать в ячейке (*на изображ. 3)?</t>
  </si>
  <si>
    <t>На изображении 2 (ошибка)</t>
  </si>
  <si>
    <r>
      <rPr>
        <strike/>
        <sz val="11"/>
        <color theme="1"/>
        <rFont val="Calibri"/>
        <family val="2"/>
        <charset val="204"/>
        <scheme val="minor"/>
      </rPr>
      <t>Ячейка</t>
    </r>
    <r>
      <rPr>
        <b/>
        <strike/>
        <sz val="11"/>
        <color theme="1"/>
        <rFont val="Calibri"/>
        <family val="2"/>
        <charset val="204"/>
        <scheme val="minor"/>
      </rPr>
      <t xml:space="preserve"> G8</t>
    </r>
    <r>
      <rPr>
        <strike/>
        <sz val="11"/>
        <color theme="1"/>
        <rFont val="Calibri"/>
        <family val="2"/>
        <charset val="204"/>
        <scheme val="minor"/>
      </rPr>
      <t>=(</t>
    </r>
    <r>
      <rPr>
        <b/>
        <strike/>
        <sz val="11"/>
        <color rgb="FFFF0000"/>
        <rFont val="Calibri"/>
        <family val="2"/>
        <charset val="204"/>
        <scheme val="minor"/>
      </rPr>
      <t>F8</t>
    </r>
    <r>
      <rPr>
        <strike/>
        <sz val="11"/>
        <color theme="1"/>
        <rFont val="Calibri"/>
        <family val="2"/>
        <charset val="204"/>
        <scheme val="minor"/>
      </rPr>
      <t xml:space="preserve">/D6)*1000
1.Есть возможность сделать так чтобы если в ячейке </t>
    </r>
    <r>
      <rPr>
        <b/>
        <strike/>
        <sz val="11"/>
        <color rgb="FFFF0000"/>
        <rFont val="Calibri"/>
        <family val="2"/>
        <charset val="204"/>
        <scheme val="minor"/>
      </rPr>
      <t>F8</t>
    </r>
    <r>
      <rPr>
        <strike/>
        <sz val="11"/>
        <color theme="1"/>
        <rFont val="Calibri"/>
        <family val="2"/>
        <charset val="204"/>
        <scheme val="minor"/>
      </rPr>
      <t xml:space="preserve"> пусто, то тогда </t>
    </r>
    <r>
      <rPr>
        <b/>
        <strike/>
        <sz val="11"/>
        <color theme="1"/>
        <rFont val="Calibri"/>
        <family val="2"/>
        <charset val="204"/>
        <scheme val="minor"/>
      </rPr>
      <t>G8</t>
    </r>
    <r>
      <rPr>
        <strike/>
        <sz val="11"/>
        <color theme="1"/>
        <rFont val="Calibri"/>
        <family val="2"/>
        <charset val="204"/>
        <scheme val="minor"/>
      </rPr>
      <t>=(</t>
    </r>
    <r>
      <rPr>
        <b/>
        <strike/>
        <sz val="11"/>
        <color rgb="FF00B050"/>
        <rFont val="Calibri"/>
        <family val="2"/>
        <charset val="204"/>
        <scheme val="minor"/>
      </rPr>
      <t>D8</t>
    </r>
    <r>
      <rPr>
        <strike/>
        <sz val="11"/>
        <color theme="1"/>
        <rFont val="Calibri"/>
        <family val="2"/>
        <charset val="204"/>
        <scheme val="minor"/>
      </rPr>
      <t>/D6)*1000</t>
    </r>
  </si>
  <si>
    <t>НЕ ПО ТЕМЕ - ПРОСЬБА НЕ ОБРАЩАТЬ ВНИМАНИЕ!!!
ВОПРОС БУДЕТ ЗАДАН В ДРУГОЙ ТЕМЕ!!!!</t>
  </si>
  <si>
    <t>НЕ ПО ТЕМЕ -  ПРОСЬБА НЕ ОБРАЩАТЬ ВНИМАНИЕ!!!
ВОПРОС БУДЕТ ЗАДАН В ДРУГОЙ ТЕМЕ!!!!</t>
  </si>
  <si>
    <r>
      <rPr>
        <b/>
        <sz val="11"/>
        <color theme="1"/>
        <rFont val="Calibri"/>
        <family val="2"/>
        <charset val="204"/>
        <scheme val="minor"/>
      </rPr>
      <t>На основание связного выпадающего списка</t>
    </r>
    <r>
      <rPr>
        <sz val="11"/>
        <color theme="1"/>
        <rFont val="Calibri"/>
        <family val="2"/>
        <scheme val="minor"/>
      </rPr>
      <t xml:space="preserve">. </t>
    </r>
    <r>
      <rPr>
        <sz val="11"/>
        <color rgb="FFFF0000"/>
        <rFont val="Calibri"/>
        <family val="2"/>
        <charset val="204"/>
        <scheme val="minor"/>
      </rPr>
      <t>Если вопрос не является данной темой, просьба проигнорировать его.- он будет задан в другой теме.!!!!!!!</t>
    </r>
  </si>
  <si>
    <t>Зависит от 1го пункта</t>
  </si>
  <si>
    <t>На 9899541.jpg(67Kb) ранее приложенном</t>
  </si>
  <si>
    <t>Вместо 1 пункта</t>
  </si>
  <si>
    <t>Вместо 2 пункта</t>
  </si>
  <si>
    <t>Вместо 3 пункта</t>
  </si>
  <si>
    <r>
      <rPr>
        <b/>
        <sz val="9"/>
        <color theme="1"/>
        <rFont val="Calibri"/>
        <family val="2"/>
        <charset val="204"/>
        <scheme val="minor"/>
      </rPr>
      <t>На основание связного выпадающего списка</t>
    </r>
    <r>
      <rPr>
        <sz val="9"/>
        <color theme="1"/>
        <rFont val="Calibri"/>
        <family val="2"/>
        <charset val="204"/>
        <scheme val="minor"/>
      </rPr>
      <t xml:space="preserve">. </t>
    </r>
    <r>
      <rPr>
        <sz val="9"/>
        <color rgb="FFFF0000"/>
        <rFont val="Calibri"/>
        <family val="2"/>
        <charset val="204"/>
        <scheme val="minor"/>
      </rPr>
      <t>Если вопрос не является данной темой, просьба проигнорировать его.- он будет задан в другой теме.!!!!!!!</t>
    </r>
  </si>
  <si>
    <t>3. Нужна помощь с 9 пунктом (Зависит от 1-го; 6-го; 8 пункта и таблиц 2.1; 2.2; 2.3 на листе Таблица/Вторая таблица расчета) - желательно, чтобы в таблицах: 2.1; 2.2; 2.3 - не отображались результаты листа: "Профнастил"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</si>
</sst>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#,##0.00&quot;р.&quot;;\-#,##0.00&quot;р.&quot;"/>
    <numFmt numFmtId="164" formatCode="#,##0.00_ ;\-#,##0.00\ "/>
    <numFmt numFmtId="165" formatCode="#,##0.0_ ;\-#,##0.0\ "/>
    <numFmt numFmtId="166" formatCode="#,##0.000_ ;\-#,##0.000\ "/>
    <numFmt numFmtId="167" formatCode="0.0000"/>
    <numFmt numFmtId="168" formatCode="#,##0.00000_ ;\-#,##0.00000\ 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0"/>
      <name val="Calibri"/>
      <family val="2"/>
      <scheme val="minor"/>
    </font>
    <font>
      <b/>
      <vertAlign val="superscript"/>
      <sz val="9"/>
      <color theme="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8"/>
      <color theme="0"/>
      <name val="Calibri"/>
      <family val="2"/>
      <charset val="204"/>
      <scheme val="minor"/>
    </font>
    <font>
      <b/>
      <sz val="18"/>
      <color theme="0"/>
      <name val="Calibri"/>
      <family val="2"/>
      <charset val="204"/>
      <scheme val="minor"/>
    </font>
    <font>
      <sz val="2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theme="0" tint="-0.24994659260841701"/>
      <name val="Brush Script Std"/>
      <family val="4"/>
    </font>
    <font>
      <b/>
      <i/>
      <sz val="11"/>
      <color theme="0" tint="-0.24994659260841701"/>
      <name val="Brush Script Std"/>
      <family val="4"/>
    </font>
    <font>
      <b/>
      <sz val="20"/>
      <color theme="1"/>
      <name val="Calibri"/>
      <family val="2"/>
      <charset val="204"/>
      <scheme val="minor"/>
    </font>
    <font>
      <b/>
      <sz val="30"/>
      <color theme="1"/>
      <name val="Monotype Corsiva"/>
      <family val="4"/>
      <charset val="204"/>
    </font>
    <font>
      <sz val="3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indexed="81"/>
      <name val="Tahoma"/>
      <family val="2"/>
      <charset val="204"/>
    </font>
    <font>
      <b/>
      <u/>
      <sz val="14"/>
      <color indexed="81"/>
      <name val="Tahoma"/>
      <family val="2"/>
      <charset val="204"/>
    </font>
    <font>
      <sz val="1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b/>
      <sz val="16"/>
      <color rgb="FFFF0000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2606E4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trike/>
      <sz val="11"/>
      <color theme="1"/>
      <name val="Calibri"/>
      <family val="2"/>
      <charset val="204"/>
      <scheme val="minor"/>
    </font>
    <font>
      <b/>
      <strike/>
      <sz val="11"/>
      <color theme="1"/>
      <name val="Calibri"/>
      <family val="2"/>
      <charset val="204"/>
      <scheme val="minor"/>
    </font>
    <font>
      <b/>
      <strike/>
      <sz val="11"/>
      <color rgb="FFFF0000"/>
      <name val="Calibri"/>
      <family val="2"/>
      <charset val="204"/>
      <scheme val="minor"/>
    </font>
    <font>
      <b/>
      <strike/>
      <sz val="11"/>
      <color rgb="FF00B050"/>
      <name val="Calibri"/>
      <family val="2"/>
      <charset val="204"/>
      <scheme val="minor"/>
    </font>
    <font>
      <strike/>
      <sz val="11"/>
      <color theme="1"/>
      <name val="Calibri"/>
      <family val="2"/>
      <scheme val="minor"/>
    </font>
    <font>
      <b/>
      <sz val="25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F26D"/>
        <bgColor indexed="64"/>
      </patternFill>
    </fill>
    <fill>
      <gradientFill degree="90">
        <stop position="0">
          <color theme="0"/>
        </stop>
        <stop position="1">
          <color rgb="FF00F26D"/>
        </stop>
      </gradientFill>
    </fill>
    <fill>
      <gradientFill degree="90">
        <stop position="0">
          <color theme="0"/>
        </stop>
        <stop position="1">
          <color theme="0" tint="-0.49803155613879818"/>
        </stop>
      </gradientFill>
    </fill>
    <fill>
      <gradientFill degree="135">
        <stop position="0">
          <color theme="0"/>
        </stop>
        <stop position="1">
          <color rgb="FFE88502"/>
        </stop>
      </gradientFill>
    </fill>
    <fill>
      <gradientFill degree="90">
        <stop position="0">
          <color theme="0"/>
        </stop>
        <stop position="1">
          <color rgb="FF00B0F0"/>
        </stop>
      </gradient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dashed">
        <color indexed="64"/>
      </left>
      <right style="dashed">
        <color indexed="64"/>
      </right>
      <top style="mediumDashed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305">
    <xf numFmtId="0" fontId="0" fillId="0" borderId="0" xfId="0"/>
    <xf numFmtId="0" fontId="0" fillId="5" borderId="7" xfId="0" applyFont="1" applyFill="1" applyBorder="1"/>
    <xf numFmtId="164" fontId="0" fillId="5" borderId="8" xfId="0" applyNumberFormat="1" applyFont="1" applyFill="1" applyBorder="1"/>
    <xf numFmtId="0" fontId="0" fillId="0" borderId="7" xfId="0" applyFont="1" applyBorder="1"/>
    <xf numFmtId="164" fontId="0" fillId="0" borderId="8" xfId="0" applyNumberFormat="1" applyFont="1" applyBorder="1"/>
    <xf numFmtId="0" fontId="0" fillId="0" borderId="11" xfId="0" applyFont="1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5" borderId="11" xfId="0" applyFont="1" applyFill="1" applyBorder="1" applyAlignment="1">
      <alignment horizontal="center" vertical="center" wrapText="1"/>
    </xf>
    <xf numFmtId="165" fontId="0" fillId="0" borderId="7" xfId="0" applyNumberFormat="1" applyFont="1" applyBorder="1"/>
    <xf numFmtId="0" fontId="0" fillId="0" borderId="11" xfId="0" applyFont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65" fontId="0" fillId="5" borderId="7" xfId="0" applyNumberFormat="1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4" borderId="16" xfId="0" applyFill="1" applyBorder="1"/>
    <xf numFmtId="0" fontId="0" fillId="4" borderId="17" xfId="0" applyFill="1" applyBorder="1"/>
    <xf numFmtId="0" fontId="0" fillId="4" borderId="0" xfId="0" applyFill="1" applyBorder="1"/>
    <xf numFmtId="0" fontId="0" fillId="4" borderId="19" xfId="0" applyFill="1" applyBorder="1"/>
    <xf numFmtId="0" fontId="0" fillId="4" borderId="21" xfId="0" applyFill="1" applyBorder="1"/>
    <xf numFmtId="0" fontId="0" fillId="4" borderId="22" xfId="0" applyFill="1" applyBorder="1"/>
    <xf numFmtId="0" fontId="0" fillId="0" borderId="0" xfId="0" applyFill="1" applyBorder="1"/>
    <xf numFmtId="0" fontId="8" fillId="7" borderId="0" xfId="0" applyFont="1" applyFill="1" applyBorder="1" applyAlignment="1">
      <alignment horizontal="center" vertical="center"/>
    </xf>
    <xf numFmtId="0" fontId="0" fillId="7" borderId="0" xfId="0" applyFill="1" applyBorder="1"/>
    <xf numFmtId="0" fontId="0" fillId="7" borderId="19" xfId="0" applyFill="1" applyBorder="1"/>
    <xf numFmtId="0" fontId="0" fillId="7" borderId="2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9" borderId="12" xfId="0" applyFill="1" applyBorder="1" applyAlignment="1">
      <alignment horizontal="center" vertical="center" wrapText="1"/>
    </xf>
    <xf numFmtId="0" fontId="0" fillId="7" borderId="12" xfId="0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top" wrapText="1"/>
    </xf>
    <xf numFmtId="166" fontId="0" fillId="0" borderId="25" xfId="0" applyNumberFormat="1" applyBorder="1" applyAlignment="1">
      <alignment horizontal="center" vertical="top" wrapText="1"/>
    </xf>
    <xf numFmtId="167" fontId="0" fillId="0" borderId="25" xfId="0" applyNumberFormat="1" applyBorder="1" applyAlignment="1">
      <alignment horizontal="right" vertical="top" wrapText="1"/>
    </xf>
    <xf numFmtId="166" fontId="0" fillId="0" borderId="15" xfId="0" applyNumberFormat="1" applyBorder="1" applyAlignment="1">
      <alignment horizontal="center" vertical="top" wrapText="1"/>
    </xf>
    <xf numFmtId="0" fontId="0" fillId="0" borderId="15" xfId="0" applyBorder="1"/>
    <xf numFmtId="0" fontId="0" fillId="0" borderId="0" xfId="0" applyBorder="1" applyAlignment="1">
      <alignment vertical="top" wrapText="1"/>
    </xf>
    <xf numFmtId="0" fontId="0" fillId="4" borderId="0" xfId="0" applyFill="1"/>
    <xf numFmtId="0" fontId="0" fillId="0" borderId="0" xfId="0" applyBorder="1"/>
    <xf numFmtId="0" fontId="0" fillId="10" borderId="21" xfId="0" applyFill="1" applyBorder="1"/>
    <xf numFmtId="0" fontId="0" fillId="10" borderId="19" xfId="0" applyFill="1" applyBorder="1"/>
    <xf numFmtId="0" fontId="0" fillId="10" borderId="22" xfId="0" applyFill="1" applyBorder="1"/>
    <xf numFmtId="0" fontId="0" fillId="0" borderId="0" xfId="0" applyFill="1"/>
    <xf numFmtId="0" fontId="0" fillId="6" borderId="12" xfId="0" applyFill="1" applyBorder="1" applyAlignment="1">
      <alignment horizontal="center" vertical="center" wrapText="1"/>
    </xf>
    <xf numFmtId="0" fontId="0" fillId="4" borderId="12" xfId="0" applyFill="1" applyBorder="1"/>
    <xf numFmtId="0" fontId="0" fillId="6" borderId="12" xfId="0" applyFill="1" applyBorder="1"/>
    <xf numFmtId="0" fontId="0" fillId="0" borderId="0" xfId="0" quotePrefix="1"/>
    <xf numFmtId="0" fontId="0" fillId="9" borderId="12" xfId="0" applyFill="1" applyBorder="1" applyAlignment="1">
      <alignment horizontal="center" vertical="center"/>
    </xf>
    <xf numFmtId="0" fontId="0" fillId="7" borderId="12" xfId="0" applyFill="1" applyBorder="1"/>
    <xf numFmtId="0" fontId="12" fillId="7" borderId="0" xfId="0" quotePrefix="1" applyFont="1" applyFill="1" applyBorder="1"/>
    <xf numFmtId="0" fontId="10" fillId="0" borderId="16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0" xfId="0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4" borderId="37" xfId="0" applyFill="1" applyBorder="1" applyAlignment="1">
      <alignment horizontal="center" vertical="top" wrapText="1"/>
    </xf>
    <xf numFmtId="166" fontId="0" fillId="0" borderId="32" xfId="0" applyNumberFormat="1" applyBorder="1" applyAlignment="1">
      <alignment horizontal="center" vertical="top" wrapText="1"/>
    </xf>
    <xf numFmtId="167" fontId="0" fillId="0" borderId="37" xfId="0" applyNumberFormat="1" applyBorder="1" applyAlignment="1">
      <alignment horizontal="right" vertical="top" wrapText="1"/>
    </xf>
    <xf numFmtId="0" fontId="0" fillId="4" borderId="10" xfId="0" applyFill="1" applyBorder="1"/>
    <xf numFmtId="0" fontId="0" fillId="4" borderId="35" xfId="0" applyFill="1" applyBorder="1"/>
    <xf numFmtId="0" fontId="0" fillId="4" borderId="31" xfId="0" applyFill="1" applyBorder="1"/>
    <xf numFmtId="0" fontId="0" fillId="0" borderId="32" xfId="0" applyBorder="1"/>
    <xf numFmtId="0" fontId="0" fillId="0" borderId="0" xfId="0" applyFill="1" applyBorder="1" applyAlignment="1">
      <alignment horizontal="center"/>
    </xf>
    <xf numFmtId="0" fontId="0" fillId="0" borderId="21" xfId="0" applyFill="1" applyBorder="1" applyAlignment="1">
      <alignment vertical="center"/>
    </xf>
    <xf numFmtId="0" fontId="17" fillId="0" borderId="0" xfId="1"/>
    <xf numFmtId="0" fontId="0" fillId="7" borderId="0" xfId="0" applyFill="1" applyBorder="1" applyAlignment="1">
      <alignment horizontal="center" vertical="center"/>
    </xf>
    <xf numFmtId="164" fontId="0" fillId="7" borderId="0" xfId="0" applyNumberForma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top"/>
    </xf>
    <xf numFmtId="0" fontId="0" fillId="0" borderId="15" xfId="0" quotePrefix="1" applyFill="1" applyBorder="1" applyAlignment="1">
      <alignment horizontal="center" vertical="center"/>
    </xf>
    <xf numFmtId="0" fontId="20" fillId="0" borderId="0" xfId="0" applyFont="1" applyFill="1" applyBorder="1" applyAlignment="1">
      <alignment vertical="top" wrapText="1"/>
    </xf>
    <xf numFmtId="0" fontId="22" fillId="7" borderId="1" xfId="0" applyFont="1" applyFill="1" applyBorder="1" applyAlignment="1">
      <alignment vertical="center"/>
    </xf>
    <xf numFmtId="0" fontId="22" fillId="7" borderId="16" xfId="0" applyFont="1" applyFill="1" applyBorder="1" applyAlignment="1">
      <alignment vertical="center"/>
    </xf>
    <xf numFmtId="0" fontId="22" fillId="7" borderId="17" xfId="0" applyFont="1" applyFill="1" applyBorder="1" applyAlignment="1">
      <alignment vertical="center"/>
    </xf>
    <xf numFmtId="0" fontId="22" fillId="7" borderId="18" xfId="0" applyFont="1" applyFill="1" applyBorder="1" applyAlignment="1">
      <alignment vertical="center"/>
    </xf>
    <xf numFmtId="0" fontId="22" fillId="7" borderId="0" xfId="0" applyFont="1" applyFill="1" applyBorder="1" applyAlignment="1">
      <alignment vertical="center"/>
    </xf>
    <xf numFmtId="0" fontId="22" fillId="7" borderId="19" xfId="0" applyFont="1" applyFill="1" applyBorder="1" applyAlignment="1">
      <alignment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21" xfId="0" applyFont="1" applyFill="1" applyBorder="1" applyAlignment="1">
      <alignment horizontal="center" vertical="center"/>
    </xf>
    <xf numFmtId="0" fontId="12" fillId="7" borderId="0" xfId="0" quotePrefix="1" applyFont="1" applyFill="1" applyBorder="1" applyAlignment="1">
      <alignment horizontal="left" vertical="center"/>
    </xf>
    <xf numFmtId="0" fontId="0" fillId="7" borderId="18" xfId="0" applyFont="1" applyFill="1" applyBorder="1" applyAlignment="1">
      <alignment horizontal="left" vertical="center"/>
    </xf>
    <xf numFmtId="0" fontId="0" fillId="7" borderId="0" xfId="0" applyFont="1" applyFill="1" applyBorder="1" applyAlignment="1">
      <alignment horizontal="left" vertical="center"/>
    </xf>
    <xf numFmtId="0" fontId="0" fillId="7" borderId="18" xfId="0" applyFill="1" applyBorder="1" applyAlignment="1">
      <alignment horizontal="left" vertical="center"/>
    </xf>
    <xf numFmtId="0" fontId="0" fillId="7" borderId="0" xfId="0" applyFill="1" applyBorder="1" applyAlignment="1">
      <alignment horizontal="left" vertical="center"/>
    </xf>
    <xf numFmtId="164" fontId="0" fillId="0" borderId="0" xfId="0" applyNumberFormat="1" applyFill="1" applyBorder="1" applyAlignment="1">
      <alignment horizontal="center"/>
    </xf>
    <xf numFmtId="0" fontId="21" fillId="0" borderId="0" xfId="0" applyFont="1" applyFill="1" applyBorder="1" applyAlignment="1"/>
    <xf numFmtId="0" fontId="9" fillId="0" borderId="0" xfId="0" applyFont="1" applyFill="1" applyBorder="1" applyAlignment="1"/>
    <xf numFmtId="0" fontId="0" fillId="0" borderId="0" xfId="0" quotePrefix="1" applyFill="1" applyBorder="1"/>
    <xf numFmtId="164" fontId="0" fillId="14" borderId="12" xfId="0" applyNumberFormat="1" applyFill="1" applyBorder="1" applyAlignment="1">
      <alignment horizontal="center" vertical="center"/>
    </xf>
    <xf numFmtId="0" fontId="0" fillId="14" borderId="12" xfId="0" applyFill="1" applyBorder="1"/>
    <xf numFmtId="0" fontId="10" fillId="0" borderId="18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4" borderId="0" xfId="0" applyFont="1" applyFill="1"/>
    <xf numFmtId="0" fontId="28" fillId="4" borderId="0" xfId="0" applyFont="1" applyFill="1" applyBorder="1" applyAlignment="1">
      <alignment vertical="center"/>
    </xf>
    <xf numFmtId="1" fontId="0" fillId="6" borderId="30" xfId="0" applyNumberFormat="1" applyFill="1" applyBorder="1" applyAlignment="1">
      <alignment horizontal="right" wrapText="1"/>
    </xf>
    <xf numFmtId="1" fontId="0" fillId="6" borderId="36" xfId="0" applyNumberFormat="1" applyFill="1" applyBorder="1" applyAlignment="1">
      <alignment horizontal="right" wrapText="1"/>
    </xf>
    <xf numFmtId="1" fontId="0" fillId="6" borderId="33" xfId="0" applyNumberFormat="1" applyFill="1" applyBorder="1" applyAlignment="1">
      <alignment horizontal="right" wrapText="1"/>
    </xf>
    <xf numFmtId="0" fontId="0" fillId="6" borderId="30" xfId="0" applyFill="1" applyBorder="1"/>
    <xf numFmtId="0" fontId="0" fillId="6" borderId="36" xfId="0" applyFill="1" applyBorder="1"/>
    <xf numFmtId="0" fontId="0" fillId="6" borderId="33" xfId="0" applyFill="1" applyBorder="1"/>
    <xf numFmtId="0" fontId="0" fillId="6" borderId="38" xfId="0" applyFill="1" applyBorder="1"/>
    <xf numFmtId="16" fontId="0" fillId="0" borderId="0" xfId="0" applyNumberFormat="1"/>
    <xf numFmtId="165" fontId="0" fillId="3" borderId="21" xfId="0" quotePrefix="1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top"/>
    </xf>
    <xf numFmtId="164" fontId="25" fillId="5" borderId="8" xfId="0" applyNumberFormat="1" applyFont="1" applyFill="1" applyBorder="1" applyAlignment="1">
      <alignment horizontal="center" vertical="center"/>
    </xf>
    <xf numFmtId="0" fontId="0" fillId="5" borderId="4" xfId="0" applyFont="1" applyFill="1" applyBorder="1"/>
    <xf numFmtId="164" fontId="0" fillId="5" borderId="5" xfId="0" applyNumberFormat="1" applyFont="1" applyFill="1" applyBorder="1"/>
    <xf numFmtId="164" fontId="25" fillId="0" borderId="8" xfId="0" applyNumberFormat="1" applyFont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5" borderId="18" xfId="0" applyFont="1" applyFill="1" applyBorder="1" applyAlignment="1">
      <alignment horizontal="center" vertical="center" wrapText="1"/>
    </xf>
    <xf numFmtId="0" fontId="0" fillId="5" borderId="50" xfId="0" applyFont="1" applyFill="1" applyBorder="1" applyAlignment="1">
      <alignment horizontal="center" vertical="center" wrapText="1"/>
    </xf>
    <xf numFmtId="0" fontId="0" fillId="0" borderId="18" xfId="0" applyFont="1" applyBorder="1" applyAlignment="1">
      <alignment vertical="center" wrapText="1"/>
    </xf>
    <xf numFmtId="0" fontId="0" fillId="5" borderId="18" xfId="0" applyFont="1" applyFill="1" applyBorder="1" applyAlignment="1">
      <alignment vertical="center" wrapText="1"/>
    </xf>
    <xf numFmtId="0" fontId="0" fillId="5" borderId="13" xfId="0" applyFont="1" applyFill="1" applyBorder="1" applyAlignment="1">
      <alignment horizontal="center" vertical="center"/>
    </xf>
    <xf numFmtId="165" fontId="0" fillId="5" borderId="14" xfId="0" applyNumberFormat="1" applyFont="1" applyFill="1" applyBorder="1"/>
    <xf numFmtId="164" fontId="0" fillId="5" borderId="15" xfId="0" applyNumberFormat="1" applyFont="1" applyFill="1" applyBorder="1"/>
    <xf numFmtId="0" fontId="0" fillId="4" borderId="39" xfId="0" applyFill="1" applyBorder="1" applyAlignment="1">
      <alignment horizontal="center" vertical="center"/>
    </xf>
    <xf numFmtId="0" fontId="0" fillId="4" borderId="40" xfId="0" applyFill="1" applyBorder="1" applyAlignment="1">
      <alignment horizontal="center" vertical="center"/>
    </xf>
    <xf numFmtId="0" fontId="0" fillId="11" borderId="19" xfId="0" applyFill="1" applyBorder="1"/>
    <xf numFmtId="0" fontId="0" fillId="0" borderId="24" xfId="0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24" xfId="0" applyFont="1" applyBorder="1" applyAlignment="1">
      <alignment vertical="top" wrapText="1"/>
    </xf>
    <xf numFmtId="0" fontId="2" fillId="0" borderId="23" xfId="0" applyFont="1" applyBorder="1" applyAlignment="1">
      <alignment horizontal="left" vertical="top" wrapText="1"/>
    </xf>
    <xf numFmtId="0" fontId="0" fillId="0" borderId="23" xfId="0" applyBorder="1" applyAlignment="1">
      <alignment vertical="top" wrapText="1"/>
    </xf>
    <xf numFmtId="7" fontId="0" fillId="14" borderId="12" xfId="0" applyNumberFormat="1" applyFill="1" applyBorder="1" applyAlignment="1">
      <alignment horizontal="center" vertical="center"/>
    </xf>
    <xf numFmtId="7" fontId="0" fillId="14" borderId="12" xfId="0" applyNumberFormat="1" applyFill="1" applyBorder="1" applyAlignment="1">
      <alignment horizontal="center"/>
    </xf>
    <xf numFmtId="7" fontId="29" fillId="14" borderId="12" xfId="0" applyNumberFormat="1" applyFont="1" applyFill="1" applyBorder="1" applyAlignment="1">
      <alignment horizontal="center" vertical="center"/>
    </xf>
    <xf numFmtId="7" fontId="30" fillId="14" borderId="12" xfId="0" applyNumberFormat="1" applyFont="1" applyFill="1" applyBorder="1" applyAlignment="1">
      <alignment horizontal="center" vertical="center"/>
    </xf>
    <xf numFmtId="0" fontId="0" fillId="13" borderId="12" xfId="0" applyFill="1" applyBorder="1" applyAlignment="1">
      <alignment horizontal="center" vertical="center"/>
    </xf>
    <xf numFmtId="0" fontId="20" fillId="13" borderId="12" xfId="0" applyFont="1" applyFill="1" applyBorder="1" applyAlignment="1">
      <alignment horizontal="center" vertical="center"/>
    </xf>
    <xf numFmtId="164" fontId="0" fillId="0" borderId="51" xfId="0" applyNumberFormat="1" applyFill="1" applyBorder="1" applyAlignment="1">
      <alignment horizontal="center" vertical="center"/>
    </xf>
    <xf numFmtId="0" fontId="5" fillId="13" borderId="12" xfId="0" applyFont="1" applyFill="1" applyBorder="1" applyAlignment="1">
      <alignment horizontal="center" vertical="center"/>
    </xf>
    <xf numFmtId="0" fontId="0" fillId="15" borderId="52" xfId="0" applyFill="1" applyBorder="1" applyAlignment="1">
      <alignment horizontal="center"/>
    </xf>
    <xf numFmtId="0" fontId="0" fillId="14" borderId="9" xfId="0" applyFill="1" applyBorder="1" applyAlignment="1">
      <alignment horizontal="center" vertical="center"/>
    </xf>
    <xf numFmtId="0" fontId="0" fillId="7" borderId="54" xfId="0" applyFill="1" applyBorder="1" applyAlignment="1">
      <alignment horizontal="center" vertical="center"/>
    </xf>
    <xf numFmtId="164" fontId="0" fillId="0" borderId="53" xfId="0" applyNumberFormat="1" applyFill="1" applyBorder="1" applyAlignment="1">
      <alignment horizontal="center" vertical="center"/>
    </xf>
    <xf numFmtId="164" fontId="0" fillId="0" borderId="29" xfId="0" applyNumberFormat="1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55" xfId="0" applyFill="1" applyBorder="1" applyAlignment="1">
      <alignment horizontal="center"/>
    </xf>
    <xf numFmtId="7" fontId="0" fillId="0" borderId="51" xfId="0" applyNumberFormat="1" applyFill="1" applyBorder="1" applyAlignment="1">
      <alignment horizontal="center"/>
    </xf>
    <xf numFmtId="0" fontId="0" fillId="0" borderId="16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0" fontId="0" fillId="0" borderId="23" xfId="0" applyBorder="1" applyAlignment="1">
      <alignment horizontal="right" vertical="top" wrapText="1"/>
    </xf>
    <xf numFmtId="0" fontId="0" fillId="4" borderId="18" xfId="0" applyFill="1" applyBorder="1" applyAlignment="1">
      <alignment vertical="top" wrapText="1"/>
    </xf>
    <xf numFmtId="0" fontId="0" fillId="4" borderId="0" xfId="0" applyFill="1" applyBorder="1" applyAlignment="1">
      <alignment vertical="top" wrapText="1"/>
    </xf>
    <xf numFmtId="0" fontId="0" fillId="4" borderId="0" xfId="0" applyFill="1" applyBorder="1" applyAlignment="1">
      <alignment horizontal="center" vertical="top" wrapText="1"/>
    </xf>
    <xf numFmtId="0" fontId="0" fillId="4" borderId="19" xfId="0" applyFill="1" applyBorder="1" applyAlignment="1">
      <alignment vertical="top" wrapText="1"/>
    </xf>
    <xf numFmtId="168" fontId="0" fillId="14" borderId="12" xfId="0" applyNumberFormat="1" applyFill="1" applyBorder="1" applyAlignment="1">
      <alignment horizontal="center" vertical="center"/>
    </xf>
    <xf numFmtId="0" fontId="0" fillId="0" borderId="0" xfId="0" applyAlignment="1"/>
    <xf numFmtId="0" fontId="1" fillId="0" borderId="1" xfId="0" applyFont="1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23" xfId="0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3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4" xfId="0" applyBorder="1" applyAlignment="1">
      <alignment horizontal="center"/>
    </xf>
    <xf numFmtId="0" fontId="31" fillId="3" borderId="1" xfId="0" applyFont="1" applyFill="1" applyBorder="1" applyAlignment="1">
      <alignment horizontal="center" vertical="center" wrapText="1"/>
    </xf>
    <xf numFmtId="0" fontId="31" fillId="3" borderId="16" xfId="0" applyFont="1" applyFill="1" applyBorder="1" applyAlignment="1">
      <alignment horizontal="center" vertical="center"/>
    </xf>
    <xf numFmtId="0" fontId="31" fillId="3" borderId="17" xfId="0" applyFont="1" applyFill="1" applyBorder="1" applyAlignment="1">
      <alignment horizontal="center" vertical="center"/>
    </xf>
    <xf numFmtId="0" fontId="31" fillId="3" borderId="20" xfId="0" applyFont="1" applyFill="1" applyBorder="1" applyAlignment="1">
      <alignment horizontal="center" vertical="center"/>
    </xf>
    <xf numFmtId="0" fontId="31" fillId="3" borderId="21" xfId="0" applyFont="1" applyFill="1" applyBorder="1" applyAlignment="1">
      <alignment horizontal="center" vertical="center"/>
    </xf>
    <xf numFmtId="0" fontId="31" fillId="3" borderId="22" xfId="0" applyFont="1" applyFill="1" applyBorder="1" applyAlignment="1">
      <alignment horizontal="center" vertical="center"/>
    </xf>
    <xf numFmtId="0" fontId="39" fillId="3" borderId="1" xfId="0" applyFont="1" applyFill="1" applyBorder="1" applyAlignment="1">
      <alignment horizontal="center" vertical="center" wrapText="1"/>
    </xf>
    <xf numFmtId="0" fontId="39" fillId="3" borderId="16" xfId="0" applyFont="1" applyFill="1" applyBorder="1" applyAlignment="1">
      <alignment horizontal="center" vertical="center" wrapText="1"/>
    </xf>
    <xf numFmtId="0" fontId="39" fillId="3" borderId="17" xfId="0" applyFont="1" applyFill="1" applyBorder="1" applyAlignment="1">
      <alignment horizontal="center" vertical="center" wrapText="1"/>
    </xf>
    <xf numFmtId="0" fontId="39" fillId="3" borderId="18" xfId="0" applyFont="1" applyFill="1" applyBorder="1" applyAlignment="1">
      <alignment horizontal="center" vertical="center" wrapText="1"/>
    </xf>
    <xf numFmtId="0" fontId="39" fillId="3" borderId="0" xfId="0" applyFont="1" applyFill="1" applyBorder="1" applyAlignment="1">
      <alignment horizontal="center" vertical="center" wrapText="1"/>
    </xf>
    <xf numFmtId="0" fontId="39" fillId="3" borderId="19" xfId="0" applyFont="1" applyFill="1" applyBorder="1" applyAlignment="1">
      <alignment horizontal="center" vertical="center" wrapText="1"/>
    </xf>
    <xf numFmtId="0" fontId="39" fillId="3" borderId="20" xfId="0" applyFont="1" applyFill="1" applyBorder="1" applyAlignment="1">
      <alignment horizontal="center" vertical="center" wrapText="1"/>
    </xf>
    <xf numFmtId="0" fontId="39" fillId="3" borderId="21" xfId="0" applyFont="1" applyFill="1" applyBorder="1" applyAlignment="1">
      <alignment horizontal="center" vertical="center" wrapText="1"/>
    </xf>
    <xf numFmtId="0" fontId="39" fillId="3" borderId="2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6" fillId="7" borderId="21" xfId="0" applyFont="1" applyFill="1" applyBorder="1" applyAlignment="1">
      <alignment horizontal="center" vertical="center"/>
    </xf>
    <xf numFmtId="0" fontId="6" fillId="7" borderId="22" xfId="0" applyFont="1" applyFill="1" applyBorder="1" applyAlignment="1">
      <alignment horizontal="center" vertical="center"/>
    </xf>
    <xf numFmtId="0" fontId="0" fillId="11" borderId="47" xfId="0" applyFill="1" applyBorder="1" applyAlignment="1">
      <alignment horizontal="left" vertical="top" wrapText="1"/>
    </xf>
    <xf numFmtId="0" fontId="0" fillId="11" borderId="48" xfId="0" applyFill="1" applyBorder="1" applyAlignment="1">
      <alignment horizontal="left" vertical="top" wrapText="1"/>
    </xf>
    <xf numFmtId="0" fontId="0" fillId="11" borderId="32" xfId="0" applyFill="1" applyBorder="1" applyAlignment="1">
      <alignment horizontal="left" vertical="top" wrapText="1"/>
    </xf>
    <xf numFmtId="0" fontId="0" fillId="11" borderId="33" xfId="0" applyFill="1" applyBorder="1" applyAlignment="1">
      <alignment horizontal="left" vertical="top" wrapText="1"/>
    </xf>
    <xf numFmtId="0" fontId="32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3" xfId="0" applyFill="1" applyBorder="1" applyAlignment="1">
      <alignment horizontal="left"/>
    </xf>
    <xf numFmtId="0" fontId="0" fillId="0" borderId="34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7" borderId="18" xfId="0" applyFill="1" applyBorder="1" applyAlignment="1">
      <alignment horizontal="left" vertical="center"/>
    </xf>
    <xf numFmtId="0" fontId="0" fillId="7" borderId="0" xfId="0" applyFill="1" applyBorder="1" applyAlignment="1">
      <alignment horizontal="left" vertical="center"/>
    </xf>
    <xf numFmtId="0" fontId="0" fillId="11" borderId="18" xfId="0" applyFill="1" applyBorder="1" applyAlignment="1">
      <alignment horizontal="left" vertical="center"/>
    </xf>
    <xf numFmtId="0" fontId="0" fillId="11" borderId="19" xfId="0" applyFill="1" applyBorder="1" applyAlignment="1">
      <alignment horizontal="left" vertical="center"/>
    </xf>
    <xf numFmtId="0" fontId="0" fillId="12" borderId="18" xfId="0" applyFill="1" applyBorder="1" applyAlignment="1">
      <alignment horizontal="left" vertical="center"/>
    </xf>
    <xf numFmtId="0" fontId="0" fillId="12" borderId="0" xfId="0" applyFill="1" applyBorder="1" applyAlignment="1">
      <alignment horizontal="left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0" fillId="7" borderId="18" xfId="0" applyFont="1" applyFill="1" applyBorder="1" applyAlignment="1">
      <alignment horizontal="left" vertical="center"/>
    </xf>
    <xf numFmtId="0" fontId="0" fillId="7" borderId="0" xfId="0" applyFont="1" applyFill="1" applyBorder="1" applyAlignment="1">
      <alignment horizontal="left" vertical="center"/>
    </xf>
    <xf numFmtId="0" fontId="0" fillId="12" borderId="19" xfId="0" applyFill="1" applyBorder="1" applyAlignment="1">
      <alignment horizontal="left" vertical="center"/>
    </xf>
    <xf numFmtId="0" fontId="0" fillId="11" borderId="18" xfId="0" applyFont="1" applyFill="1" applyBorder="1" applyAlignment="1">
      <alignment horizontal="left" vertical="center" wrapText="1"/>
    </xf>
    <xf numFmtId="0" fontId="0" fillId="11" borderId="19" xfId="0" applyFont="1" applyFill="1" applyBorder="1" applyAlignment="1">
      <alignment horizontal="left" vertical="center" wrapText="1"/>
    </xf>
    <xf numFmtId="0" fontId="0" fillId="11" borderId="18" xfId="0" applyFont="1" applyFill="1" applyBorder="1" applyAlignment="1">
      <alignment horizontal="left" vertical="center"/>
    </xf>
    <xf numFmtId="0" fontId="0" fillId="11" borderId="19" xfId="0" applyFont="1" applyFill="1" applyBorder="1" applyAlignment="1">
      <alignment horizontal="left" vertical="center"/>
    </xf>
    <xf numFmtId="0" fontId="0" fillId="7" borderId="19" xfId="0" applyFill="1" applyBorder="1" applyAlignment="1">
      <alignment horizontal="left" vertical="center"/>
    </xf>
    <xf numFmtId="0" fontId="0" fillId="0" borderId="3" xfId="0" applyBorder="1" applyAlignment="1">
      <alignment horizontal="right" vertical="top"/>
    </xf>
    <xf numFmtId="0" fontId="0" fillId="0" borderId="49" xfId="0" applyBorder="1" applyAlignment="1">
      <alignment horizontal="right" vertical="top"/>
    </xf>
    <xf numFmtId="0" fontId="0" fillId="0" borderId="1" xfId="0" applyBorder="1" applyAlignment="1">
      <alignment horizontal="left" vertical="top" wrapText="1"/>
    </xf>
    <xf numFmtId="0" fontId="0" fillId="0" borderId="0" xfId="0" applyBorder="1" applyAlignment="1">
      <alignment horizontal="center" vertical="top" wrapText="1"/>
    </xf>
    <xf numFmtId="0" fontId="38" fillId="0" borderId="34" xfId="0" applyFont="1" applyBorder="1" applyAlignment="1">
      <alignment horizontal="left" vertical="top" wrapText="1"/>
    </xf>
    <xf numFmtId="0" fontId="38" fillId="0" borderId="24" xfId="0" applyFont="1" applyBorder="1" applyAlignment="1">
      <alignment horizontal="left" vertical="top" wrapText="1"/>
    </xf>
    <xf numFmtId="0" fontId="38" fillId="0" borderId="1" xfId="0" applyFont="1" applyBorder="1" applyAlignment="1">
      <alignment horizontal="left" vertical="top" wrapText="1"/>
    </xf>
    <xf numFmtId="0" fontId="38" fillId="0" borderId="16" xfId="0" applyFont="1" applyBorder="1" applyAlignment="1">
      <alignment horizontal="left" vertical="top" wrapText="1"/>
    </xf>
    <xf numFmtId="0" fontId="38" fillId="0" borderId="17" xfId="0" applyFont="1" applyBorder="1" applyAlignment="1">
      <alignment horizontal="left" vertical="top" wrapText="1"/>
    </xf>
    <xf numFmtId="0" fontId="38" fillId="0" borderId="18" xfId="0" applyFont="1" applyBorder="1" applyAlignment="1">
      <alignment horizontal="left" vertical="top" wrapText="1"/>
    </xf>
    <xf numFmtId="0" fontId="38" fillId="0" borderId="0" xfId="0" applyFont="1" applyBorder="1" applyAlignment="1">
      <alignment horizontal="left" vertical="top" wrapText="1"/>
    </xf>
    <xf numFmtId="0" fontId="38" fillId="0" borderId="19" xfId="0" applyFont="1" applyBorder="1" applyAlignment="1">
      <alignment horizontal="left" vertical="top" wrapText="1"/>
    </xf>
    <xf numFmtId="0" fontId="38" fillId="0" borderId="20" xfId="0" applyFont="1" applyBorder="1" applyAlignment="1">
      <alignment horizontal="left" vertical="top" wrapText="1"/>
    </xf>
    <xf numFmtId="0" fontId="38" fillId="0" borderId="21" xfId="0" applyFont="1" applyBorder="1" applyAlignment="1">
      <alignment horizontal="left" vertical="top" wrapText="1"/>
    </xf>
    <xf numFmtId="0" fontId="38" fillId="0" borderId="22" xfId="0" applyFont="1" applyBorder="1" applyAlignment="1">
      <alignment horizontal="left" vertical="top" wrapText="1"/>
    </xf>
    <xf numFmtId="0" fontId="34" fillId="0" borderId="1" xfId="0" applyFont="1" applyBorder="1" applyAlignment="1">
      <alignment horizontal="left" vertical="top" wrapText="1"/>
    </xf>
    <xf numFmtId="0" fontId="38" fillId="0" borderId="23" xfId="0" applyFont="1" applyBorder="1" applyAlignment="1">
      <alignment horizontal="center" vertical="center" wrapText="1"/>
    </xf>
    <xf numFmtId="0" fontId="38" fillId="0" borderId="34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top"/>
    </xf>
    <xf numFmtId="0" fontId="0" fillId="3" borderId="6" xfId="0" applyFill="1" applyBorder="1" applyAlignment="1">
      <alignment horizontal="center" vertical="top"/>
    </xf>
    <xf numFmtId="0" fontId="0" fillId="3" borderId="9" xfId="0" applyFill="1" applyBorder="1" applyAlignment="1">
      <alignment horizontal="center" vertical="top"/>
    </xf>
    <xf numFmtId="0" fontId="10" fillId="7" borderId="1" xfId="0" applyFont="1" applyFill="1" applyBorder="1" applyAlignment="1">
      <alignment horizontal="center" vertical="center" wrapText="1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10" fillId="7" borderId="19" xfId="0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center" vertical="center"/>
    </xf>
    <xf numFmtId="0" fontId="10" fillId="7" borderId="21" xfId="0" applyFont="1" applyFill="1" applyBorder="1" applyAlignment="1">
      <alignment horizontal="center" vertical="center"/>
    </xf>
    <xf numFmtId="0" fontId="10" fillId="7" borderId="22" xfId="0" applyFont="1" applyFill="1" applyBorder="1" applyAlignment="1">
      <alignment horizontal="center" vertical="center"/>
    </xf>
    <xf numFmtId="0" fontId="26" fillId="0" borderId="23" xfId="1" applyFont="1" applyBorder="1" applyAlignment="1">
      <alignment horizontal="left" vertical="top"/>
    </xf>
    <xf numFmtId="0" fontId="26" fillId="0" borderId="34" xfId="1" applyFont="1" applyBorder="1" applyAlignment="1">
      <alignment horizontal="left" vertical="top"/>
    </xf>
    <xf numFmtId="0" fontId="26" fillId="0" borderId="24" xfId="1" applyFont="1" applyBorder="1" applyAlignment="1">
      <alignment horizontal="left" vertical="top"/>
    </xf>
    <xf numFmtId="0" fontId="0" fillId="0" borderId="18" xfId="0" quotePrefix="1" applyBorder="1" applyAlignment="1">
      <alignment horizontal="left" vertical="center"/>
    </xf>
    <xf numFmtId="0" fontId="0" fillId="0" borderId="0" xfId="0" quotePrefix="1" applyAlignment="1">
      <alignment horizontal="left" vertical="center"/>
    </xf>
    <xf numFmtId="0" fontId="15" fillId="3" borderId="1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6" fillId="3" borderId="22" xfId="0" applyFont="1" applyFill="1" applyBorder="1" applyAlignment="1">
      <alignment horizontal="center" vertical="center"/>
    </xf>
    <xf numFmtId="0" fontId="26" fillId="0" borderId="41" xfId="1" applyFont="1" applyBorder="1" applyAlignment="1">
      <alignment horizontal="left" vertical="top"/>
    </xf>
    <xf numFmtId="0" fontId="26" fillId="0" borderId="42" xfId="1" applyFont="1" applyBorder="1" applyAlignment="1">
      <alignment horizontal="left" vertical="top"/>
    </xf>
    <xf numFmtId="0" fontId="26" fillId="0" borderId="43" xfId="1" applyFont="1" applyBorder="1" applyAlignment="1">
      <alignment horizontal="left" vertical="top"/>
    </xf>
    <xf numFmtId="0" fontId="26" fillId="0" borderId="44" xfId="1" applyFont="1" applyBorder="1" applyAlignment="1">
      <alignment horizontal="left" vertical="top"/>
    </xf>
    <xf numFmtId="0" fontId="26" fillId="0" borderId="45" xfId="1" applyFont="1" applyBorder="1" applyAlignment="1">
      <alignment horizontal="left" vertical="top"/>
    </xf>
    <xf numFmtId="0" fontId="26" fillId="0" borderId="46" xfId="1" applyFont="1" applyBorder="1" applyAlignment="1">
      <alignment horizontal="left" vertical="top"/>
    </xf>
    <xf numFmtId="0" fontId="0" fillId="8" borderId="26" xfId="0" applyFill="1" applyBorder="1" applyAlignment="1">
      <alignment horizontal="center"/>
    </xf>
    <xf numFmtId="0" fontId="0" fillId="8" borderId="27" xfId="0" applyFill="1" applyBorder="1" applyAlignment="1">
      <alignment horizontal="center"/>
    </xf>
    <xf numFmtId="0" fontId="0" fillId="8" borderId="28" xfId="0" applyFill="1" applyBorder="1" applyAlignment="1">
      <alignment horizontal="center"/>
    </xf>
    <xf numFmtId="0" fontId="0" fillId="8" borderId="23" xfId="0" applyFill="1" applyBorder="1" applyAlignment="1">
      <alignment horizontal="center"/>
    </xf>
    <xf numFmtId="0" fontId="0" fillId="8" borderId="24" xfId="0" applyFill="1" applyBorder="1" applyAlignment="1">
      <alignment horizontal="center"/>
    </xf>
    <xf numFmtId="0" fontId="0" fillId="8" borderId="34" xfId="0" applyFill="1" applyBorder="1" applyAlignment="1">
      <alignment horizontal="center"/>
    </xf>
    <xf numFmtId="0" fontId="40" fillId="0" borderId="0" xfId="0" applyFont="1" applyBorder="1" applyAlignment="1">
      <alignment vertical="top" wrapText="1"/>
    </xf>
    <xf numFmtId="0" fontId="40" fillId="0" borderId="1" xfId="0" applyFont="1" applyBorder="1" applyAlignment="1">
      <alignment horizontal="center" vertical="top" wrapText="1"/>
    </xf>
    <xf numFmtId="0" fontId="40" fillId="0" borderId="16" xfId="0" applyFont="1" applyBorder="1" applyAlignment="1">
      <alignment horizontal="center" vertical="top" wrapText="1"/>
    </xf>
    <xf numFmtId="0" fontId="40" fillId="0" borderId="17" xfId="0" applyFont="1" applyBorder="1" applyAlignment="1">
      <alignment horizontal="center" vertical="top" wrapText="1"/>
    </xf>
    <xf numFmtId="0" fontId="40" fillId="0" borderId="20" xfId="0" applyFont="1" applyBorder="1" applyAlignment="1">
      <alignment horizontal="center" vertical="top" wrapText="1"/>
    </xf>
    <xf numFmtId="0" fontId="40" fillId="0" borderId="21" xfId="0" applyFont="1" applyBorder="1" applyAlignment="1">
      <alignment horizontal="center" vertical="top" wrapText="1"/>
    </xf>
    <xf numFmtId="0" fontId="40" fillId="0" borderId="2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colors>
    <mruColors>
      <color rgb="FF51E1F5"/>
      <color rgb="FF2606E4"/>
      <color rgb="FF00F26D"/>
      <color rgb="FFE88502"/>
      <color rgb="FFF79D53"/>
      <color rgb="FF00DE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ctrlProps/ctrlProp1.xml><?xml version="1.0" encoding="utf-8"?>
<formControlPr xmlns="http://schemas.microsoft.com/office/spreadsheetml/2009/9/main" objectType="Drop" dropStyle="combo" dx="16" fmlaRange="Проф" noThreeD="1" sel="1" val="0"/>
</file>

<file path=xl/ctrlProps/ctrlProp2.xml><?xml version="1.0" encoding="utf-8"?>
<formControlPr xmlns="http://schemas.microsoft.com/office/spreadsheetml/2009/9/main" objectType="Drop" dropStyle="combo" dx="16" fmlaRange="Тол" noThreeD="1" sel="4" val="0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38</xdr:row>
      <xdr:rowOff>91109</xdr:rowOff>
    </xdr:from>
    <xdr:to>
      <xdr:col>9</xdr:col>
      <xdr:colOff>513521</xdr:colOff>
      <xdr:row>38</xdr:row>
      <xdr:rowOff>95250</xdr:rowOff>
    </xdr:to>
    <xdr:cxnSp macro="">
      <xdr:nvCxnSpPr>
        <xdr:cNvPr id="5" name="Прямая со стрелкой 4"/>
        <xdr:cNvCxnSpPr/>
      </xdr:nvCxnSpPr>
      <xdr:spPr>
        <a:xfrm flipV="1">
          <a:off x="2409825" y="8009283"/>
          <a:ext cx="4671805" cy="4141"/>
        </a:xfrm>
        <a:prstGeom prst="straightConnector1">
          <a:avLst/>
        </a:prstGeom>
        <a:ln w="444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44</xdr:row>
          <xdr:rowOff>47625</xdr:rowOff>
        </xdr:from>
        <xdr:to>
          <xdr:col>7</xdr:col>
          <xdr:colOff>542925</xdr:colOff>
          <xdr:row>45</xdr:row>
          <xdr:rowOff>95250</xdr:rowOff>
        </xdr:to>
        <xdr:sp macro="" textlink="">
          <xdr:nvSpPr>
            <xdr:cNvPr id="5142" name="ComboBox1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44</xdr:row>
          <xdr:rowOff>47625</xdr:rowOff>
        </xdr:from>
        <xdr:to>
          <xdr:col>10</xdr:col>
          <xdr:colOff>28575</xdr:colOff>
          <xdr:row>45</xdr:row>
          <xdr:rowOff>66675</xdr:rowOff>
        </xdr:to>
        <xdr:sp macro="" textlink="">
          <xdr:nvSpPr>
            <xdr:cNvPr id="5143" name="Drop Down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45</xdr:row>
          <xdr:rowOff>123825</xdr:rowOff>
        </xdr:from>
        <xdr:to>
          <xdr:col>7</xdr:col>
          <xdr:colOff>542925</xdr:colOff>
          <xdr:row>46</xdr:row>
          <xdr:rowOff>163167</xdr:rowOff>
        </xdr:to>
        <xdr:sp macro="" textlink="">
          <xdr:nvSpPr>
            <xdr:cNvPr id="5145" name="ComboBox2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45</xdr:row>
          <xdr:rowOff>114300</xdr:rowOff>
        </xdr:from>
        <xdr:to>
          <xdr:col>10</xdr:col>
          <xdr:colOff>19050</xdr:colOff>
          <xdr:row>46</xdr:row>
          <xdr:rowOff>125067</xdr:rowOff>
        </xdr:to>
        <xdr:sp macro="" textlink="">
          <xdr:nvSpPr>
            <xdr:cNvPr id="5146" name="Drop Down 26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347869</xdr:colOff>
      <xdr:row>43</xdr:row>
      <xdr:rowOff>74544</xdr:rowOff>
    </xdr:from>
    <xdr:to>
      <xdr:col>12</xdr:col>
      <xdr:colOff>140804</xdr:colOff>
      <xdr:row>44</xdr:row>
      <xdr:rowOff>124237</xdr:rowOff>
    </xdr:to>
    <xdr:cxnSp macro="">
      <xdr:nvCxnSpPr>
        <xdr:cNvPr id="3" name="Прямая со стрелкой 2"/>
        <xdr:cNvCxnSpPr/>
      </xdr:nvCxnSpPr>
      <xdr:spPr>
        <a:xfrm flipH="1">
          <a:off x="5690152" y="9425609"/>
          <a:ext cx="2774674" cy="248476"/>
        </a:xfrm>
        <a:prstGeom prst="straightConnector1">
          <a:avLst/>
        </a:prstGeom>
        <a:ln w="31750">
          <a:solidFill>
            <a:srgbClr val="FF0000"/>
          </a:solidFill>
          <a:headEnd type="oval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372717</xdr:colOff>
      <xdr:row>46</xdr:row>
      <xdr:rowOff>82826</xdr:rowOff>
    </xdr:from>
    <xdr:to>
      <xdr:col>12</xdr:col>
      <xdr:colOff>149087</xdr:colOff>
      <xdr:row>46</xdr:row>
      <xdr:rowOff>82827</xdr:rowOff>
    </xdr:to>
    <xdr:cxnSp macro="">
      <xdr:nvCxnSpPr>
        <xdr:cNvPr id="15" name="Прямая со стрелкой 14"/>
        <xdr:cNvCxnSpPr/>
      </xdr:nvCxnSpPr>
      <xdr:spPr>
        <a:xfrm flipH="1">
          <a:off x="5715000" y="10030239"/>
          <a:ext cx="2758109" cy="1"/>
        </a:xfrm>
        <a:prstGeom prst="straightConnector1">
          <a:avLst/>
        </a:prstGeom>
        <a:ln w="31750">
          <a:solidFill>
            <a:srgbClr val="FF0000"/>
          </a:solidFill>
          <a:headEnd type="oval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331304</xdr:colOff>
      <xdr:row>46</xdr:row>
      <xdr:rowOff>41413</xdr:rowOff>
    </xdr:from>
    <xdr:to>
      <xdr:col>12</xdr:col>
      <xdr:colOff>140804</xdr:colOff>
      <xdr:row>46</xdr:row>
      <xdr:rowOff>91109</xdr:rowOff>
    </xdr:to>
    <xdr:cxnSp macro="">
      <xdr:nvCxnSpPr>
        <xdr:cNvPr id="17" name="Прямая со стрелкой 16"/>
        <xdr:cNvCxnSpPr/>
      </xdr:nvCxnSpPr>
      <xdr:spPr>
        <a:xfrm flipH="1" flipV="1">
          <a:off x="6899413" y="9988826"/>
          <a:ext cx="1565413" cy="49696"/>
        </a:xfrm>
        <a:prstGeom prst="straightConnector1">
          <a:avLst/>
        </a:prstGeom>
        <a:ln w="31750">
          <a:solidFill>
            <a:srgbClr val="FF0000"/>
          </a:solidFill>
          <a:headEnd type="oval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289891</xdr:colOff>
      <xdr:row>43</xdr:row>
      <xdr:rowOff>74544</xdr:rowOff>
    </xdr:from>
    <xdr:to>
      <xdr:col>12</xdr:col>
      <xdr:colOff>149088</xdr:colOff>
      <xdr:row>44</xdr:row>
      <xdr:rowOff>140804</xdr:rowOff>
    </xdr:to>
    <xdr:cxnSp macro="">
      <xdr:nvCxnSpPr>
        <xdr:cNvPr id="20" name="Прямая со стрелкой 19"/>
        <xdr:cNvCxnSpPr/>
      </xdr:nvCxnSpPr>
      <xdr:spPr>
        <a:xfrm flipH="1">
          <a:off x="6858000" y="9425609"/>
          <a:ext cx="1615110" cy="265043"/>
        </a:xfrm>
        <a:prstGeom prst="straightConnector1">
          <a:avLst/>
        </a:prstGeom>
        <a:ln w="31750">
          <a:solidFill>
            <a:srgbClr val="FF0000"/>
          </a:solidFill>
          <a:headEnd type="oval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803413</xdr:colOff>
      <xdr:row>14</xdr:row>
      <xdr:rowOff>157370</xdr:rowOff>
    </xdr:from>
    <xdr:to>
      <xdr:col>9</xdr:col>
      <xdr:colOff>149088</xdr:colOff>
      <xdr:row>16</xdr:row>
      <xdr:rowOff>66261</xdr:rowOff>
    </xdr:to>
    <xdr:cxnSp macro="">
      <xdr:nvCxnSpPr>
        <xdr:cNvPr id="4" name="Прямая со стрелкой 3"/>
        <xdr:cNvCxnSpPr/>
      </xdr:nvCxnSpPr>
      <xdr:spPr>
        <a:xfrm flipH="1" flipV="1">
          <a:off x="4663109" y="3304761"/>
          <a:ext cx="2054088" cy="306457"/>
        </a:xfrm>
        <a:prstGeom prst="straightConnector1">
          <a:avLst/>
        </a:prstGeom>
        <a:ln w="41275">
          <a:solidFill>
            <a:srgbClr val="FF0000"/>
          </a:solidFill>
          <a:headEnd type="oval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861391</xdr:colOff>
      <xdr:row>14</xdr:row>
      <xdr:rowOff>173935</xdr:rowOff>
    </xdr:from>
    <xdr:to>
      <xdr:col>9</xdr:col>
      <xdr:colOff>182218</xdr:colOff>
      <xdr:row>16</xdr:row>
      <xdr:rowOff>74543</xdr:rowOff>
    </xdr:to>
    <xdr:cxnSp macro="">
      <xdr:nvCxnSpPr>
        <xdr:cNvPr id="13" name="Прямая со стрелкой 12"/>
        <xdr:cNvCxnSpPr/>
      </xdr:nvCxnSpPr>
      <xdr:spPr>
        <a:xfrm flipH="1" flipV="1">
          <a:off x="3826565" y="3321326"/>
          <a:ext cx="2923762" cy="298174"/>
        </a:xfrm>
        <a:prstGeom prst="straightConnector1">
          <a:avLst/>
        </a:prstGeom>
        <a:ln w="41275">
          <a:solidFill>
            <a:srgbClr val="FF0000"/>
          </a:solidFill>
          <a:headEnd type="oval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828261</xdr:colOff>
      <xdr:row>14</xdr:row>
      <xdr:rowOff>173935</xdr:rowOff>
    </xdr:from>
    <xdr:to>
      <xdr:col>9</xdr:col>
      <xdr:colOff>190500</xdr:colOff>
      <xdr:row>16</xdr:row>
      <xdr:rowOff>66261</xdr:rowOff>
    </xdr:to>
    <xdr:cxnSp macro="">
      <xdr:nvCxnSpPr>
        <xdr:cNvPr id="16" name="Прямая со стрелкой 15"/>
        <xdr:cNvCxnSpPr/>
      </xdr:nvCxnSpPr>
      <xdr:spPr>
        <a:xfrm flipH="1" flipV="1">
          <a:off x="2923761" y="3321326"/>
          <a:ext cx="3834848" cy="289892"/>
        </a:xfrm>
        <a:prstGeom prst="straightConnector1">
          <a:avLst/>
        </a:prstGeom>
        <a:ln w="41275">
          <a:solidFill>
            <a:srgbClr val="FF0000"/>
          </a:solidFill>
          <a:headEnd type="oval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3</xdr:row>
      <xdr:rowOff>165652</xdr:rowOff>
    </xdr:from>
    <xdr:to>
      <xdr:col>9</xdr:col>
      <xdr:colOff>173935</xdr:colOff>
      <xdr:row>16</xdr:row>
      <xdr:rowOff>91108</xdr:rowOff>
    </xdr:to>
    <xdr:cxnSp macro="">
      <xdr:nvCxnSpPr>
        <xdr:cNvPr id="24" name="Прямая со стрелкой 23"/>
        <xdr:cNvCxnSpPr/>
      </xdr:nvCxnSpPr>
      <xdr:spPr>
        <a:xfrm flipH="1" flipV="1">
          <a:off x="2965174" y="836543"/>
          <a:ext cx="3776870" cy="2799522"/>
        </a:xfrm>
        <a:prstGeom prst="straightConnector1">
          <a:avLst/>
        </a:prstGeom>
        <a:ln w="41275">
          <a:solidFill>
            <a:srgbClr val="FF0000"/>
          </a:solidFill>
          <a:headEnd type="oval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795131</xdr:colOff>
      <xdr:row>2</xdr:row>
      <xdr:rowOff>165653</xdr:rowOff>
    </xdr:from>
    <xdr:to>
      <xdr:col>10</xdr:col>
      <xdr:colOff>8282</xdr:colOff>
      <xdr:row>12</xdr:row>
      <xdr:rowOff>8283</xdr:rowOff>
    </xdr:to>
    <xdr:cxnSp macro="">
      <xdr:nvCxnSpPr>
        <xdr:cNvPr id="27" name="Прямая со стрелкой 26"/>
        <xdr:cNvCxnSpPr/>
      </xdr:nvCxnSpPr>
      <xdr:spPr>
        <a:xfrm>
          <a:off x="2890631" y="637762"/>
          <a:ext cx="4215847" cy="2120347"/>
        </a:xfrm>
        <a:prstGeom prst="straightConnector1">
          <a:avLst/>
        </a:prstGeom>
        <a:ln w="41275">
          <a:solidFill>
            <a:srgbClr val="FF0000"/>
          </a:solidFill>
          <a:headEnd type="oval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276640</xdr:colOff>
      <xdr:row>48</xdr:row>
      <xdr:rowOff>102705</xdr:rowOff>
    </xdr:from>
    <xdr:to>
      <xdr:col>12</xdr:col>
      <xdr:colOff>91108</xdr:colOff>
      <xdr:row>48</xdr:row>
      <xdr:rowOff>149087</xdr:rowOff>
    </xdr:to>
    <xdr:cxnSp macro="">
      <xdr:nvCxnSpPr>
        <xdr:cNvPr id="18" name="Прямая со стрелкой 17"/>
        <xdr:cNvCxnSpPr/>
      </xdr:nvCxnSpPr>
      <xdr:spPr>
        <a:xfrm flipH="1" flipV="1">
          <a:off x="6844749" y="10447683"/>
          <a:ext cx="1570381" cy="46382"/>
        </a:xfrm>
        <a:prstGeom prst="straightConnector1">
          <a:avLst/>
        </a:prstGeom>
        <a:ln w="31750">
          <a:solidFill>
            <a:srgbClr val="FF0000"/>
          </a:solidFill>
          <a:headEnd type="oval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480392</xdr:colOff>
      <xdr:row>48</xdr:row>
      <xdr:rowOff>99393</xdr:rowOff>
    </xdr:from>
    <xdr:to>
      <xdr:col>12</xdr:col>
      <xdr:colOff>99391</xdr:colOff>
      <xdr:row>48</xdr:row>
      <xdr:rowOff>149087</xdr:rowOff>
    </xdr:to>
    <xdr:cxnSp macro="">
      <xdr:nvCxnSpPr>
        <xdr:cNvPr id="21" name="Прямая со стрелкой 20"/>
        <xdr:cNvCxnSpPr/>
      </xdr:nvCxnSpPr>
      <xdr:spPr>
        <a:xfrm flipH="1" flipV="1">
          <a:off x="5822675" y="10444371"/>
          <a:ext cx="2600738" cy="49694"/>
        </a:xfrm>
        <a:prstGeom prst="straightConnector1">
          <a:avLst/>
        </a:prstGeom>
        <a:ln w="31750">
          <a:solidFill>
            <a:srgbClr val="FF0000"/>
          </a:solidFill>
          <a:headEnd type="oval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389283</xdr:colOff>
      <xdr:row>39</xdr:row>
      <xdr:rowOff>173935</xdr:rowOff>
    </xdr:from>
    <xdr:to>
      <xdr:col>9</xdr:col>
      <xdr:colOff>149086</xdr:colOff>
      <xdr:row>40</xdr:row>
      <xdr:rowOff>124241</xdr:rowOff>
    </xdr:to>
    <xdr:cxnSp macro="">
      <xdr:nvCxnSpPr>
        <xdr:cNvPr id="23" name="Прямая со стрелкой 22"/>
        <xdr:cNvCxnSpPr/>
      </xdr:nvCxnSpPr>
      <xdr:spPr>
        <a:xfrm>
          <a:off x="2484783" y="8497957"/>
          <a:ext cx="4232412" cy="149088"/>
        </a:xfrm>
        <a:prstGeom prst="straightConnector1">
          <a:avLst/>
        </a:prstGeom>
        <a:ln w="444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605100</xdr:colOff>
      <xdr:row>0</xdr:row>
      <xdr:rowOff>493059</xdr:rowOff>
    </xdr:from>
    <xdr:to>
      <xdr:col>10</xdr:col>
      <xdr:colOff>862853</xdr:colOff>
      <xdr:row>0</xdr:row>
      <xdr:rowOff>507782</xdr:rowOff>
    </xdr:to>
    <xdr:cxnSp macro="">
      <xdr:nvCxnSpPr>
        <xdr:cNvPr id="3" name="Прямая со стрелкой 2"/>
        <xdr:cNvCxnSpPr/>
      </xdr:nvCxnSpPr>
      <xdr:spPr>
        <a:xfrm flipH="1">
          <a:off x="6745924" y="493059"/>
          <a:ext cx="1467988" cy="14723"/>
        </a:xfrm>
        <a:prstGeom prst="straightConnector1">
          <a:avLst/>
        </a:prstGeom>
        <a:ln w="117475">
          <a:solidFill>
            <a:srgbClr val="FF0000"/>
          </a:solidFill>
          <a:headEnd type="none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477610</xdr:colOff>
      <xdr:row>91</xdr:row>
      <xdr:rowOff>1</xdr:rowOff>
    </xdr:from>
    <xdr:to>
      <xdr:col>12</xdr:col>
      <xdr:colOff>483205</xdr:colOff>
      <xdr:row>93</xdr:row>
      <xdr:rowOff>188579</xdr:rowOff>
    </xdr:to>
    <xdr:cxnSp macro="">
      <xdr:nvCxnSpPr>
        <xdr:cNvPr id="12" name="Прямая со стрелкой 11"/>
        <xdr:cNvCxnSpPr/>
      </xdr:nvCxnSpPr>
      <xdr:spPr>
        <a:xfrm>
          <a:off x="8029574" y="13784037"/>
          <a:ext cx="5595" cy="583185"/>
        </a:xfrm>
        <a:prstGeom prst="straightConnector1">
          <a:avLst/>
        </a:prstGeom>
        <a:ln w="117475">
          <a:solidFill>
            <a:srgbClr val="FF0000"/>
          </a:solidFill>
          <a:headEnd type="none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876</xdr:colOff>
      <xdr:row>128</xdr:row>
      <xdr:rowOff>119282</xdr:rowOff>
    </xdr:from>
    <xdr:to>
      <xdr:col>16</xdr:col>
      <xdr:colOff>616618</xdr:colOff>
      <xdr:row>128</xdr:row>
      <xdr:rowOff>125333</xdr:rowOff>
    </xdr:to>
    <xdr:cxnSp macro="">
      <xdr:nvCxnSpPr>
        <xdr:cNvPr id="4" name="Прямая со стрелкой 3"/>
        <xdr:cNvCxnSpPr/>
      </xdr:nvCxnSpPr>
      <xdr:spPr>
        <a:xfrm flipH="1" flipV="1">
          <a:off x="10784179" y="22417808"/>
          <a:ext cx="615742" cy="6051"/>
        </a:xfrm>
        <a:prstGeom prst="straightConnector1">
          <a:avLst/>
        </a:prstGeom>
        <a:ln w="117475">
          <a:solidFill>
            <a:srgbClr val="FF0000"/>
          </a:solidFill>
          <a:headEnd type="none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10" Type="http://schemas.openxmlformats.org/officeDocument/2006/relationships/comments" Target="../comments1.xml"/><Relationship Id="rId4" Type="http://schemas.openxmlformats.org/officeDocument/2006/relationships/control" Target="../activeX/activeX1.xml"/><Relationship Id="rId9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1"/>
  <dimension ref="A1:U70"/>
  <sheetViews>
    <sheetView tabSelected="1" zoomScale="115" zoomScaleNormal="115" workbookViewId="0">
      <selection activeCell="M51" sqref="M51:P53"/>
    </sheetView>
  </sheetViews>
  <sheetFormatPr defaultRowHeight="15" x14ac:dyDescent="0.25"/>
  <cols>
    <col min="2" max="2" width="8.85546875" customWidth="1"/>
    <col min="3" max="3" width="13.42578125" customWidth="1"/>
    <col min="4" max="4" width="13" customWidth="1"/>
    <col min="5" max="5" width="13.42578125" customWidth="1"/>
    <col min="6" max="6" width="14.85546875" customWidth="1"/>
    <col min="10" max="10" width="8" customWidth="1"/>
    <col min="15" max="15" width="20.5703125" customWidth="1"/>
  </cols>
  <sheetData>
    <row r="1" spans="2:21" ht="15.75" thickBot="1" x14ac:dyDescent="0.3">
      <c r="I1" s="158"/>
      <c r="J1" s="158"/>
      <c r="K1" s="158"/>
      <c r="L1" s="158"/>
      <c r="M1" s="158"/>
    </row>
    <row r="2" spans="2:21" ht="21.75" thickBot="1" x14ac:dyDescent="0.4">
      <c r="B2" s="74"/>
      <c r="C2" s="75"/>
      <c r="D2" s="225" t="s">
        <v>54</v>
      </c>
      <c r="E2" s="226"/>
      <c r="F2" s="75"/>
      <c r="G2" s="75"/>
      <c r="H2" s="76"/>
      <c r="I2" s="158"/>
      <c r="J2" s="158"/>
      <c r="K2" s="158"/>
      <c r="L2" s="158"/>
      <c r="M2" s="158"/>
      <c r="N2" s="88"/>
      <c r="O2" s="88"/>
      <c r="P2" s="88"/>
    </row>
    <row r="3" spans="2:21" ht="15.75" thickBot="1" x14ac:dyDescent="0.3">
      <c r="B3" s="77"/>
      <c r="C3" s="78"/>
      <c r="D3" s="78"/>
      <c r="E3" s="78"/>
      <c r="F3" s="78"/>
      <c r="G3" s="78"/>
      <c r="H3" s="79"/>
      <c r="I3" s="158"/>
      <c r="J3" s="158"/>
      <c r="K3" s="158"/>
      <c r="L3" s="158"/>
      <c r="M3" s="158"/>
      <c r="N3" s="23"/>
      <c r="O3" s="23"/>
      <c r="P3" s="23"/>
    </row>
    <row r="4" spans="2:21" ht="15" customHeight="1" thickBot="1" x14ac:dyDescent="0.3">
      <c r="B4" s="227" t="s">
        <v>20</v>
      </c>
      <c r="C4" s="228"/>
      <c r="D4" s="136" t="s">
        <v>2</v>
      </c>
      <c r="E4" s="50" t="s">
        <v>45</v>
      </c>
      <c r="F4" s="25"/>
      <c r="G4" s="24"/>
      <c r="H4" s="26"/>
      <c r="I4" s="158"/>
      <c r="J4" s="158"/>
      <c r="K4" s="158"/>
      <c r="L4" s="158"/>
      <c r="M4" s="158"/>
      <c r="N4" s="89"/>
      <c r="O4" s="23"/>
      <c r="P4" s="23"/>
    </row>
    <row r="5" spans="2:21" ht="15" customHeight="1" thickBot="1" x14ac:dyDescent="0.3">
      <c r="B5" s="227" t="s">
        <v>21</v>
      </c>
      <c r="C5" s="228"/>
      <c r="D5" s="136">
        <v>0.4</v>
      </c>
      <c r="E5" s="50" t="s">
        <v>45</v>
      </c>
      <c r="F5" s="25"/>
      <c r="G5" s="25"/>
      <c r="H5" s="26"/>
      <c r="I5" s="158"/>
      <c r="J5" s="158"/>
      <c r="K5" s="158"/>
      <c r="L5" s="158"/>
      <c r="M5" s="158"/>
      <c r="N5" s="89"/>
      <c r="O5" s="23"/>
      <c r="P5" s="23"/>
    </row>
    <row r="6" spans="2:21" ht="15.75" thickBot="1" x14ac:dyDescent="0.3">
      <c r="B6" s="230" t="s">
        <v>43</v>
      </c>
      <c r="C6" s="231"/>
      <c r="D6" s="137">
        <f>IFERROR(LOOKUP(,-1/(LOOKUP(ROW(Таблица!B2:B1028),ROW(Таблица!B2:B1028)/(Таблица!B2:B1028&lt;&gt;""),Таблица!B2:B1028)=D4)/(Таблица!C2:C1028=D5),Таблица!D2:D1028),"")</f>
        <v>3.25</v>
      </c>
      <c r="E6" s="25"/>
      <c r="F6" s="25"/>
      <c r="G6" s="25"/>
      <c r="H6" s="26"/>
      <c r="I6" s="158"/>
      <c r="J6" s="158"/>
      <c r="K6" s="158"/>
      <c r="L6" s="158"/>
      <c r="M6" s="158"/>
      <c r="N6" s="89"/>
      <c r="O6" s="23"/>
      <c r="P6" s="23"/>
    </row>
    <row r="7" spans="2:21" ht="20.25" customHeight="1" thickBot="1" x14ac:dyDescent="0.3">
      <c r="B7" s="227" t="s">
        <v>22</v>
      </c>
      <c r="C7" s="228"/>
      <c r="D7" s="134">
        <v>100</v>
      </c>
      <c r="E7" s="82" t="s">
        <v>63</v>
      </c>
      <c r="F7" s="135" t="s">
        <v>23</v>
      </c>
      <c r="G7" s="132" t="s">
        <v>24</v>
      </c>
      <c r="H7" s="26"/>
      <c r="I7" s="158"/>
      <c r="J7" s="158"/>
      <c r="K7" s="158"/>
      <c r="L7" s="158"/>
      <c r="M7" s="158"/>
      <c r="N7" s="89"/>
      <c r="O7" s="23"/>
      <c r="P7" s="23"/>
      <c r="S7" s="52"/>
      <c r="T7" s="52"/>
      <c r="U7" s="52"/>
    </row>
    <row r="8" spans="2:21" ht="19.5" customHeight="1" thickBot="1" x14ac:dyDescent="0.3">
      <c r="B8" s="232" t="s">
        <v>44</v>
      </c>
      <c r="C8" s="233"/>
      <c r="D8" s="157">
        <f>(D7*D6)/1000</f>
        <v>0.32500000000000001</v>
      </c>
      <c r="E8" s="138" t="s">
        <v>25</v>
      </c>
      <c r="F8" s="139">
        <v>0.32500000000000001</v>
      </c>
      <c r="G8" s="91">
        <f>(F8/D6)*1000</f>
        <v>100</v>
      </c>
      <c r="H8" s="122"/>
      <c r="I8" s="158"/>
      <c r="J8" s="158"/>
      <c r="K8" s="158"/>
      <c r="L8" s="158"/>
      <c r="M8" s="158"/>
      <c r="N8" s="89"/>
      <c r="O8" s="65"/>
      <c r="P8" s="23"/>
      <c r="S8" s="52"/>
      <c r="T8" s="52"/>
      <c r="U8" s="52"/>
    </row>
    <row r="9" spans="2:21" ht="19.5" customHeight="1" thickBot="1" x14ac:dyDescent="0.3">
      <c r="B9" s="83"/>
      <c r="C9" s="84"/>
      <c r="D9" s="69"/>
      <c r="E9" s="68"/>
      <c r="F9" s="69"/>
      <c r="G9" s="69"/>
      <c r="H9" s="26"/>
      <c r="I9" s="158"/>
      <c r="J9" s="158"/>
      <c r="K9" s="158"/>
      <c r="L9" s="158"/>
      <c r="M9" s="158"/>
      <c r="N9" s="89"/>
      <c r="O9" s="87"/>
      <c r="P9" s="23"/>
      <c r="S9" s="52"/>
      <c r="T9" s="52"/>
      <c r="U9" s="52"/>
    </row>
    <row r="10" spans="2:21" ht="19.5" customHeight="1" thickBot="1" x14ac:dyDescent="0.3">
      <c r="B10" s="83"/>
      <c r="C10" s="84"/>
      <c r="D10" s="225" t="s">
        <v>55</v>
      </c>
      <c r="E10" s="226"/>
      <c r="F10" s="69"/>
      <c r="G10" s="69"/>
      <c r="H10" s="26"/>
      <c r="I10" s="158"/>
      <c r="J10" s="158"/>
      <c r="K10" s="158"/>
      <c r="L10" s="158"/>
      <c r="M10" s="158"/>
      <c r="N10" s="89"/>
      <c r="O10" s="87"/>
      <c r="P10" s="23"/>
      <c r="S10" s="52"/>
      <c r="T10" s="52"/>
      <c r="U10" s="52"/>
    </row>
    <row r="11" spans="2:21" ht="19.5" customHeight="1" x14ac:dyDescent="0.25">
      <c r="B11" s="83"/>
      <c r="C11" s="84"/>
      <c r="D11" s="69"/>
      <c r="E11" s="68"/>
      <c r="F11" s="69"/>
      <c r="G11" s="69"/>
      <c r="H11" s="26"/>
      <c r="J11" s="23"/>
      <c r="K11" s="23"/>
      <c r="L11" s="23"/>
      <c r="M11" s="23"/>
      <c r="N11" s="23"/>
      <c r="O11" s="23"/>
      <c r="P11" s="23"/>
      <c r="S11" s="52"/>
      <c r="T11" s="52"/>
      <c r="U11" s="52"/>
    </row>
    <row r="12" spans="2:21" ht="19.5" customHeight="1" thickBot="1" x14ac:dyDescent="0.3">
      <c r="B12" s="227" t="s">
        <v>66</v>
      </c>
      <c r="C12" s="228"/>
      <c r="D12" s="140">
        <v>2</v>
      </c>
      <c r="E12" s="82" t="s">
        <v>63</v>
      </c>
      <c r="F12" s="69"/>
      <c r="G12" s="69"/>
      <c r="H12" s="26"/>
      <c r="S12" s="52"/>
      <c r="T12" s="52"/>
      <c r="U12" s="52"/>
    </row>
    <row r="13" spans="2:21" ht="15.75" thickBot="1" x14ac:dyDescent="0.3">
      <c r="B13" s="219" t="s">
        <v>47</v>
      </c>
      <c r="C13" s="234"/>
      <c r="D13" s="132" t="s">
        <v>33</v>
      </c>
      <c r="E13" s="133" t="s">
        <v>36</v>
      </c>
      <c r="F13" s="132" t="s">
        <v>39</v>
      </c>
      <c r="G13" s="25"/>
      <c r="H13" s="26"/>
      <c r="K13" s="168" t="s">
        <v>98</v>
      </c>
      <c r="L13" s="169"/>
      <c r="M13" s="169"/>
      <c r="N13" s="170"/>
      <c r="T13" s="23"/>
      <c r="U13" s="23"/>
    </row>
    <row r="14" spans="2:21" ht="15.75" thickBot="1" x14ac:dyDescent="0.3">
      <c r="B14" s="219" t="s">
        <v>48</v>
      </c>
      <c r="C14" s="220"/>
      <c r="D14" s="141">
        <v>100</v>
      </c>
      <c r="E14" s="141">
        <v>100</v>
      </c>
      <c r="F14" s="141">
        <v>100</v>
      </c>
      <c r="G14" s="82" t="s">
        <v>63</v>
      </c>
      <c r="H14" s="26"/>
      <c r="L14" s="23"/>
      <c r="M14" s="23"/>
      <c r="N14" s="23"/>
      <c r="O14" s="23"/>
      <c r="P14" s="23"/>
      <c r="Q14" s="23"/>
      <c r="R14" s="23"/>
      <c r="T14" s="23"/>
      <c r="U14" s="23"/>
    </row>
    <row r="15" spans="2:21" ht="15.75" thickBot="1" x14ac:dyDescent="0.3">
      <c r="B15" s="221" t="s">
        <v>49</v>
      </c>
      <c r="C15" s="222"/>
      <c r="D15" s="92"/>
      <c r="E15" s="92"/>
      <c r="F15" s="92"/>
      <c r="G15" s="25"/>
      <c r="H15" s="26"/>
      <c r="L15" s="23"/>
      <c r="M15" s="23"/>
      <c r="N15" s="23"/>
      <c r="O15" s="23"/>
      <c r="P15" s="23"/>
      <c r="Q15" s="23"/>
      <c r="R15" s="23"/>
      <c r="T15" s="23"/>
      <c r="U15" s="23"/>
    </row>
    <row r="16" spans="2:21" ht="15.75" thickBot="1" x14ac:dyDescent="0.3">
      <c r="B16" s="219" t="s">
        <v>50</v>
      </c>
      <c r="C16" s="220"/>
      <c r="D16" s="143">
        <v>225</v>
      </c>
      <c r="E16" s="82" t="s">
        <v>63</v>
      </c>
      <c r="F16" s="25"/>
      <c r="G16" s="25"/>
      <c r="H16" s="26"/>
      <c r="K16" s="159" t="s">
        <v>97</v>
      </c>
      <c r="L16" s="160"/>
      <c r="M16" s="160"/>
      <c r="N16" s="161"/>
      <c r="O16" s="54"/>
      <c r="P16" s="54"/>
      <c r="Q16" s="23"/>
      <c r="R16" s="23"/>
      <c r="T16" s="23"/>
      <c r="U16" s="23"/>
    </row>
    <row r="17" spans="2:21" ht="16.5" thickBot="1" x14ac:dyDescent="0.3">
      <c r="B17" s="223" t="s">
        <v>65</v>
      </c>
      <c r="C17" s="229"/>
      <c r="D17" s="130">
        <f>D16*D14</f>
        <v>22500</v>
      </c>
      <c r="E17" s="25"/>
      <c r="F17" s="25"/>
      <c r="G17" s="25"/>
      <c r="H17" s="26"/>
      <c r="K17" s="162"/>
      <c r="L17" s="163"/>
      <c r="M17" s="163"/>
      <c r="N17" s="164"/>
      <c r="O17" s="73"/>
      <c r="P17" s="73"/>
      <c r="Q17" s="23"/>
      <c r="R17" s="23"/>
      <c r="T17" s="23"/>
      <c r="U17" s="23"/>
    </row>
    <row r="18" spans="2:21" ht="32.25" customHeight="1" thickBot="1" x14ac:dyDescent="0.3">
      <c r="B18" s="85"/>
      <c r="C18" s="86"/>
      <c r="D18" s="25"/>
      <c r="E18" s="25"/>
      <c r="F18" s="25"/>
      <c r="G18" s="25"/>
      <c r="H18" s="26"/>
      <c r="K18" s="165"/>
      <c r="L18" s="166"/>
      <c r="M18" s="166"/>
      <c r="N18" s="167"/>
      <c r="O18" s="73"/>
      <c r="P18" s="73"/>
      <c r="Q18" s="23"/>
      <c r="R18" s="23"/>
      <c r="T18" s="23"/>
      <c r="U18" s="23"/>
    </row>
    <row r="19" spans="2:21" ht="15.75" thickBot="1" x14ac:dyDescent="0.3">
      <c r="B19" s="85"/>
      <c r="C19" s="86"/>
      <c r="D19" s="225" t="s">
        <v>56</v>
      </c>
      <c r="E19" s="226"/>
      <c r="F19" s="25"/>
      <c r="G19" s="25"/>
      <c r="H19" s="26"/>
      <c r="L19" s="23"/>
      <c r="M19" s="23"/>
      <c r="N19" s="73"/>
      <c r="O19" s="73"/>
      <c r="P19" s="73"/>
      <c r="Q19" s="23"/>
      <c r="R19" s="23"/>
      <c r="T19" s="23"/>
      <c r="U19" s="23"/>
    </row>
    <row r="20" spans="2:21" ht="15.75" thickBot="1" x14ac:dyDescent="0.3">
      <c r="B20" s="85"/>
      <c r="C20" s="86"/>
      <c r="D20" s="25"/>
      <c r="E20" s="25"/>
      <c r="F20" s="25"/>
      <c r="G20" s="25"/>
      <c r="H20" s="26"/>
      <c r="L20" s="23"/>
      <c r="M20" s="23"/>
      <c r="N20" s="73"/>
      <c r="O20" s="73"/>
      <c r="P20" s="73"/>
      <c r="Q20" s="23"/>
      <c r="R20" s="23"/>
      <c r="T20" s="23"/>
      <c r="U20" s="23"/>
    </row>
    <row r="21" spans="2:21" ht="15.75" thickBot="1" x14ac:dyDescent="0.3">
      <c r="B21" s="219" t="s">
        <v>57</v>
      </c>
      <c r="C21" s="220"/>
      <c r="D21" s="136" t="s">
        <v>51</v>
      </c>
      <c r="E21" s="50" t="s">
        <v>45</v>
      </c>
      <c r="F21" s="25"/>
      <c r="G21" s="25"/>
      <c r="H21" s="26"/>
      <c r="L21" s="23"/>
      <c r="M21" s="23"/>
      <c r="N21" s="73"/>
      <c r="O21" s="73"/>
      <c r="P21" s="73"/>
      <c r="Q21" s="23"/>
      <c r="R21" s="23"/>
      <c r="T21" s="23"/>
      <c r="U21" s="23"/>
    </row>
    <row r="22" spans="2:21" ht="15.75" thickBot="1" x14ac:dyDescent="0.3">
      <c r="B22" s="219" t="s">
        <v>58</v>
      </c>
      <c r="C22" s="220"/>
      <c r="D22" s="142">
        <v>10</v>
      </c>
      <c r="E22" s="82" t="s">
        <v>63</v>
      </c>
      <c r="F22" s="25"/>
      <c r="G22" s="25"/>
      <c r="H22" s="26"/>
      <c r="L22" s="23"/>
      <c r="M22" s="23"/>
      <c r="N22" s="73"/>
      <c r="O22" s="73"/>
      <c r="P22" s="73"/>
      <c r="Q22" s="23"/>
      <c r="R22" s="23"/>
      <c r="T22" s="23"/>
      <c r="U22" s="23"/>
    </row>
    <row r="23" spans="2:21" ht="15.75" thickBot="1" x14ac:dyDescent="0.3">
      <c r="B23" s="221" t="s">
        <v>59</v>
      </c>
      <c r="C23" s="222"/>
      <c r="D23" s="129">
        <f>D16*(1*(D21&lt;&gt;"%")+(D21&amp;D22))</f>
        <v>247.50000000000003</v>
      </c>
      <c r="E23" s="25"/>
      <c r="F23" s="25"/>
      <c r="G23" s="25"/>
      <c r="H23" s="26"/>
      <c r="L23" s="23"/>
      <c r="M23" s="23"/>
      <c r="N23" s="73"/>
      <c r="O23" s="73"/>
      <c r="P23" s="73"/>
      <c r="Q23" s="23"/>
      <c r="R23" s="23"/>
      <c r="T23" s="23"/>
      <c r="U23" s="23"/>
    </row>
    <row r="24" spans="2:21" ht="16.5" thickBot="1" x14ac:dyDescent="0.3">
      <c r="B24" s="223" t="s">
        <v>60</v>
      </c>
      <c r="C24" s="224"/>
      <c r="D24" s="130">
        <f>(D23*D14)</f>
        <v>24750.000000000004</v>
      </c>
      <c r="E24" s="25"/>
      <c r="F24" s="25"/>
      <c r="G24" s="25"/>
      <c r="H24" s="26"/>
      <c r="L24" s="23"/>
      <c r="M24" s="23"/>
      <c r="N24" s="73"/>
      <c r="O24" s="73"/>
      <c r="P24" s="73"/>
      <c r="Q24" s="23"/>
      <c r="R24" s="23"/>
      <c r="T24" s="23"/>
      <c r="U24" s="23"/>
    </row>
    <row r="25" spans="2:21" ht="15.75" thickBot="1" x14ac:dyDescent="0.3">
      <c r="B25" s="223" t="s">
        <v>61</v>
      </c>
      <c r="C25" s="224"/>
      <c r="D25" s="128">
        <f>D24-(D24/1.18)</f>
        <v>3775.4237288135591</v>
      </c>
      <c r="E25" s="25"/>
      <c r="F25" s="25"/>
      <c r="G25" s="25"/>
      <c r="H25" s="26"/>
      <c r="J25" s="43"/>
      <c r="L25" s="23"/>
      <c r="M25" s="23"/>
      <c r="N25" s="73"/>
      <c r="O25" s="73"/>
      <c r="P25" s="73"/>
      <c r="Q25" s="23"/>
      <c r="R25" s="23"/>
      <c r="T25" s="23"/>
      <c r="U25" s="23"/>
    </row>
    <row r="26" spans="2:21" ht="15.75" thickBot="1" x14ac:dyDescent="0.3">
      <c r="B26" s="85"/>
      <c r="C26" s="86"/>
      <c r="D26" s="69"/>
      <c r="E26" s="25"/>
      <c r="F26" s="25"/>
      <c r="G26" s="25"/>
      <c r="H26" s="26"/>
      <c r="L26" s="23"/>
      <c r="M26" s="23"/>
      <c r="N26" s="73"/>
      <c r="O26" s="73"/>
      <c r="P26" s="73"/>
      <c r="Q26" s="23"/>
      <c r="R26" s="23"/>
      <c r="T26" s="23"/>
      <c r="U26" s="23"/>
    </row>
    <row r="27" spans="2:21" ht="15.75" thickBot="1" x14ac:dyDescent="0.3">
      <c r="B27" s="85"/>
      <c r="C27" s="86"/>
      <c r="D27" s="225" t="s">
        <v>62</v>
      </c>
      <c r="E27" s="226"/>
      <c r="F27" s="25"/>
      <c r="G27" s="25"/>
      <c r="H27" s="26"/>
      <c r="L27" s="23"/>
      <c r="M27" s="23"/>
      <c r="N27" s="73"/>
      <c r="O27" s="73"/>
      <c r="P27" s="73"/>
      <c r="Q27" s="23"/>
      <c r="R27" s="23"/>
      <c r="T27" s="23"/>
      <c r="U27" s="23"/>
    </row>
    <row r="28" spans="2:21" ht="15.75" thickBot="1" x14ac:dyDescent="0.3">
      <c r="B28" s="85"/>
      <c r="C28" s="86"/>
      <c r="D28" s="80"/>
      <c r="E28" s="80"/>
      <c r="F28" s="25"/>
      <c r="G28" s="25"/>
      <c r="H28" s="26"/>
      <c r="L28" s="23"/>
      <c r="M28" s="23"/>
      <c r="N28" s="73"/>
      <c r="O28" s="73"/>
      <c r="P28" s="73"/>
      <c r="Q28" s="23"/>
      <c r="R28" s="23"/>
      <c r="T28" s="23"/>
      <c r="U28" s="23"/>
    </row>
    <row r="29" spans="2:21" ht="16.5" thickBot="1" x14ac:dyDescent="0.3">
      <c r="B29" s="223" t="s">
        <v>64</v>
      </c>
      <c r="C29" s="229"/>
      <c r="D29" s="131">
        <f>D17-D24</f>
        <v>-2250.0000000000036</v>
      </c>
      <c r="E29" s="80"/>
      <c r="F29" s="25"/>
      <c r="G29" s="25"/>
      <c r="H29" s="26"/>
      <c r="L29" s="23"/>
      <c r="M29" s="23"/>
      <c r="N29" s="73"/>
      <c r="O29" s="73"/>
      <c r="P29" s="73"/>
      <c r="Q29" s="23"/>
      <c r="R29" s="23"/>
      <c r="T29" s="23"/>
      <c r="U29" s="23"/>
    </row>
    <row r="30" spans="2:21" ht="15.75" thickBot="1" x14ac:dyDescent="0.3">
      <c r="B30" s="27"/>
      <c r="C30" s="28"/>
      <c r="D30" s="81"/>
      <c r="E30" s="81"/>
      <c r="F30" s="28"/>
      <c r="G30" s="28"/>
      <c r="H30" s="29"/>
      <c r="L30" s="23"/>
      <c r="M30" s="23"/>
      <c r="N30" s="73"/>
      <c r="O30" s="73"/>
      <c r="P30" s="73"/>
      <c r="Q30" s="23"/>
      <c r="R30" s="23"/>
      <c r="T30" s="23"/>
      <c r="U30" s="23"/>
    </row>
    <row r="31" spans="2:21" ht="15.75" customHeight="1" x14ac:dyDescent="0.25">
      <c r="B31" s="23"/>
      <c r="C31" s="23"/>
      <c r="D31" s="23"/>
      <c r="E31" s="23"/>
      <c r="L31" s="23"/>
      <c r="M31" s="23"/>
      <c r="N31" s="73"/>
      <c r="O31" s="73"/>
      <c r="P31" s="73"/>
      <c r="Q31" s="23"/>
      <c r="R31" s="23"/>
    </row>
    <row r="32" spans="2:21" ht="15.75" customHeight="1" x14ac:dyDescent="0.25">
      <c r="B32" s="23"/>
      <c r="C32" s="23"/>
      <c r="D32" s="90"/>
      <c r="E32" s="23"/>
      <c r="L32" s="23"/>
      <c r="M32" s="23"/>
      <c r="N32" s="71"/>
      <c r="O32" s="71"/>
      <c r="P32" s="71"/>
      <c r="Q32" s="23"/>
    </row>
    <row r="33" spans="2:17" ht="15.75" customHeight="1" x14ac:dyDescent="0.25">
      <c r="B33" s="23"/>
      <c r="C33" s="23"/>
      <c r="D33" s="23"/>
      <c r="E33" s="23"/>
      <c r="L33" s="23"/>
      <c r="M33" s="23"/>
      <c r="N33" s="23"/>
      <c r="O33" s="23"/>
      <c r="P33" s="23"/>
      <c r="Q33" s="23"/>
    </row>
    <row r="34" spans="2:17" ht="15.75" thickBot="1" x14ac:dyDescent="0.3">
      <c r="B34" s="23"/>
      <c r="C34" s="23"/>
      <c r="D34" s="23"/>
      <c r="E34" s="23"/>
    </row>
    <row r="35" spans="2:17" x14ac:dyDescent="0.25">
      <c r="B35" s="250" t="s">
        <v>94</v>
      </c>
      <c r="C35" s="160"/>
      <c r="D35" s="160"/>
      <c r="E35" s="160"/>
      <c r="F35" s="160"/>
      <c r="G35" s="160"/>
      <c r="H35" s="160"/>
      <c r="I35" s="161"/>
      <c r="J35" s="176" t="s">
        <v>95</v>
      </c>
      <c r="K35" s="177"/>
      <c r="L35" s="177"/>
      <c r="M35" s="177"/>
      <c r="N35" s="177"/>
      <c r="O35" s="178"/>
    </row>
    <row r="36" spans="2:17" ht="15.75" thickBot="1" x14ac:dyDescent="0.3">
      <c r="B36" s="165"/>
      <c r="C36" s="166"/>
      <c r="D36" s="166"/>
      <c r="E36" s="166"/>
      <c r="F36" s="166"/>
      <c r="G36" s="166"/>
      <c r="H36" s="166"/>
      <c r="I36" s="167"/>
      <c r="J36" s="179"/>
      <c r="K36" s="180"/>
      <c r="L36" s="180"/>
      <c r="M36" s="180"/>
      <c r="N36" s="180"/>
      <c r="O36" s="181"/>
    </row>
    <row r="37" spans="2:17" ht="15" customHeight="1" thickBot="1" x14ac:dyDescent="0.3">
      <c r="B37" s="237" t="s">
        <v>89</v>
      </c>
      <c r="C37" s="160"/>
      <c r="D37" s="160"/>
      <c r="E37" s="160"/>
      <c r="F37" s="160"/>
      <c r="G37" s="160"/>
      <c r="H37" s="160"/>
      <c r="I37" s="161"/>
    </row>
    <row r="38" spans="2:17" x14ac:dyDescent="0.25">
      <c r="B38" s="162"/>
      <c r="C38" s="163"/>
      <c r="D38" s="163"/>
      <c r="E38" s="163"/>
      <c r="F38" s="163"/>
      <c r="G38" s="163"/>
      <c r="H38" s="163"/>
      <c r="I38" s="164"/>
      <c r="K38" s="191" t="s">
        <v>99</v>
      </c>
      <c r="L38" s="192"/>
      <c r="M38" s="193"/>
    </row>
    <row r="39" spans="2:17" ht="15.75" thickBot="1" x14ac:dyDescent="0.3">
      <c r="B39" s="165"/>
      <c r="C39" s="166"/>
      <c r="D39" s="166"/>
      <c r="E39" s="166"/>
      <c r="F39" s="166"/>
      <c r="G39" s="166"/>
      <c r="H39" s="166"/>
      <c r="I39" s="167"/>
      <c r="K39" s="194"/>
      <c r="L39" s="195"/>
      <c r="M39" s="196"/>
    </row>
    <row r="40" spans="2:17" ht="15.75" thickBot="1" x14ac:dyDescent="0.3">
      <c r="B40" s="296" t="s">
        <v>104</v>
      </c>
      <c r="C40" s="297"/>
      <c r="D40" s="297"/>
      <c r="E40" s="297"/>
      <c r="F40" s="297"/>
      <c r="G40" s="297"/>
      <c r="H40" s="297"/>
      <c r="I40" s="298"/>
      <c r="K40" s="197"/>
      <c r="L40" s="198"/>
      <c r="M40" s="199"/>
    </row>
    <row r="41" spans="2:17" ht="35.25" customHeight="1" thickBot="1" x14ac:dyDescent="0.3">
      <c r="B41" s="299"/>
      <c r="C41" s="300"/>
      <c r="D41" s="300"/>
      <c r="E41" s="300"/>
      <c r="F41" s="300"/>
      <c r="G41" s="300"/>
      <c r="H41" s="300"/>
      <c r="I41" s="301"/>
      <c r="J41" s="290" t="s">
        <v>103</v>
      </c>
      <c r="K41" s="291"/>
      <c r="L41" s="291"/>
      <c r="M41" s="292"/>
    </row>
    <row r="42" spans="2:17" ht="15.75" thickBot="1" x14ac:dyDescent="0.3">
      <c r="C42" s="67" t="s">
        <v>77</v>
      </c>
      <c r="J42" s="293"/>
      <c r="K42" s="294"/>
      <c r="L42" s="294"/>
      <c r="M42" s="295"/>
    </row>
    <row r="43" spans="2:17" ht="15.75" thickBot="1" x14ac:dyDescent="0.3">
      <c r="C43" s="67" t="s">
        <v>78</v>
      </c>
      <c r="J43" s="289"/>
      <c r="K43" s="289"/>
      <c r="L43" s="289"/>
      <c r="M43" s="289"/>
    </row>
    <row r="44" spans="2:17" ht="15.75" thickBot="1" x14ac:dyDescent="0.3">
      <c r="C44" s="67" t="s">
        <v>79</v>
      </c>
      <c r="M44" s="173" t="s">
        <v>100</v>
      </c>
      <c r="N44" s="174"/>
      <c r="O44" s="175"/>
    </row>
    <row r="45" spans="2:17" ht="15" customHeight="1" x14ac:dyDescent="0.25">
      <c r="B45" s="296" t="s">
        <v>91</v>
      </c>
      <c r="C45" s="297"/>
      <c r="D45" s="297"/>
      <c r="E45" s="297"/>
      <c r="F45" s="298"/>
      <c r="G45" s="144"/>
      <c r="H45" s="144"/>
      <c r="I45" s="144"/>
      <c r="J45" s="144"/>
      <c r="K45" s="145"/>
    </row>
    <row r="46" spans="2:17" ht="15.75" thickBot="1" x14ac:dyDescent="0.3">
      <c r="B46" s="302"/>
      <c r="C46" s="303"/>
      <c r="D46" s="303"/>
      <c r="E46" s="303"/>
      <c r="F46" s="304"/>
      <c r="G46" s="37"/>
      <c r="H46" s="37"/>
      <c r="I46" s="37"/>
      <c r="J46" s="37"/>
      <c r="K46" s="147"/>
    </row>
    <row r="47" spans="2:17" ht="15.75" thickBot="1" x14ac:dyDescent="0.3">
      <c r="B47" s="299"/>
      <c r="C47" s="300"/>
      <c r="D47" s="300"/>
      <c r="E47" s="300"/>
      <c r="F47" s="301"/>
      <c r="G47" s="37"/>
      <c r="H47" s="37"/>
      <c r="I47" s="37"/>
      <c r="J47" s="37"/>
      <c r="K47" s="147"/>
      <c r="M47" s="173" t="s">
        <v>101</v>
      </c>
      <c r="N47" s="174"/>
      <c r="O47" s="175"/>
    </row>
    <row r="48" spans="2:17" ht="15.75" thickBot="1" x14ac:dyDescent="0.3">
      <c r="B48" s="146"/>
      <c r="C48" s="37"/>
      <c r="D48" s="37"/>
      <c r="E48" s="37"/>
      <c r="F48" s="37"/>
      <c r="G48" s="238"/>
      <c r="H48" s="238"/>
      <c r="I48" s="238"/>
      <c r="J48" s="238"/>
      <c r="K48" s="147"/>
    </row>
    <row r="49" spans="1:17" ht="15.75" thickBot="1" x14ac:dyDescent="0.3">
      <c r="B49" s="146"/>
      <c r="C49" s="37"/>
      <c r="D49" s="37"/>
      <c r="E49" s="37"/>
      <c r="F49" s="37"/>
      <c r="G49" s="171"/>
      <c r="H49" s="172"/>
      <c r="I49" s="171"/>
      <c r="J49" s="172"/>
      <c r="K49" s="147"/>
      <c r="M49" s="173" t="s">
        <v>102</v>
      </c>
      <c r="N49" s="174"/>
      <c r="O49" s="175"/>
    </row>
    <row r="50" spans="1:17" ht="15.75" thickBot="1" x14ac:dyDescent="0.3">
      <c r="B50" s="153"/>
      <c r="C50" s="154"/>
      <c r="D50" s="154"/>
      <c r="E50" s="154"/>
      <c r="F50" s="154"/>
      <c r="G50" s="155"/>
      <c r="H50" s="155"/>
      <c r="I50" s="155"/>
      <c r="J50" s="155"/>
      <c r="K50" s="156"/>
    </row>
    <row r="51" spans="1:17" ht="44.25" customHeight="1" thickBot="1" x14ac:dyDescent="0.3">
      <c r="B51" s="152" t="s">
        <v>85</v>
      </c>
      <c r="C51" s="239" t="s">
        <v>88</v>
      </c>
      <c r="D51" s="239"/>
      <c r="E51" s="239"/>
      <c r="F51" s="240"/>
      <c r="G51" s="251" t="s">
        <v>93</v>
      </c>
      <c r="H51" s="252"/>
      <c r="I51" s="253"/>
      <c r="J51" s="151"/>
      <c r="K51" s="147"/>
      <c r="M51" s="200" t="s">
        <v>19</v>
      </c>
      <c r="N51" s="201"/>
      <c r="O51" s="201"/>
      <c r="P51" s="202"/>
    </row>
    <row r="52" spans="1:17" ht="15" customHeight="1" x14ac:dyDescent="0.25">
      <c r="B52" s="241" t="s">
        <v>87</v>
      </c>
      <c r="C52" s="242"/>
      <c r="D52" s="243"/>
      <c r="E52" s="182" t="s">
        <v>96</v>
      </c>
      <c r="F52" s="183"/>
      <c r="G52" s="183"/>
      <c r="H52" s="183"/>
      <c r="I52" s="183"/>
      <c r="J52" s="184"/>
      <c r="K52" s="147"/>
      <c r="M52" s="203"/>
      <c r="N52" s="204"/>
      <c r="O52" s="204"/>
      <c r="P52" s="205"/>
    </row>
    <row r="53" spans="1:17" ht="15.75" thickBot="1" x14ac:dyDescent="0.3">
      <c r="B53" s="244"/>
      <c r="C53" s="245"/>
      <c r="D53" s="246"/>
      <c r="E53" s="185"/>
      <c r="F53" s="186"/>
      <c r="G53" s="186"/>
      <c r="H53" s="186"/>
      <c r="I53" s="186"/>
      <c r="J53" s="187"/>
      <c r="K53" s="147"/>
      <c r="M53" s="206"/>
      <c r="N53" s="207"/>
      <c r="O53" s="207"/>
      <c r="P53" s="208"/>
    </row>
    <row r="54" spans="1:17" ht="15.75" customHeight="1" thickBot="1" x14ac:dyDescent="0.3">
      <c r="B54" s="247"/>
      <c r="C54" s="248"/>
      <c r="D54" s="249"/>
      <c r="E54" s="185"/>
      <c r="F54" s="186"/>
      <c r="G54" s="186"/>
      <c r="H54" s="186"/>
      <c r="I54" s="186"/>
      <c r="J54" s="187"/>
      <c r="K54" s="147"/>
    </row>
    <row r="55" spans="1:17" x14ac:dyDescent="0.25">
      <c r="B55" s="146"/>
      <c r="C55" s="37"/>
      <c r="D55" s="37"/>
      <c r="E55" s="185"/>
      <c r="F55" s="186"/>
      <c r="G55" s="186"/>
      <c r="H55" s="186"/>
      <c r="I55" s="186"/>
      <c r="J55" s="187"/>
      <c r="K55" s="147"/>
    </row>
    <row r="56" spans="1:17" ht="15" customHeight="1" x14ac:dyDescent="0.25">
      <c r="B56" s="146"/>
      <c r="C56" s="37"/>
      <c r="D56" s="37"/>
      <c r="E56" s="185"/>
      <c r="F56" s="186"/>
      <c r="G56" s="186"/>
      <c r="H56" s="186"/>
      <c r="I56" s="186"/>
      <c r="J56" s="187"/>
      <c r="K56" s="147"/>
    </row>
    <row r="57" spans="1:17" x14ac:dyDescent="0.25">
      <c r="B57" s="146"/>
      <c r="C57" s="37"/>
      <c r="D57" s="37"/>
      <c r="E57" s="185"/>
      <c r="F57" s="186"/>
      <c r="G57" s="186"/>
      <c r="H57" s="186"/>
      <c r="I57" s="186"/>
      <c r="J57" s="187"/>
      <c r="K57" s="147"/>
    </row>
    <row r="58" spans="1:17" ht="15" customHeight="1" x14ac:dyDescent="0.25">
      <c r="B58" s="146"/>
      <c r="C58" s="37"/>
      <c r="D58" s="37"/>
      <c r="E58" s="185"/>
      <c r="F58" s="186"/>
      <c r="G58" s="186"/>
      <c r="H58" s="186"/>
      <c r="I58" s="186"/>
      <c r="J58" s="187"/>
      <c r="K58" s="147"/>
    </row>
    <row r="59" spans="1:17" ht="15.75" thickBot="1" x14ac:dyDescent="0.3">
      <c r="B59" s="148"/>
      <c r="C59" s="149"/>
      <c r="D59" s="149"/>
      <c r="E59" s="188"/>
      <c r="F59" s="189"/>
      <c r="G59" s="189"/>
      <c r="H59" s="189"/>
      <c r="I59" s="189"/>
      <c r="J59" s="190"/>
      <c r="K59" s="150"/>
    </row>
    <row r="60" spans="1:17" ht="15" customHeight="1" thickBot="1" x14ac:dyDescent="0.3">
      <c r="A60" s="95"/>
      <c r="B60" s="96"/>
      <c r="C60" s="96"/>
      <c r="D60" s="96"/>
      <c r="E60" s="95"/>
      <c r="F60" s="95"/>
      <c r="G60" s="95"/>
      <c r="H60" s="95"/>
      <c r="I60" s="96"/>
      <c r="J60" s="96"/>
      <c r="K60" s="95"/>
      <c r="L60" s="95"/>
      <c r="M60" s="95"/>
      <c r="N60" s="95"/>
      <c r="O60" s="95"/>
      <c r="P60" s="95"/>
      <c r="Q60" s="95"/>
    </row>
    <row r="61" spans="1:17" ht="15" customHeight="1" x14ac:dyDescent="0.25">
      <c r="A61" s="235" t="s">
        <v>86</v>
      </c>
      <c r="B61" s="209" t="s">
        <v>73</v>
      </c>
      <c r="C61" s="209"/>
      <c r="D61" s="209"/>
      <c r="E61" s="210"/>
      <c r="G61" s="176" t="s">
        <v>95</v>
      </c>
      <c r="H61" s="177"/>
      <c r="I61" s="177"/>
      <c r="J61" s="177"/>
      <c r="K61" s="177"/>
      <c r="L61" s="178"/>
      <c r="M61" s="37"/>
    </row>
    <row r="62" spans="1:17" ht="15.75" thickBot="1" x14ac:dyDescent="0.3">
      <c r="A62" s="236"/>
      <c r="B62" s="211"/>
      <c r="C62" s="211"/>
      <c r="D62" s="211"/>
      <c r="E62" s="212"/>
      <c r="F62" s="23"/>
      <c r="G62" s="179"/>
      <c r="H62" s="180"/>
      <c r="I62" s="180"/>
      <c r="J62" s="180"/>
      <c r="K62" s="180"/>
      <c r="L62" s="181"/>
      <c r="M62" s="37"/>
    </row>
    <row r="63" spans="1:17" x14ac:dyDescent="0.25">
      <c r="B63" s="23"/>
      <c r="C63" s="23"/>
      <c r="D63" s="23"/>
      <c r="E63" s="23"/>
      <c r="F63" s="23"/>
      <c r="G63" s="23"/>
      <c r="H63" s="23"/>
      <c r="I63" s="23"/>
      <c r="J63" s="23"/>
      <c r="K63" s="37"/>
      <c r="L63" s="37"/>
      <c r="M63" s="37"/>
    </row>
    <row r="64" spans="1:17" x14ac:dyDescent="0.25">
      <c r="A64" s="213" t="s">
        <v>92</v>
      </c>
      <c r="B64" s="213"/>
      <c r="C64" s="213"/>
      <c r="D64" s="213"/>
      <c r="E64" s="214" t="s">
        <v>17</v>
      </c>
      <c r="F64" s="214"/>
      <c r="G64" s="214"/>
      <c r="H64" s="214"/>
      <c r="I64" s="214"/>
      <c r="J64" s="214"/>
      <c r="K64" s="214"/>
      <c r="L64" s="214"/>
      <c r="M64" s="214"/>
      <c r="N64" s="214"/>
    </row>
    <row r="65" spans="1:18" ht="15.75" thickBot="1" x14ac:dyDescent="0.3">
      <c r="A65" s="215" t="s">
        <v>18</v>
      </c>
      <c r="B65" s="215"/>
      <c r="C65" s="215"/>
      <c r="D65" s="215"/>
      <c r="E65" s="215"/>
      <c r="F65" s="215"/>
      <c r="G65" s="215"/>
      <c r="H65" s="215"/>
      <c r="I65" s="215"/>
    </row>
    <row r="66" spans="1:18" ht="24" thickBot="1" x14ac:dyDescent="0.3">
      <c r="A66" s="216" t="s">
        <v>90</v>
      </c>
      <c r="B66" s="217"/>
      <c r="C66" s="217"/>
      <c r="D66" s="217"/>
      <c r="E66" s="217"/>
      <c r="F66" s="217"/>
      <c r="G66" s="217"/>
      <c r="H66" s="217"/>
      <c r="I66" s="217"/>
      <c r="J66" s="217"/>
      <c r="K66" s="218"/>
      <c r="L66" s="94"/>
      <c r="M66" s="94"/>
      <c r="N66" s="94"/>
    </row>
    <row r="67" spans="1:18" x14ac:dyDescent="0.25">
      <c r="B67" s="23"/>
      <c r="C67" s="23"/>
      <c r="D67" s="23"/>
    </row>
    <row r="68" spans="1:18" ht="15" customHeight="1" x14ac:dyDescent="0.25">
      <c r="B68" s="23"/>
      <c r="C68" s="23"/>
      <c r="D68" s="23"/>
    </row>
    <row r="69" spans="1:18" ht="15" customHeight="1" x14ac:dyDescent="0.25">
      <c r="B69" s="23"/>
      <c r="C69" s="23"/>
      <c r="D69" s="23"/>
    </row>
    <row r="70" spans="1:18" ht="15.75" customHeight="1" x14ac:dyDescent="0.25">
      <c r="B70" s="23"/>
      <c r="C70" s="23"/>
      <c r="D70" s="23"/>
      <c r="I70" s="23"/>
      <c r="J70" s="23"/>
      <c r="O70" s="94"/>
      <c r="P70" s="94"/>
      <c r="Q70" s="94"/>
      <c r="R70" s="94"/>
    </row>
  </sheetData>
  <mergeCells count="49">
    <mergeCell ref="B12:C12"/>
    <mergeCell ref="A61:A62"/>
    <mergeCell ref="B25:C25"/>
    <mergeCell ref="B29:C29"/>
    <mergeCell ref="B37:I39"/>
    <mergeCell ref="B40:I41"/>
    <mergeCell ref="B45:F47"/>
    <mergeCell ref="G48:H48"/>
    <mergeCell ref="I48:J48"/>
    <mergeCell ref="C51:F51"/>
    <mergeCell ref="B52:D54"/>
    <mergeCell ref="D27:E27"/>
    <mergeCell ref="B35:I36"/>
    <mergeCell ref="G51:I51"/>
    <mergeCell ref="B21:C21"/>
    <mergeCell ref="B22:C22"/>
    <mergeCell ref="B23:C23"/>
    <mergeCell ref="B24:C24"/>
    <mergeCell ref="D2:E2"/>
    <mergeCell ref="D10:E10"/>
    <mergeCell ref="D19:E19"/>
    <mergeCell ref="B4:C4"/>
    <mergeCell ref="B5:C5"/>
    <mergeCell ref="B14:C14"/>
    <mergeCell ref="B15:C15"/>
    <mergeCell ref="B16:C16"/>
    <mergeCell ref="B17:C17"/>
    <mergeCell ref="B6:C6"/>
    <mergeCell ref="B7:C7"/>
    <mergeCell ref="B8:C8"/>
    <mergeCell ref="B13:C13"/>
    <mergeCell ref="E52:J59"/>
    <mergeCell ref="K38:M40"/>
    <mergeCell ref="M51:P53"/>
    <mergeCell ref="B61:E62"/>
    <mergeCell ref="A64:D64"/>
    <mergeCell ref="E64:N64"/>
    <mergeCell ref="A65:I65"/>
    <mergeCell ref="A66:K66"/>
    <mergeCell ref="G61:L62"/>
    <mergeCell ref="M49:O49"/>
    <mergeCell ref="J41:M42"/>
    <mergeCell ref="K16:N18"/>
    <mergeCell ref="K13:N13"/>
    <mergeCell ref="G49:H49"/>
    <mergeCell ref="I49:J49"/>
    <mergeCell ref="M44:O44"/>
    <mergeCell ref="M47:O47"/>
    <mergeCell ref="J35:O36"/>
  </mergeCells>
  <dataValidations count="2">
    <dataValidation type="list" allowBlank="1" showInputMessage="1" showErrorMessage="1" sqref="D4">
      <formula1>Проф</formula1>
    </dataValidation>
    <dataValidation type="list" allowBlank="1" showInputMessage="1" showErrorMessage="1" sqref="D5">
      <formula1>Тол</formula1>
    </dataValidation>
  </dataValidations>
  <hyperlinks>
    <hyperlink ref="C42" location="Таблица!B81" display="Таблица 2.1"/>
    <hyperlink ref="C43" location="Таблица!J81" display="Таблица 2.2"/>
    <hyperlink ref="C44" location="Таблица!M81" display="Таблица 2.3"/>
  </hyperlinks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5142" r:id="rId4" name="ComboBox1">
          <controlPr defaultSize="0" autoLine="0" autoPict="0" listFillRange="Проф" r:id="rId5">
            <anchor moveWithCells="1">
              <from>
                <xdr:col>6</xdr:col>
                <xdr:colOff>66675</xdr:colOff>
                <xdr:row>44</xdr:row>
                <xdr:rowOff>47625</xdr:rowOff>
              </from>
              <to>
                <xdr:col>7</xdr:col>
                <xdr:colOff>542925</xdr:colOff>
                <xdr:row>45</xdr:row>
                <xdr:rowOff>95250</xdr:rowOff>
              </to>
            </anchor>
          </controlPr>
        </control>
      </mc:Choice>
      <mc:Fallback>
        <control shapeId="5142" r:id="rId4" name="ComboBox1"/>
      </mc:Fallback>
    </mc:AlternateContent>
    <mc:AlternateContent xmlns:mc="http://schemas.openxmlformats.org/markup-compatibility/2006">
      <mc:Choice Requires="x14">
        <control shapeId="5145" r:id="rId6" name="ComboBox2">
          <controlPr defaultSize="0" autoLine="0" listFillRange="Тол" r:id="rId7">
            <anchor moveWithCells="1">
              <from>
                <xdr:col>6</xdr:col>
                <xdr:colOff>57150</xdr:colOff>
                <xdr:row>45</xdr:row>
                <xdr:rowOff>123825</xdr:rowOff>
              </from>
              <to>
                <xdr:col>7</xdr:col>
                <xdr:colOff>542925</xdr:colOff>
                <xdr:row>46</xdr:row>
                <xdr:rowOff>161925</xdr:rowOff>
              </to>
            </anchor>
          </controlPr>
        </control>
      </mc:Choice>
      <mc:Fallback>
        <control shapeId="5145" r:id="rId6" name="ComboBox2"/>
      </mc:Fallback>
    </mc:AlternateContent>
    <mc:AlternateContent xmlns:mc="http://schemas.openxmlformats.org/markup-compatibility/2006">
      <mc:Choice Requires="x14">
        <control shapeId="5143" r:id="rId8" name="Drop Down 23">
          <controlPr defaultSize="0" autoLine="0" autoPict="0">
            <anchor moveWithCells="1">
              <from>
                <xdr:col>8</xdr:col>
                <xdr:colOff>19050</xdr:colOff>
                <xdr:row>44</xdr:row>
                <xdr:rowOff>47625</xdr:rowOff>
              </from>
              <to>
                <xdr:col>10</xdr:col>
                <xdr:colOff>28575</xdr:colOff>
                <xdr:row>45</xdr:row>
                <xdr:rowOff>66675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46" r:id="rId9" name="Drop Down 26">
          <controlPr defaultSize="0" autoLine="0" autoPict="0">
            <anchor moveWithCells="1">
              <from>
                <xdr:col>8</xdr:col>
                <xdr:colOff>9525</xdr:colOff>
                <xdr:row>45</xdr:row>
                <xdr:rowOff>114300</xdr:rowOff>
              </from>
              <to>
                <xdr:col>10</xdr:col>
                <xdr:colOff>19050</xdr:colOff>
                <xdr:row>46</xdr:row>
                <xdr:rowOff>123825</xdr:rowOff>
              </to>
            </anchor>
          </controlPr>
        </control>
      </mc:Choice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Таблица!$M$130:$M$132</xm:f>
          </x14:formula1>
          <xm:sqref>D21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V147"/>
  <sheetViews>
    <sheetView topLeftCell="B94" zoomScale="85" zoomScaleNormal="85" workbookViewId="0">
      <selection activeCell="O119" sqref="O119"/>
    </sheetView>
  </sheetViews>
  <sheetFormatPr defaultRowHeight="15" x14ac:dyDescent="0.25"/>
  <cols>
    <col min="1" max="1" width="7.140625" customWidth="1"/>
    <col min="2" max="2" width="12" customWidth="1"/>
    <col min="3" max="3" width="14" customWidth="1"/>
    <col min="4" max="4" width="14.28515625" customWidth="1"/>
    <col min="7" max="7" width="11.7109375" customWidth="1"/>
    <col min="8" max="8" width="14.85546875" customWidth="1"/>
    <col min="11" max="11" width="13.28515625" customWidth="1"/>
    <col min="12" max="12" width="9.5703125" customWidth="1"/>
    <col min="13" max="13" width="11" customWidth="1"/>
    <col min="14" max="14" width="12" customWidth="1"/>
    <col min="15" max="15" width="14.28515625" customWidth="1"/>
    <col min="16" max="16" width="10.85546875" customWidth="1"/>
    <col min="17" max="17" width="9.42578125" customWidth="1"/>
  </cols>
  <sheetData>
    <row r="1" spans="1:14" ht="45.75" customHeight="1" thickBot="1" x14ac:dyDescent="0.3">
      <c r="B1" s="14" t="s">
        <v>0</v>
      </c>
      <c r="C1" s="14" t="s">
        <v>1</v>
      </c>
      <c r="D1" s="15" t="s">
        <v>16</v>
      </c>
      <c r="H1" s="15" t="s">
        <v>0</v>
      </c>
      <c r="I1" s="41"/>
      <c r="L1" s="257" t="s">
        <v>69</v>
      </c>
      <c r="M1" s="258"/>
      <c r="N1" s="259"/>
    </row>
    <row r="2" spans="1:14" ht="15" customHeight="1" x14ac:dyDescent="0.25">
      <c r="A2" s="254">
        <v>1</v>
      </c>
      <c r="B2" s="111" t="s">
        <v>2</v>
      </c>
      <c r="C2" s="108">
        <v>0.4</v>
      </c>
      <c r="D2" s="109">
        <v>3.25</v>
      </c>
      <c r="H2" s="120" t="str">
        <f t="shared" ref="H2:H19" si="0">IFERROR(VLOOKUP(ROW(H1),A$2:B$1028,2,),"")</f>
        <v>С-8</v>
      </c>
      <c r="I2" s="41"/>
      <c r="L2" s="260"/>
      <c r="M2" s="261"/>
      <c r="N2" s="262"/>
    </row>
    <row r="3" spans="1:14" ht="16.5" customHeight="1" thickBot="1" x14ac:dyDescent="0.3">
      <c r="A3" s="255"/>
      <c r="B3" s="112"/>
      <c r="C3" s="3">
        <v>0.5</v>
      </c>
      <c r="D3" s="4">
        <v>4.08</v>
      </c>
      <c r="H3" s="120" t="str">
        <f t="shared" si="0"/>
        <v>С-10</v>
      </c>
      <c r="I3" s="41"/>
      <c r="L3" s="260"/>
      <c r="M3" s="261"/>
      <c r="N3" s="262"/>
    </row>
    <row r="4" spans="1:14" ht="15" customHeight="1" x14ac:dyDescent="0.25">
      <c r="A4" s="255"/>
      <c r="B4" s="113"/>
      <c r="C4" s="1">
        <v>0.55000000000000004</v>
      </c>
      <c r="D4" s="2">
        <v>4.5</v>
      </c>
      <c r="H4" s="120" t="str">
        <f t="shared" si="0"/>
        <v>С-20</v>
      </c>
      <c r="I4" s="41"/>
      <c r="L4" s="51"/>
      <c r="M4" s="51"/>
      <c r="N4" s="51"/>
    </row>
    <row r="5" spans="1:14" ht="15" customHeight="1" thickBot="1" x14ac:dyDescent="0.3">
      <c r="A5" s="255"/>
      <c r="B5" s="112"/>
      <c r="C5" s="3">
        <v>0.6</v>
      </c>
      <c r="D5" s="4">
        <v>4.9000000000000004</v>
      </c>
      <c r="H5" s="120" t="str">
        <f t="shared" si="0"/>
        <v>С-21</v>
      </c>
      <c r="I5" s="41"/>
    </row>
    <row r="6" spans="1:14" ht="15" customHeight="1" x14ac:dyDescent="0.25">
      <c r="A6" s="255"/>
      <c r="B6" s="113"/>
      <c r="C6" s="1">
        <v>0.65</v>
      </c>
      <c r="D6" s="2">
        <v>5.33</v>
      </c>
      <c r="H6" s="120" t="str">
        <f t="shared" si="0"/>
        <v>С-44</v>
      </c>
      <c r="I6" s="41"/>
      <c r="L6" s="271" t="s">
        <v>46</v>
      </c>
      <c r="M6" s="272"/>
      <c r="N6" s="273"/>
    </row>
    <row r="7" spans="1:14" ht="15.75" customHeight="1" thickBot="1" x14ac:dyDescent="0.3">
      <c r="A7" s="256"/>
      <c r="B7" s="112"/>
      <c r="C7" s="3">
        <v>0.7</v>
      </c>
      <c r="D7" s="4">
        <v>5.75</v>
      </c>
      <c r="H7" s="120" t="str">
        <f t="shared" si="0"/>
        <v>МП-20</v>
      </c>
      <c r="I7" s="41"/>
      <c r="L7" s="274"/>
      <c r="M7" s="275"/>
      <c r="N7" s="276"/>
    </row>
    <row r="8" spans="1:14" ht="21" x14ac:dyDescent="0.25">
      <c r="A8" s="254">
        <v>2</v>
      </c>
      <c r="B8" s="114" t="s">
        <v>3</v>
      </c>
      <c r="C8" s="1">
        <v>0.4</v>
      </c>
      <c r="D8" s="2">
        <v>3.75</v>
      </c>
      <c r="H8" s="120" t="str">
        <f t="shared" si="0"/>
        <v>МП-35</v>
      </c>
      <c r="I8" s="41"/>
      <c r="L8" s="277" t="s">
        <v>72</v>
      </c>
      <c r="M8" s="278"/>
      <c r="N8" s="279"/>
    </row>
    <row r="9" spans="1:14" ht="21.75" thickBot="1" x14ac:dyDescent="0.3">
      <c r="A9" s="255"/>
      <c r="B9" s="115"/>
      <c r="C9" s="3">
        <v>0.5</v>
      </c>
      <c r="D9" s="4">
        <v>4.3</v>
      </c>
      <c r="H9" s="120" t="str">
        <f t="shared" si="0"/>
        <v>КС-21</v>
      </c>
      <c r="I9" s="41"/>
      <c r="L9" s="280" t="s">
        <v>71</v>
      </c>
      <c r="M9" s="281"/>
      <c r="N9" s="282"/>
    </row>
    <row r="10" spans="1:14" ht="21.75" thickBot="1" x14ac:dyDescent="0.3">
      <c r="A10" s="255"/>
      <c r="B10" s="116"/>
      <c r="C10" s="1">
        <v>0.55000000000000004</v>
      </c>
      <c r="D10" s="2">
        <v>5.2</v>
      </c>
      <c r="H10" s="120" t="str">
        <f t="shared" si="0"/>
        <v>НС-35</v>
      </c>
      <c r="I10" s="41"/>
      <c r="L10" s="266" t="s">
        <v>70</v>
      </c>
      <c r="M10" s="267"/>
      <c r="N10" s="268"/>
    </row>
    <row r="11" spans="1:14" x14ac:dyDescent="0.25">
      <c r="A11" s="255"/>
      <c r="B11" s="115"/>
      <c r="C11" s="3">
        <v>0.65</v>
      </c>
      <c r="D11" s="4">
        <v>5.62</v>
      </c>
      <c r="H11" s="120" t="str">
        <f t="shared" si="0"/>
        <v>НС-38</v>
      </c>
      <c r="I11" s="41"/>
    </row>
    <row r="12" spans="1:14" ht="15.75" thickBot="1" x14ac:dyDescent="0.3">
      <c r="A12" s="256"/>
      <c r="B12" s="116"/>
      <c r="C12" s="1">
        <v>0.7</v>
      </c>
      <c r="D12" s="2">
        <v>6.65</v>
      </c>
      <c r="H12" s="120" t="str">
        <f t="shared" si="0"/>
        <v>Н-60</v>
      </c>
      <c r="I12" s="41"/>
    </row>
    <row r="13" spans="1:14" ht="15.75" x14ac:dyDescent="0.25">
      <c r="A13" s="106">
        <v>3</v>
      </c>
      <c r="B13" s="5" t="s">
        <v>32</v>
      </c>
      <c r="C13" s="3">
        <v>0.35</v>
      </c>
      <c r="D13" s="110" t="s">
        <v>9</v>
      </c>
      <c r="H13" s="120" t="str">
        <f t="shared" si="0"/>
        <v>Н-75</v>
      </c>
      <c r="I13" s="41"/>
    </row>
    <row r="14" spans="1:14" ht="15.75" x14ac:dyDescent="0.25">
      <c r="A14" s="106"/>
      <c r="B14" s="6"/>
      <c r="C14" s="1">
        <v>0.4</v>
      </c>
      <c r="D14" s="107" t="s">
        <v>9</v>
      </c>
      <c r="H14" s="120" t="str">
        <f t="shared" si="0"/>
        <v>Н-144х600</v>
      </c>
      <c r="I14" s="41"/>
    </row>
    <row r="15" spans="1:14" ht="15.75" x14ac:dyDescent="0.25">
      <c r="A15" s="106"/>
      <c r="B15" s="7"/>
      <c r="C15" s="3">
        <v>0.45</v>
      </c>
      <c r="D15" s="110" t="s">
        <v>9</v>
      </c>
      <c r="H15" s="120" t="str">
        <f t="shared" si="0"/>
        <v>Н-144х750</v>
      </c>
      <c r="I15" s="41"/>
    </row>
    <row r="16" spans="1:14" ht="15.75" x14ac:dyDescent="0.25">
      <c r="A16" s="106"/>
      <c r="B16" s="6"/>
      <c r="C16" s="1">
        <v>0.5</v>
      </c>
      <c r="D16" s="107" t="s">
        <v>9</v>
      </c>
      <c r="H16" s="120" t="str">
        <f t="shared" si="0"/>
        <v/>
      </c>
      <c r="I16" s="41"/>
    </row>
    <row r="17" spans="1:9" ht="15.75" x14ac:dyDescent="0.25">
      <c r="A17" s="106"/>
      <c r="B17" s="7"/>
      <c r="C17" s="3">
        <v>0.65</v>
      </c>
      <c r="D17" s="110" t="s">
        <v>9</v>
      </c>
      <c r="H17" s="120" t="str">
        <f t="shared" si="0"/>
        <v/>
      </c>
      <c r="I17" s="41"/>
    </row>
    <row r="18" spans="1:9" ht="15.75" x14ac:dyDescent="0.25">
      <c r="A18" s="106"/>
      <c r="B18" s="6"/>
      <c r="C18" s="1">
        <v>0.7</v>
      </c>
      <c r="D18" s="107" t="s">
        <v>9</v>
      </c>
      <c r="H18" s="120" t="str">
        <f t="shared" si="0"/>
        <v/>
      </c>
      <c r="I18" s="41"/>
    </row>
    <row r="19" spans="1:9" ht="15.75" x14ac:dyDescent="0.25">
      <c r="A19" s="106"/>
      <c r="B19" s="7"/>
      <c r="C19" s="3">
        <v>0.75</v>
      </c>
      <c r="D19" s="110" t="s">
        <v>9</v>
      </c>
      <c r="H19" s="120" t="str">
        <f t="shared" si="0"/>
        <v/>
      </c>
      <c r="I19" s="41"/>
    </row>
    <row r="20" spans="1:9" ht="16.5" thickBot="1" x14ac:dyDescent="0.3">
      <c r="A20" s="106"/>
      <c r="B20" s="6"/>
      <c r="C20" s="1">
        <v>0.8</v>
      </c>
      <c r="D20" s="107" t="s">
        <v>9</v>
      </c>
      <c r="H20" s="120"/>
      <c r="I20" s="41"/>
    </row>
    <row r="21" spans="1:9" x14ac:dyDescent="0.25">
      <c r="A21" s="254">
        <v>4</v>
      </c>
      <c r="B21" s="5" t="s">
        <v>4</v>
      </c>
      <c r="C21" s="3">
        <v>0.4</v>
      </c>
      <c r="D21" s="4">
        <v>3.71</v>
      </c>
      <c r="H21" s="120" t="str">
        <f>IFERROR(VLOOKUP(ROW(H19),A$2:B$1028,2,),"")</f>
        <v/>
      </c>
      <c r="I21" s="41"/>
    </row>
    <row r="22" spans="1:9" x14ac:dyDescent="0.25">
      <c r="A22" s="255"/>
      <c r="B22" s="6"/>
      <c r="C22" s="1">
        <v>0.5</v>
      </c>
      <c r="D22" s="2">
        <v>4.66</v>
      </c>
      <c r="H22" s="120" t="str">
        <f t="shared" ref="H22:H31" si="1">IFERROR(VLOOKUP(ROW(H21),A$2:B$1028,2,),"")</f>
        <v/>
      </c>
      <c r="I22" s="41"/>
    </row>
    <row r="23" spans="1:9" x14ac:dyDescent="0.25">
      <c r="A23" s="255"/>
      <c r="B23" s="7"/>
      <c r="C23" s="3">
        <v>0.55000000000000004</v>
      </c>
      <c r="D23" s="4">
        <v>5.14</v>
      </c>
      <c r="H23" s="120" t="str">
        <f t="shared" si="1"/>
        <v/>
      </c>
      <c r="I23" s="41"/>
    </row>
    <row r="24" spans="1:9" x14ac:dyDescent="0.25">
      <c r="A24" s="255"/>
      <c r="B24" s="6"/>
      <c r="C24" s="1">
        <v>0.6</v>
      </c>
      <c r="D24" s="2">
        <v>5.61</v>
      </c>
      <c r="H24" s="120" t="str">
        <f t="shared" si="1"/>
        <v/>
      </c>
      <c r="I24" s="41"/>
    </row>
    <row r="25" spans="1:9" x14ac:dyDescent="0.25">
      <c r="A25" s="255"/>
      <c r="B25" s="7"/>
      <c r="C25" s="3">
        <v>0.65</v>
      </c>
      <c r="D25" s="4">
        <v>6.1</v>
      </c>
      <c r="H25" s="120" t="str">
        <f t="shared" si="1"/>
        <v/>
      </c>
      <c r="I25" s="41"/>
    </row>
    <row r="26" spans="1:9" ht="15.75" thickBot="1" x14ac:dyDescent="0.3">
      <c r="A26" s="256"/>
      <c r="B26" s="6"/>
      <c r="C26" s="1">
        <v>0.7</v>
      </c>
      <c r="D26" s="2">
        <v>6.57</v>
      </c>
      <c r="H26" s="120" t="str">
        <f t="shared" si="1"/>
        <v/>
      </c>
      <c r="I26" s="41"/>
    </row>
    <row r="27" spans="1:9" x14ac:dyDescent="0.25">
      <c r="A27" s="254">
        <v>5</v>
      </c>
      <c r="B27" s="5" t="s">
        <v>5</v>
      </c>
      <c r="C27" s="3">
        <v>0.5</v>
      </c>
      <c r="D27" s="4">
        <v>4.68</v>
      </c>
      <c r="H27" s="120" t="str">
        <f t="shared" si="1"/>
        <v/>
      </c>
      <c r="I27" s="41"/>
    </row>
    <row r="28" spans="1:9" x14ac:dyDescent="0.25">
      <c r="A28" s="255"/>
      <c r="B28" s="6"/>
      <c r="C28" s="1">
        <v>0.55000000000000004</v>
      </c>
      <c r="D28" s="2">
        <v>5.13</v>
      </c>
      <c r="H28" s="120" t="str">
        <f t="shared" si="1"/>
        <v/>
      </c>
      <c r="I28" s="41"/>
    </row>
    <row r="29" spans="1:9" x14ac:dyDescent="0.25">
      <c r="A29" s="255"/>
      <c r="B29" s="7"/>
      <c r="C29" s="3">
        <v>0.6</v>
      </c>
      <c r="D29" s="4">
        <v>5.64</v>
      </c>
      <c r="H29" s="120" t="str">
        <f t="shared" si="1"/>
        <v/>
      </c>
      <c r="I29" s="41"/>
    </row>
    <row r="30" spans="1:9" x14ac:dyDescent="0.25">
      <c r="A30" s="255"/>
      <c r="B30" s="6"/>
      <c r="C30" s="1">
        <v>0.65</v>
      </c>
      <c r="D30" s="2">
        <v>6.11</v>
      </c>
      <c r="H30" s="120" t="str">
        <f t="shared" si="1"/>
        <v/>
      </c>
      <c r="I30" s="41"/>
    </row>
    <row r="31" spans="1:9" ht="15.75" thickBot="1" x14ac:dyDescent="0.3">
      <c r="A31" s="255"/>
      <c r="B31" s="7"/>
      <c r="C31" s="3">
        <v>0.7</v>
      </c>
      <c r="D31" s="4">
        <v>6.56</v>
      </c>
      <c r="H31" s="121" t="str">
        <f t="shared" si="1"/>
        <v/>
      </c>
      <c r="I31" s="41"/>
    </row>
    <row r="32" spans="1:9" ht="15.75" thickBot="1" x14ac:dyDescent="0.3">
      <c r="A32" s="256"/>
      <c r="B32" s="6"/>
      <c r="C32" s="1">
        <v>0.8</v>
      </c>
      <c r="D32" s="2">
        <v>7.51</v>
      </c>
      <c r="I32" s="41"/>
    </row>
    <row r="33" spans="1:9" x14ac:dyDescent="0.25">
      <c r="A33" s="254">
        <v>6</v>
      </c>
      <c r="B33" s="5" t="s">
        <v>6</v>
      </c>
      <c r="C33" s="3">
        <v>0.4</v>
      </c>
      <c r="D33" s="4">
        <v>3.29</v>
      </c>
      <c r="I33" s="41"/>
    </row>
    <row r="34" spans="1:9" x14ac:dyDescent="0.25">
      <c r="A34" s="255"/>
      <c r="B34" s="6"/>
      <c r="C34" s="1">
        <v>0.5</v>
      </c>
      <c r="D34" s="2">
        <v>4.26</v>
      </c>
      <c r="I34" s="41"/>
    </row>
    <row r="35" spans="1:9" x14ac:dyDescent="0.25">
      <c r="A35" s="255"/>
      <c r="B35" s="7"/>
      <c r="C35" s="3">
        <v>0.55000000000000004</v>
      </c>
      <c r="D35" s="4">
        <v>4.7</v>
      </c>
      <c r="I35" s="41"/>
    </row>
    <row r="36" spans="1:9" x14ac:dyDescent="0.25">
      <c r="A36" s="255"/>
      <c r="B36" s="6"/>
      <c r="C36" s="1">
        <v>0.6</v>
      </c>
      <c r="D36" s="2">
        <v>5.13</v>
      </c>
      <c r="I36" s="41"/>
    </row>
    <row r="37" spans="1:9" x14ac:dyDescent="0.25">
      <c r="A37" s="255"/>
      <c r="B37" s="7"/>
      <c r="C37" s="3">
        <v>0.65</v>
      </c>
      <c r="D37" s="4">
        <v>5.57</v>
      </c>
      <c r="I37" s="41"/>
    </row>
    <row r="38" spans="1:9" x14ac:dyDescent="0.25">
      <c r="A38" s="255"/>
      <c r="B38" s="6"/>
      <c r="C38" s="1">
        <v>0.7</v>
      </c>
      <c r="D38" s="2">
        <v>6</v>
      </c>
      <c r="I38" s="41"/>
    </row>
    <row r="39" spans="1:9" x14ac:dyDescent="0.25">
      <c r="A39" s="255"/>
      <c r="B39" s="7"/>
      <c r="C39" s="3">
        <v>0.75</v>
      </c>
      <c r="D39" s="4">
        <v>6.43</v>
      </c>
      <c r="I39" s="41"/>
    </row>
    <row r="40" spans="1:9" ht="15.75" thickBot="1" x14ac:dyDescent="0.3">
      <c r="A40" s="256"/>
      <c r="B40" s="6"/>
      <c r="C40" s="1">
        <v>0.8</v>
      </c>
      <c r="D40" s="2">
        <v>6.86</v>
      </c>
      <c r="I40" s="41"/>
    </row>
    <row r="41" spans="1:9" x14ac:dyDescent="0.25">
      <c r="A41" s="254">
        <v>7</v>
      </c>
      <c r="B41" s="5" t="s">
        <v>7</v>
      </c>
      <c r="C41" s="3">
        <v>0.5</v>
      </c>
      <c r="D41" s="4">
        <v>4.5599999999999996</v>
      </c>
      <c r="I41" s="41"/>
    </row>
    <row r="42" spans="1:9" x14ac:dyDescent="0.25">
      <c r="A42" s="255"/>
      <c r="B42" s="6"/>
      <c r="C42" s="1">
        <v>0.55000000000000004</v>
      </c>
      <c r="D42" s="2">
        <v>5.0199999999999996</v>
      </c>
      <c r="I42" s="41"/>
    </row>
    <row r="43" spans="1:9" x14ac:dyDescent="0.25">
      <c r="A43" s="255"/>
      <c r="B43" s="7"/>
      <c r="C43" s="3">
        <v>0.6</v>
      </c>
      <c r="D43" s="4">
        <v>5.48</v>
      </c>
      <c r="I43" s="41"/>
    </row>
    <row r="44" spans="1:9" x14ac:dyDescent="0.25">
      <c r="A44" s="255"/>
      <c r="B44" s="6"/>
      <c r="C44" s="1">
        <v>0.65</v>
      </c>
      <c r="D44" s="2">
        <v>5.95</v>
      </c>
      <c r="I44" s="41"/>
    </row>
    <row r="45" spans="1:9" x14ac:dyDescent="0.25">
      <c r="A45" s="255"/>
      <c r="B45" s="7"/>
      <c r="C45" s="3">
        <v>0.7</v>
      </c>
      <c r="D45" s="4">
        <v>6.41</v>
      </c>
      <c r="I45" s="41"/>
    </row>
    <row r="46" spans="1:9" x14ac:dyDescent="0.25">
      <c r="A46" s="255"/>
      <c r="B46" s="6"/>
      <c r="C46" s="1">
        <v>0.8</v>
      </c>
      <c r="D46" s="2">
        <v>7.34</v>
      </c>
      <c r="I46" s="41"/>
    </row>
    <row r="47" spans="1:9" ht="15.75" thickBot="1" x14ac:dyDescent="0.3">
      <c r="A47" s="256"/>
      <c r="B47" s="7"/>
      <c r="C47" s="3">
        <v>0.9</v>
      </c>
      <c r="D47" s="4">
        <v>8.18</v>
      </c>
      <c r="I47" s="41"/>
    </row>
    <row r="48" spans="1:9" ht="15.75" x14ac:dyDescent="0.25">
      <c r="A48" s="254">
        <v>8</v>
      </c>
      <c r="B48" s="114" t="s">
        <v>8</v>
      </c>
      <c r="C48" s="1">
        <v>0.35</v>
      </c>
      <c r="D48" s="107" t="s">
        <v>9</v>
      </c>
      <c r="I48" s="41"/>
    </row>
    <row r="49" spans="1:9" ht="15.75" x14ac:dyDescent="0.25">
      <c r="A49" s="255"/>
      <c r="B49" s="112"/>
      <c r="C49" s="3">
        <v>0.4</v>
      </c>
      <c r="D49" s="110" t="s">
        <v>9</v>
      </c>
      <c r="I49" s="41"/>
    </row>
    <row r="50" spans="1:9" ht="15.75" x14ac:dyDescent="0.25">
      <c r="A50" s="255"/>
      <c r="B50" s="113"/>
      <c r="C50" s="1">
        <v>0.45</v>
      </c>
      <c r="D50" s="107" t="s">
        <v>9</v>
      </c>
      <c r="I50" s="41"/>
    </row>
    <row r="51" spans="1:9" ht="15.75" x14ac:dyDescent="0.25">
      <c r="A51" s="255"/>
      <c r="B51" s="112"/>
      <c r="C51" s="3">
        <v>0.5</v>
      </c>
      <c r="D51" s="110" t="s">
        <v>9</v>
      </c>
      <c r="I51" s="41"/>
    </row>
    <row r="52" spans="1:9" ht="15.75" x14ac:dyDescent="0.25">
      <c r="A52" s="255"/>
      <c r="B52" s="113"/>
      <c r="C52" s="1">
        <v>0.65</v>
      </c>
      <c r="D52" s="107" t="s">
        <v>9</v>
      </c>
      <c r="I52" s="41"/>
    </row>
    <row r="53" spans="1:9" ht="15.75" x14ac:dyDescent="0.25">
      <c r="A53" s="255"/>
      <c r="B53" s="112"/>
      <c r="C53" s="3">
        <v>0.7</v>
      </c>
      <c r="D53" s="110" t="s">
        <v>9</v>
      </c>
      <c r="I53" s="41"/>
    </row>
    <row r="54" spans="1:9" ht="15.75" x14ac:dyDescent="0.25">
      <c r="A54" s="255"/>
      <c r="B54" s="113"/>
      <c r="C54" s="1">
        <v>0.75</v>
      </c>
      <c r="D54" s="107" t="s">
        <v>9</v>
      </c>
      <c r="I54" s="41"/>
    </row>
    <row r="55" spans="1:9" ht="16.5" thickBot="1" x14ac:dyDescent="0.3">
      <c r="A55" s="256"/>
      <c r="B55" s="112"/>
      <c r="C55" s="3">
        <v>0.8</v>
      </c>
      <c r="D55" s="110" t="s">
        <v>9</v>
      </c>
      <c r="I55" s="41"/>
    </row>
    <row r="56" spans="1:9" x14ac:dyDescent="0.25">
      <c r="A56" s="254">
        <v>9</v>
      </c>
      <c r="B56" s="8" t="s">
        <v>10</v>
      </c>
      <c r="C56" s="1">
        <v>0.5</v>
      </c>
      <c r="D56" s="2">
        <v>4.5599999999999996</v>
      </c>
      <c r="I56" s="41"/>
    </row>
    <row r="57" spans="1:9" x14ac:dyDescent="0.25">
      <c r="A57" s="255"/>
      <c r="B57" s="7"/>
      <c r="C57" s="3">
        <v>0.55000000000000004</v>
      </c>
      <c r="D57" s="4">
        <v>5.0199999999999996</v>
      </c>
      <c r="I57" s="41"/>
    </row>
    <row r="58" spans="1:9" x14ac:dyDescent="0.25">
      <c r="A58" s="255"/>
      <c r="B58" s="6"/>
      <c r="C58" s="1">
        <v>0.6</v>
      </c>
      <c r="D58" s="2">
        <v>5.49</v>
      </c>
      <c r="I58" s="41"/>
    </row>
    <row r="59" spans="1:9" x14ac:dyDescent="0.25">
      <c r="A59" s="255"/>
      <c r="B59" s="7"/>
      <c r="C59" s="3">
        <v>0.65</v>
      </c>
      <c r="D59" s="4">
        <v>5.95</v>
      </c>
      <c r="I59" s="41"/>
    </row>
    <row r="60" spans="1:9" x14ac:dyDescent="0.25">
      <c r="A60" s="255"/>
      <c r="B60" s="6"/>
      <c r="C60" s="1">
        <v>0.7</v>
      </c>
      <c r="D60" s="2">
        <v>6.42</v>
      </c>
      <c r="I60" s="41"/>
    </row>
    <row r="61" spans="1:9" ht="15.75" thickBot="1" x14ac:dyDescent="0.3">
      <c r="A61" s="256"/>
      <c r="B61" s="7"/>
      <c r="C61" s="3">
        <v>0.8</v>
      </c>
      <c r="D61" s="4">
        <v>7.35</v>
      </c>
      <c r="I61" s="41"/>
    </row>
    <row r="62" spans="1:9" ht="15.75" x14ac:dyDescent="0.25">
      <c r="A62" s="254">
        <v>10</v>
      </c>
      <c r="B62" s="114" t="s">
        <v>11</v>
      </c>
      <c r="C62" s="1">
        <v>0.35</v>
      </c>
      <c r="D62" s="107" t="s">
        <v>9</v>
      </c>
      <c r="I62" s="41"/>
    </row>
    <row r="63" spans="1:9" ht="15.75" x14ac:dyDescent="0.25">
      <c r="A63" s="255"/>
      <c r="B63" s="112"/>
      <c r="C63" s="3">
        <v>0.4</v>
      </c>
      <c r="D63" s="110" t="s">
        <v>9</v>
      </c>
      <c r="I63" s="41"/>
    </row>
    <row r="64" spans="1:9" ht="15.75" x14ac:dyDescent="0.25">
      <c r="A64" s="255"/>
      <c r="B64" s="113"/>
      <c r="C64" s="1">
        <v>0.45</v>
      </c>
      <c r="D64" s="107" t="s">
        <v>9</v>
      </c>
      <c r="I64" s="41"/>
    </row>
    <row r="65" spans="1:9" ht="15.75" x14ac:dyDescent="0.25">
      <c r="A65" s="255"/>
      <c r="B65" s="112"/>
      <c r="C65" s="3">
        <v>0.5</v>
      </c>
      <c r="D65" s="110" t="s">
        <v>9</v>
      </c>
      <c r="I65" s="41"/>
    </row>
    <row r="66" spans="1:9" ht="15.75" x14ac:dyDescent="0.25">
      <c r="A66" s="255"/>
      <c r="B66" s="113"/>
      <c r="C66" s="1">
        <v>0.65</v>
      </c>
      <c r="D66" s="107" t="s">
        <v>9</v>
      </c>
      <c r="I66" s="41"/>
    </row>
    <row r="67" spans="1:9" ht="15.75" x14ac:dyDescent="0.25">
      <c r="A67" s="255"/>
      <c r="B67" s="112"/>
      <c r="C67" s="3">
        <v>0.7</v>
      </c>
      <c r="D67" s="110" t="s">
        <v>9</v>
      </c>
      <c r="I67" s="41"/>
    </row>
    <row r="68" spans="1:9" ht="15.75" x14ac:dyDescent="0.25">
      <c r="A68" s="255"/>
      <c r="B68" s="113"/>
      <c r="C68" s="1">
        <v>0.75</v>
      </c>
      <c r="D68" s="107" t="s">
        <v>9</v>
      </c>
      <c r="I68" s="41"/>
    </row>
    <row r="69" spans="1:9" ht="16.5" thickBot="1" x14ac:dyDescent="0.3">
      <c r="A69" s="256"/>
      <c r="B69" s="112"/>
      <c r="C69" s="3">
        <v>0.8</v>
      </c>
      <c r="D69" s="110" t="s">
        <v>9</v>
      </c>
      <c r="I69" s="41"/>
    </row>
    <row r="70" spans="1:9" x14ac:dyDescent="0.25">
      <c r="A70" s="254">
        <v>11</v>
      </c>
      <c r="B70" s="8" t="s">
        <v>12</v>
      </c>
      <c r="C70" s="1">
        <v>0.5</v>
      </c>
      <c r="D70" s="2">
        <v>5.43</v>
      </c>
      <c r="I70" s="41"/>
    </row>
    <row r="71" spans="1:9" x14ac:dyDescent="0.25">
      <c r="A71" s="255"/>
      <c r="B71" s="7"/>
      <c r="C71" s="3">
        <v>0.55000000000000004</v>
      </c>
      <c r="D71" s="4">
        <v>5.99</v>
      </c>
      <c r="I71" s="41"/>
    </row>
    <row r="72" spans="1:9" x14ac:dyDescent="0.25">
      <c r="A72" s="255"/>
      <c r="B72" s="6"/>
      <c r="C72" s="1">
        <v>0.6</v>
      </c>
      <c r="D72" s="2">
        <v>6.54</v>
      </c>
      <c r="I72" s="41"/>
    </row>
    <row r="73" spans="1:9" x14ac:dyDescent="0.25">
      <c r="A73" s="255"/>
      <c r="B73" s="7"/>
      <c r="C73" s="3">
        <v>0.65</v>
      </c>
      <c r="D73" s="4">
        <v>7.1</v>
      </c>
      <c r="I73" s="41"/>
    </row>
    <row r="74" spans="1:9" x14ac:dyDescent="0.25">
      <c r="A74" s="255"/>
      <c r="B74" s="6"/>
      <c r="C74" s="1">
        <v>0.7</v>
      </c>
      <c r="D74" s="2">
        <v>7.65</v>
      </c>
      <c r="I74" s="41"/>
    </row>
    <row r="75" spans="1:9" x14ac:dyDescent="0.25">
      <c r="A75" s="255"/>
      <c r="B75" s="7"/>
      <c r="C75" s="3">
        <v>0.8</v>
      </c>
      <c r="D75" s="4">
        <v>8.76</v>
      </c>
      <c r="I75" s="41"/>
    </row>
    <row r="76" spans="1:9" x14ac:dyDescent="0.25">
      <c r="A76" s="255"/>
      <c r="B76" s="6"/>
      <c r="C76" s="1">
        <v>0.9</v>
      </c>
      <c r="D76" s="2">
        <v>9.76</v>
      </c>
      <c r="I76" s="41"/>
    </row>
    <row r="77" spans="1:9" ht="15.75" thickBot="1" x14ac:dyDescent="0.3">
      <c r="A77" s="256"/>
      <c r="B77" s="7"/>
      <c r="C77" s="9">
        <v>1</v>
      </c>
      <c r="D77" s="4">
        <v>10.86</v>
      </c>
      <c r="I77" s="41"/>
    </row>
    <row r="78" spans="1:9" x14ac:dyDescent="0.25">
      <c r="A78" s="254">
        <v>12</v>
      </c>
      <c r="B78" s="8" t="s">
        <v>13</v>
      </c>
      <c r="C78" s="1">
        <v>0.65</v>
      </c>
      <c r="D78" s="2">
        <v>8</v>
      </c>
      <c r="I78" s="41"/>
    </row>
    <row r="79" spans="1:9" x14ac:dyDescent="0.25">
      <c r="A79" s="255"/>
      <c r="B79" s="7"/>
      <c r="C79" s="3">
        <v>0.7</v>
      </c>
      <c r="D79" s="4">
        <v>8.6300000000000008</v>
      </c>
      <c r="I79" s="41"/>
    </row>
    <row r="80" spans="1:9" x14ac:dyDescent="0.25">
      <c r="A80" s="255"/>
      <c r="B80" s="6"/>
      <c r="C80" s="1">
        <v>0.8</v>
      </c>
      <c r="D80" s="2">
        <v>9.8800000000000008</v>
      </c>
      <c r="I80" s="41"/>
    </row>
    <row r="81" spans="1:22" x14ac:dyDescent="0.25">
      <c r="A81" s="255"/>
      <c r="B81" s="7"/>
      <c r="C81" s="3">
        <v>0.9</v>
      </c>
      <c r="D81" s="4">
        <v>11</v>
      </c>
      <c r="I81" s="41"/>
    </row>
    <row r="82" spans="1:22" ht="15.75" thickBot="1" x14ac:dyDescent="0.3">
      <c r="A82" s="256"/>
      <c r="B82" s="6"/>
      <c r="C82" s="13">
        <v>1</v>
      </c>
      <c r="D82" s="2">
        <v>12.25</v>
      </c>
      <c r="I82" s="41"/>
    </row>
    <row r="83" spans="1:22" x14ac:dyDescent="0.25">
      <c r="A83" s="254">
        <v>13</v>
      </c>
      <c r="B83" s="10" t="s">
        <v>14</v>
      </c>
      <c r="C83" s="3">
        <v>0.7</v>
      </c>
      <c r="D83" s="4">
        <v>10.63</v>
      </c>
      <c r="I83" s="41"/>
    </row>
    <row r="84" spans="1:22" ht="15.75" thickBot="1" x14ac:dyDescent="0.3">
      <c r="A84" s="255"/>
      <c r="B84" s="11"/>
      <c r="C84" s="1">
        <v>0.8</v>
      </c>
      <c r="D84" s="2">
        <v>12.17</v>
      </c>
      <c r="I84" s="41"/>
    </row>
    <row r="85" spans="1:22" ht="15" customHeight="1" x14ac:dyDescent="0.25">
      <c r="A85" s="255"/>
      <c r="B85" s="12"/>
      <c r="C85" s="3">
        <v>0.9</v>
      </c>
      <c r="D85" s="4">
        <v>13.56</v>
      </c>
      <c r="I85" s="41"/>
      <c r="L85" s="257" t="s">
        <v>68</v>
      </c>
      <c r="M85" s="258"/>
      <c r="N85" s="259"/>
      <c r="O85" s="93"/>
    </row>
    <row r="86" spans="1:22" ht="15.75" customHeight="1" thickBot="1" x14ac:dyDescent="0.3">
      <c r="A86" s="256"/>
      <c r="B86" s="11"/>
      <c r="C86" s="13">
        <v>1</v>
      </c>
      <c r="D86" s="2">
        <v>15.1</v>
      </c>
      <c r="I86" s="41"/>
      <c r="L86" s="260"/>
      <c r="M86" s="261"/>
      <c r="N86" s="262"/>
      <c r="O86" s="93"/>
    </row>
    <row r="87" spans="1:22" ht="15" customHeight="1" x14ac:dyDescent="0.25">
      <c r="A87" s="254">
        <v>14</v>
      </c>
      <c r="B87" s="10" t="s">
        <v>15</v>
      </c>
      <c r="C87" s="3">
        <v>0.7</v>
      </c>
      <c r="D87" s="4">
        <v>9.5399999999999991</v>
      </c>
      <c r="I87" s="41"/>
      <c r="L87" s="260"/>
      <c r="M87" s="261"/>
      <c r="N87" s="262"/>
      <c r="O87" s="93"/>
    </row>
    <row r="88" spans="1:22" ht="15" customHeight="1" x14ac:dyDescent="0.25">
      <c r="A88" s="255"/>
      <c r="B88" s="11"/>
      <c r="C88" s="1">
        <v>0.8</v>
      </c>
      <c r="D88" s="2">
        <v>10.85</v>
      </c>
      <c r="I88" s="41"/>
      <c r="L88" s="260"/>
      <c r="M88" s="261"/>
      <c r="N88" s="262"/>
      <c r="O88" s="93"/>
      <c r="P88" s="47"/>
      <c r="Q88" s="104"/>
    </row>
    <row r="89" spans="1:22" ht="15" customHeight="1" x14ac:dyDescent="0.25">
      <c r="A89" s="255"/>
      <c r="B89" s="12"/>
      <c r="C89" s="3">
        <v>0.9</v>
      </c>
      <c r="D89" s="4">
        <v>12.22</v>
      </c>
      <c r="I89" s="41"/>
      <c r="L89" s="260"/>
      <c r="M89" s="261"/>
      <c r="N89" s="262"/>
      <c r="O89" s="93"/>
    </row>
    <row r="90" spans="1:22" ht="15.75" customHeight="1" thickBot="1" x14ac:dyDescent="0.3">
      <c r="A90" s="256"/>
      <c r="B90" s="117"/>
      <c r="C90" s="118">
        <v>1</v>
      </c>
      <c r="D90" s="119">
        <v>13.72</v>
      </c>
      <c r="I90" s="41"/>
      <c r="L90" s="260"/>
      <c r="M90" s="261"/>
      <c r="N90" s="262"/>
      <c r="O90" s="93"/>
    </row>
    <row r="91" spans="1:22" ht="15.75" customHeight="1" thickBot="1" x14ac:dyDescent="0.3">
      <c r="B91" s="39"/>
      <c r="C91" s="39"/>
      <c r="D91" s="39"/>
      <c r="E91" s="39"/>
      <c r="F91" s="39"/>
      <c r="G91" s="39"/>
      <c r="H91" s="39"/>
      <c r="I91" s="41"/>
      <c r="L91" s="263"/>
      <c r="M91" s="264"/>
      <c r="N91" s="265"/>
      <c r="O91" s="93"/>
    </row>
    <row r="92" spans="1:22" ht="15.75" thickBot="1" x14ac:dyDescent="0.3">
      <c r="A92" s="40"/>
      <c r="B92" s="40"/>
      <c r="C92" s="40"/>
      <c r="D92" s="40"/>
      <c r="E92" s="40"/>
      <c r="F92" s="40"/>
      <c r="G92" s="40"/>
      <c r="H92" s="40"/>
      <c r="I92" s="42"/>
    </row>
    <row r="93" spans="1:22" x14ac:dyDescent="0.25">
      <c r="A93" s="43"/>
      <c r="B93" s="23"/>
      <c r="C93" s="23"/>
      <c r="D93" s="23"/>
      <c r="E93" s="23"/>
      <c r="F93" s="23"/>
      <c r="G93" s="23"/>
      <c r="H93" s="23"/>
      <c r="I93" s="23"/>
    </row>
    <row r="94" spans="1:22" ht="15.75" thickBot="1" x14ac:dyDescent="0.3">
      <c r="A94" s="43"/>
      <c r="B94" s="23"/>
      <c r="C94" s="23"/>
      <c r="D94" s="23"/>
      <c r="E94" s="23"/>
      <c r="F94" s="23"/>
      <c r="G94" s="23"/>
      <c r="H94" s="23"/>
      <c r="I94" s="23"/>
    </row>
    <row r="95" spans="1:22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8"/>
      <c r="Q95" s="43"/>
      <c r="R95" s="43"/>
      <c r="S95" s="43"/>
      <c r="T95" s="43"/>
      <c r="U95" s="43"/>
      <c r="V95" s="43"/>
    </row>
    <row r="96" spans="1:22" x14ac:dyDescent="0.25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20"/>
      <c r="S96" s="43"/>
      <c r="T96" s="43"/>
      <c r="U96" s="43"/>
    </row>
    <row r="97" spans="1:21" x14ac:dyDescent="0.25">
      <c r="A97" s="43"/>
      <c r="B97" s="43"/>
      <c r="C97" s="43"/>
      <c r="D97" s="43"/>
      <c r="E97" s="43"/>
      <c r="F97" s="43"/>
      <c r="G97" s="43"/>
      <c r="H97" s="43"/>
      <c r="I97" s="43"/>
      <c r="P97" s="20"/>
      <c r="S97" s="43"/>
      <c r="T97" s="43"/>
      <c r="U97" s="43"/>
    </row>
    <row r="98" spans="1:21" ht="15.75" thickBot="1" x14ac:dyDescent="0.3">
      <c r="A98" s="43"/>
      <c r="B98" s="105" t="s">
        <v>74</v>
      </c>
      <c r="C98" s="66"/>
      <c r="D98" s="66"/>
      <c r="E98" s="66"/>
      <c r="F98" s="66"/>
      <c r="G98" s="66"/>
      <c r="H98" s="66"/>
      <c r="I98" s="43"/>
      <c r="J98" s="105" t="s">
        <v>75</v>
      </c>
      <c r="M98" s="105" t="s">
        <v>76</v>
      </c>
      <c r="P98" s="20"/>
      <c r="S98" s="43"/>
      <c r="T98" s="43"/>
      <c r="U98" s="43"/>
    </row>
    <row r="99" spans="1:21" ht="15.75" thickBot="1" x14ac:dyDescent="0.3">
      <c r="B99" s="283" t="s">
        <v>35</v>
      </c>
      <c r="C99" s="284"/>
      <c r="D99" s="284"/>
      <c r="E99" s="284"/>
      <c r="F99" s="284"/>
      <c r="G99" s="284"/>
      <c r="H99" s="285"/>
      <c r="J99" s="286" t="s">
        <v>34</v>
      </c>
      <c r="K99" s="287"/>
      <c r="M99" s="286" t="s">
        <v>38</v>
      </c>
      <c r="N99" s="288"/>
      <c r="O99" s="287"/>
      <c r="P99" s="20"/>
      <c r="S99" s="43"/>
      <c r="T99" s="43"/>
      <c r="U99" s="43"/>
    </row>
    <row r="100" spans="1:21" ht="45.75" thickBot="1" x14ac:dyDescent="0.3">
      <c r="B100" s="16" t="s">
        <v>26</v>
      </c>
      <c r="C100" s="30" t="s">
        <v>33</v>
      </c>
      <c r="D100" s="31" t="s">
        <v>27</v>
      </c>
      <c r="E100" s="31" t="s">
        <v>28</v>
      </c>
      <c r="F100" s="30" t="s">
        <v>29</v>
      </c>
      <c r="G100" s="16" t="s">
        <v>30</v>
      </c>
      <c r="H100" s="44" t="s">
        <v>31</v>
      </c>
      <c r="J100" s="30" t="s">
        <v>36</v>
      </c>
      <c r="K100" s="44" t="s">
        <v>37</v>
      </c>
      <c r="M100" s="48" t="s">
        <v>39</v>
      </c>
      <c r="N100" s="16" t="s">
        <v>30</v>
      </c>
      <c r="O100" s="44" t="s">
        <v>31</v>
      </c>
      <c r="P100" s="20"/>
      <c r="S100" s="43"/>
      <c r="T100" s="43"/>
      <c r="U100" s="43"/>
    </row>
    <row r="101" spans="1:21" x14ac:dyDescent="0.25">
      <c r="B101" s="55" t="s">
        <v>2</v>
      </c>
      <c r="C101" s="32"/>
      <c r="D101" s="33">
        <v>1.1499999999999999</v>
      </c>
      <c r="E101" s="33">
        <v>1.2</v>
      </c>
      <c r="F101" s="32"/>
      <c r="G101" s="34" t="e">
        <f>(C101/F101)/E101</f>
        <v>#DIV/0!</v>
      </c>
      <c r="H101" s="97" t="e">
        <f>ROUNDUP(G101,0.1)</f>
        <v>#DIV/0!</v>
      </c>
      <c r="J101" s="61"/>
      <c r="K101" s="100">
        <f>J101*F101*E101</f>
        <v>0</v>
      </c>
      <c r="M101" s="61"/>
      <c r="N101" s="36">
        <f>M101/D101</f>
        <v>0</v>
      </c>
      <c r="O101" s="100">
        <f>ROUNDUP(N101,0.1)</f>
        <v>0</v>
      </c>
      <c r="P101" s="20"/>
      <c r="S101" s="43"/>
      <c r="T101" s="43"/>
      <c r="U101" s="43"/>
    </row>
    <row r="102" spans="1:21" x14ac:dyDescent="0.25">
      <c r="B102" s="55" t="s">
        <v>3</v>
      </c>
      <c r="C102" s="32"/>
      <c r="D102" s="33">
        <v>1.1000000000000001</v>
      </c>
      <c r="E102" s="33">
        <v>1.1379999999999999</v>
      </c>
      <c r="F102" s="32"/>
      <c r="G102" s="34" t="e">
        <f>(C102/F102)/E102</f>
        <v>#DIV/0!</v>
      </c>
      <c r="H102" s="97" t="e">
        <f>ROUNDUP(G102,0.1)</f>
        <v>#DIV/0!</v>
      </c>
      <c r="J102" s="62"/>
      <c r="K102" s="101">
        <f t="shared" ref="K102:K114" si="2">J102*F102*E102</f>
        <v>0</v>
      </c>
      <c r="M102" s="62"/>
      <c r="N102" s="36">
        <f t="shared" ref="N102:N114" si="3">M102/D102</f>
        <v>0</v>
      </c>
      <c r="O102" s="100">
        <f t="shared" ref="O102:O114" si="4">ROUNDUP(N102,0.1)</f>
        <v>0</v>
      </c>
      <c r="P102" s="20"/>
    </row>
    <row r="103" spans="1:21" x14ac:dyDescent="0.25">
      <c r="B103" s="56" t="s">
        <v>32</v>
      </c>
      <c r="C103" s="32"/>
      <c r="D103" s="35">
        <v>1.1000000000000001</v>
      </c>
      <c r="E103" s="35">
        <v>1.1499999999999999</v>
      </c>
      <c r="F103" s="32"/>
      <c r="G103" s="34" t="e">
        <f>(C103/F103)/E103</f>
        <v>#DIV/0!</v>
      </c>
      <c r="H103" s="97" t="e">
        <f>ROUNDUP(G103,0.1)</f>
        <v>#DIV/0!</v>
      </c>
      <c r="J103" s="62"/>
      <c r="K103" s="101">
        <f t="shared" si="2"/>
        <v>0</v>
      </c>
      <c r="M103" s="62"/>
      <c r="N103" s="36">
        <f t="shared" si="3"/>
        <v>0</v>
      </c>
      <c r="O103" s="100">
        <f t="shared" si="4"/>
        <v>0</v>
      </c>
      <c r="P103" s="20"/>
    </row>
    <row r="104" spans="1:21" x14ac:dyDescent="0.25">
      <c r="B104" s="56" t="s">
        <v>4</v>
      </c>
      <c r="C104" s="32"/>
      <c r="D104" s="35">
        <v>1</v>
      </c>
      <c r="E104" s="35">
        <v>1.0509999999999999</v>
      </c>
      <c r="F104" s="32"/>
      <c r="G104" s="34" t="e">
        <f>(C104/F104)/E104</f>
        <v>#DIV/0!</v>
      </c>
      <c r="H104" s="97" t="e">
        <f>ROUNDUP(G104,0.1)</f>
        <v>#DIV/0!</v>
      </c>
      <c r="J104" s="62"/>
      <c r="K104" s="101">
        <f t="shared" si="2"/>
        <v>0</v>
      </c>
      <c r="M104" s="62"/>
      <c r="N104" s="36">
        <f t="shared" si="3"/>
        <v>0</v>
      </c>
      <c r="O104" s="100">
        <f t="shared" si="4"/>
        <v>0</v>
      </c>
      <c r="P104" s="20"/>
    </row>
    <row r="105" spans="1:21" x14ac:dyDescent="0.25">
      <c r="B105" s="56" t="s">
        <v>5</v>
      </c>
      <c r="C105" s="32"/>
      <c r="D105" s="35">
        <v>1</v>
      </c>
      <c r="E105" s="35">
        <v>1.25</v>
      </c>
      <c r="F105" s="32"/>
      <c r="G105" s="34" t="e">
        <f t="shared" ref="G105:G112" si="5">(C105/F105)/E105</f>
        <v>#DIV/0!</v>
      </c>
      <c r="H105" s="98" t="e">
        <f t="shared" ref="H105:H112" si="6">ROUNDUP(G105,0.1)</f>
        <v>#DIV/0!</v>
      </c>
      <c r="J105" s="62"/>
      <c r="K105" s="101">
        <f t="shared" si="2"/>
        <v>0</v>
      </c>
      <c r="M105" s="62"/>
      <c r="N105" s="36">
        <f t="shared" si="3"/>
        <v>0</v>
      </c>
      <c r="O105" s="100">
        <f t="shared" si="4"/>
        <v>0</v>
      </c>
      <c r="P105" s="20"/>
    </row>
    <row r="106" spans="1:21" x14ac:dyDescent="0.25">
      <c r="B106" s="56" t="s">
        <v>6</v>
      </c>
      <c r="C106" s="32"/>
      <c r="D106" s="35">
        <v>1.1000000000000001</v>
      </c>
      <c r="E106" s="35">
        <v>1.1499999999999999</v>
      </c>
      <c r="F106" s="32"/>
      <c r="G106" s="34" t="e">
        <f t="shared" si="5"/>
        <v>#DIV/0!</v>
      </c>
      <c r="H106" s="98" t="e">
        <f t="shared" si="6"/>
        <v>#DIV/0!</v>
      </c>
      <c r="J106" s="62"/>
      <c r="K106" s="101">
        <f t="shared" si="2"/>
        <v>0</v>
      </c>
      <c r="M106" s="62"/>
      <c r="N106" s="36">
        <f t="shared" si="3"/>
        <v>0</v>
      </c>
      <c r="O106" s="100">
        <f t="shared" si="4"/>
        <v>0</v>
      </c>
      <c r="P106" s="20"/>
    </row>
    <row r="107" spans="1:21" x14ac:dyDescent="0.25">
      <c r="B107" s="56" t="s">
        <v>7</v>
      </c>
      <c r="C107" s="32"/>
      <c r="D107" s="35">
        <v>1.0349999999999999</v>
      </c>
      <c r="E107" s="35">
        <v>1.0760000000000001</v>
      </c>
      <c r="F107" s="32"/>
      <c r="G107" s="34" t="e">
        <f t="shared" si="5"/>
        <v>#DIV/0!</v>
      </c>
      <c r="H107" s="98" t="e">
        <f t="shared" si="6"/>
        <v>#DIV/0!</v>
      </c>
      <c r="J107" s="62"/>
      <c r="K107" s="101">
        <f t="shared" si="2"/>
        <v>0</v>
      </c>
      <c r="M107" s="62"/>
      <c r="N107" s="36">
        <f t="shared" si="3"/>
        <v>0</v>
      </c>
      <c r="O107" s="100">
        <f t="shared" si="4"/>
        <v>0</v>
      </c>
      <c r="P107" s="20"/>
    </row>
    <row r="108" spans="1:21" x14ac:dyDescent="0.25">
      <c r="B108" s="56" t="s">
        <v>8</v>
      </c>
      <c r="C108" s="32"/>
      <c r="D108" s="35">
        <v>1</v>
      </c>
      <c r="E108" s="35">
        <v>1.0509999999999999</v>
      </c>
      <c r="F108" s="32"/>
      <c r="G108" s="34" t="e">
        <f t="shared" si="5"/>
        <v>#DIV/0!</v>
      </c>
      <c r="H108" s="98" t="e">
        <f t="shared" si="6"/>
        <v>#DIV/0!</v>
      </c>
      <c r="J108" s="62"/>
      <c r="K108" s="101">
        <f t="shared" si="2"/>
        <v>0</v>
      </c>
      <c r="M108" s="62"/>
      <c r="N108" s="36">
        <f t="shared" si="3"/>
        <v>0</v>
      </c>
      <c r="O108" s="100">
        <f t="shared" si="4"/>
        <v>0</v>
      </c>
      <c r="P108" s="20"/>
    </row>
    <row r="109" spans="1:21" x14ac:dyDescent="0.25">
      <c r="B109" s="56" t="s">
        <v>10</v>
      </c>
      <c r="C109" s="32"/>
      <c r="D109" s="35">
        <v>1</v>
      </c>
      <c r="E109" s="35">
        <v>1.06</v>
      </c>
      <c r="F109" s="32"/>
      <c r="G109" s="34" t="e">
        <f t="shared" si="5"/>
        <v>#DIV/0!</v>
      </c>
      <c r="H109" s="98" t="e">
        <f t="shared" si="6"/>
        <v>#DIV/0!</v>
      </c>
      <c r="J109" s="62"/>
      <c r="K109" s="101">
        <f t="shared" si="2"/>
        <v>0</v>
      </c>
      <c r="M109" s="62"/>
      <c r="N109" s="36">
        <f t="shared" si="3"/>
        <v>0</v>
      </c>
      <c r="O109" s="100">
        <f t="shared" si="4"/>
        <v>0</v>
      </c>
      <c r="P109" s="20"/>
    </row>
    <row r="110" spans="1:21" x14ac:dyDescent="0.25">
      <c r="B110" s="56" t="s">
        <v>11</v>
      </c>
      <c r="C110" s="32"/>
      <c r="D110" s="35">
        <v>1</v>
      </c>
      <c r="E110" s="35">
        <v>1.0509999999999999</v>
      </c>
      <c r="F110" s="32"/>
      <c r="G110" s="34" t="e">
        <f t="shared" si="5"/>
        <v>#DIV/0!</v>
      </c>
      <c r="H110" s="98" t="e">
        <f t="shared" si="6"/>
        <v>#DIV/0!</v>
      </c>
      <c r="J110" s="62"/>
      <c r="K110" s="101">
        <f t="shared" si="2"/>
        <v>0</v>
      </c>
      <c r="M110" s="62"/>
      <c r="N110" s="36">
        <f t="shared" si="3"/>
        <v>0</v>
      </c>
      <c r="O110" s="100">
        <f t="shared" si="4"/>
        <v>0</v>
      </c>
      <c r="P110" s="20"/>
    </row>
    <row r="111" spans="1:21" x14ac:dyDescent="0.25">
      <c r="B111" s="56" t="s">
        <v>12</v>
      </c>
      <c r="C111" s="32"/>
      <c r="D111" s="35">
        <v>0.84499999999999997</v>
      </c>
      <c r="E111" s="35">
        <v>0.90200000000000002</v>
      </c>
      <c r="F111" s="32"/>
      <c r="G111" s="34" t="e">
        <f t="shared" si="5"/>
        <v>#DIV/0!</v>
      </c>
      <c r="H111" s="98" t="e">
        <f t="shared" si="6"/>
        <v>#DIV/0!</v>
      </c>
      <c r="J111" s="62"/>
      <c r="K111" s="101">
        <f t="shared" si="2"/>
        <v>0</v>
      </c>
      <c r="M111" s="62"/>
      <c r="N111" s="36">
        <f t="shared" si="3"/>
        <v>0</v>
      </c>
      <c r="O111" s="100">
        <f t="shared" si="4"/>
        <v>0</v>
      </c>
      <c r="P111" s="20"/>
    </row>
    <row r="112" spans="1:21" x14ac:dyDescent="0.25">
      <c r="B112" s="56" t="s">
        <v>13</v>
      </c>
      <c r="C112" s="32"/>
      <c r="D112" s="35">
        <v>0.75</v>
      </c>
      <c r="E112" s="35">
        <v>0.8</v>
      </c>
      <c r="F112" s="32"/>
      <c r="G112" s="34" t="e">
        <f t="shared" si="5"/>
        <v>#DIV/0!</v>
      </c>
      <c r="H112" s="98" t="e">
        <f t="shared" si="6"/>
        <v>#DIV/0!</v>
      </c>
      <c r="J112" s="62"/>
      <c r="K112" s="101">
        <f t="shared" si="2"/>
        <v>0</v>
      </c>
      <c r="M112" s="62"/>
      <c r="N112" s="36">
        <f t="shared" si="3"/>
        <v>0</v>
      </c>
      <c r="O112" s="100">
        <f t="shared" si="4"/>
        <v>0</v>
      </c>
      <c r="P112" s="20"/>
    </row>
    <row r="113" spans="1:21" x14ac:dyDescent="0.25">
      <c r="B113" s="56" t="s">
        <v>14</v>
      </c>
      <c r="C113" s="32"/>
      <c r="D113" s="35">
        <v>0.6</v>
      </c>
      <c r="E113" s="35">
        <v>0.64600000000000002</v>
      </c>
      <c r="F113" s="32"/>
      <c r="G113" s="34" t="e">
        <f>(C113/F113)/E113</f>
        <v>#DIV/0!</v>
      </c>
      <c r="H113" s="98" t="e">
        <f>ROUNDUP(G113,0.1)</f>
        <v>#DIV/0!</v>
      </c>
      <c r="J113" s="62"/>
      <c r="K113" s="101">
        <f t="shared" si="2"/>
        <v>0</v>
      </c>
      <c r="M113" s="62"/>
      <c r="N113" s="36">
        <f t="shared" si="3"/>
        <v>0</v>
      </c>
      <c r="O113" s="100">
        <f t="shared" si="4"/>
        <v>0</v>
      </c>
      <c r="P113" s="20"/>
    </row>
    <row r="114" spans="1:21" ht="15.75" thickBot="1" x14ac:dyDescent="0.3">
      <c r="B114" s="57" t="s">
        <v>15</v>
      </c>
      <c r="C114" s="58"/>
      <c r="D114" s="59">
        <v>0.75</v>
      </c>
      <c r="E114" s="59">
        <v>0.80700000000000005</v>
      </c>
      <c r="F114" s="58"/>
      <c r="G114" s="60" t="e">
        <f>(C114/F114)/E114</f>
        <v>#DIV/0!</v>
      </c>
      <c r="H114" s="99" t="e">
        <f>ROUNDUP(G114,0.1)</f>
        <v>#DIV/0!</v>
      </c>
      <c r="J114" s="63"/>
      <c r="K114" s="102">
        <f t="shared" si="2"/>
        <v>0</v>
      </c>
      <c r="M114" s="63"/>
      <c r="N114" s="64">
        <f t="shared" si="3"/>
        <v>0</v>
      </c>
      <c r="O114" s="103">
        <f t="shared" si="4"/>
        <v>0</v>
      </c>
      <c r="P114" s="20"/>
    </row>
    <row r="115" spans="1:21" ht="15.75" thickBot="1" x14ac:dyDescent="0.3">
      <c r="P115" s="20"/>
    </row>
    <row r="116" spans="1:21" ht="45.75" thickBot="1" x14ac:dyDescent="0.3">
      <c r="B116" s="45"/>
      <c r="C116" s="269" t="s">
        <v>41</v>
      </c>
      <c r="D116" s="270"/>
      <c r="G116" s="126" t="s">
        <v>82</v>
      </c>
      <c r="H116" s="125" t="s">
        <v>81</v>
      </c>
      <c r="K116" s="124" t="s">
        <v>80</v>
      </c>
      <c r="N116" s="127" t="s">
        <v>83</v>
      </c>
      <c r="O116" s="123" t="s">
        <v>84</v>
      </c>
      <c r="P116" s="20"/>
    </row>
    <row r="117" spans="1:21" ht="15.75" thickBot="1" x14ac:dyDescent="0.3">
      <c r="B117" s="46"/>
      <c r="C117" s="269" t="s">
        <v>40</v>
      </c>
      <c r="D117" s="270"/>
      <c r="P117" s="20"/>
    </row>
    <row r="118" spans="1:21" ht="15.75" thickBot="1" x14ac:dyDescent="0.3">
      <c r="B118" s="49"/>
      <c r="C118" s="47" t="s">
        <v>42</v>
      </c>
      <c r="P118" s="20"/>
    </row>
    <row r="119" spans="1:21" x14ac:dyDescent="0.25">
      <c r="O119" s="53" t="s">
        <v>33</v>
      </c>
      <c r="P119" s="20"/>
    </row>
    <row r="120" spans="1:21" x14ac:dyDescent="0.25">
      <c r="O120" s="53" t="s">
        <v>36</v>
      </c>
      <c r="P120" s="20"/>
    </row>
    <row r="121" spans="1:21" x14ac:dyDescent="0.25">
      <c r="O121" s="53" t="s">
        <v>39</v>
      </c>
      <c r="P121" s="20"/>
    </row>
    <row r="122" spans="1:2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20"/>
    </row>
    <row r="123" spans="1:21" ht="15.75" thickBot="1" x14ac:dyDescent="0.3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2"/>
    </row>
    <row r="125" spans="1:21" ht="15.75" thickBot="1" x14ac:dyDescent="0.3"/>
    <row r="126" spans="1:21" ht="15" customHeight="1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8"/>
      <c r="R126" s="257" t="s">
        <v>67</v>
      </c>
      <c r="S126" s="258"/>
      <c r="T126" s="258"/>
      <c r="U126" s="259"/>
    </row>
    <row r="127" spans="1:21" ht="15" customHeight="1" x14ac:dyDescent="0.25">
      <c r="A127" s="38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20"/>
      <c r="R127" s="260"/>
      <c r="S127" s="261"/>
      <c r="T127" s="261"/>
      <c r="U127" s="262"/>
    </row>
    <row r="128" spans="1:21" ht="15" customHeight="1" x14ac:dyDescent="0.25">
      <c r="P128" s="20"/>
      <c r="R128" s="260"/>
      <c r="S128" s="261"/>
      <c r="T128" s="261"/>
      <c r="U128" s="262"/>
    </row>
    <row r="129" spans="13:21" ht="15" customHeight="1" x14ac:dyDescent="0.25">
      <c r="P129" s="20"/>
      <c r="R129" s="260"/>
      <c r="S129" s="261"/>
      <c r="T129" s="261"/>
      <c r="U129" s="262"/>
    </row>
    <row r="130" spans="13:21" ht="15" customHeight="1" x14ac:dyDescent="0.25">
      <c r="M130" s="72" t="s">
        <v>51</v>
      </c>
      <c r="P130" s="20"/>
      <c r="R130" s="260"/>
      <c r="S130" s="261"/>
      <c r="T130" s="261"/>
      <c r="U130" s="262"/>
    </row>
    <row r="131" spans="13:21" ht="15" customHeight="1" x14ac:dyDescent="0.25">
      <c r="M131" s="72" t="s">
        <v>52</v>
      </c>
      <c r="P131" s="20"/>
      <c r="R131" s="260"/>
      <c r="S131" s="261"/>
      <c r="T131" s="261"/>
      <c r="U131" s="262"/>
    </row>
    <row r="132" spans="13:21" ht="15" customHeight="1" thickBot="1" x14ac:dyDescent="0.3">
      <c r="M132" s="70" t="s">
        <v>53</v>
      </c>
      <c r="P132" s="20"/>
      <c r="R132" s="263"/>
      <c r="S132" s="264"/>
      <c r="T132" s="264"/>
      <c r="U132" s="265"/>
    </row>
    <row r="133" spans="13:21" ht="15.75" customHeight="1" x14ac:dyDescent="0.25">
      <c r="P133" s="20"/>
    </row>
    <row r="134" spans="13:21" x14ac:dyDescent="0.25">
      <c r="P134" s="20"/>
    </row>
    <row r="135" spans="13:21" x14ac:dyDescent="0.25">
      <c r="P135" s="20"/>
    </row>
    <row r="136" spans="13:21" x14ac:dyDescent="0.25">
      <c r="P136" s="20"/>
    </row>
    <row r="137" spans="13:21" x14ac:dyDescent="0.25">
      <c r="P137" s="20"/>
    </row>
    <row r="138" spans="13:21" x14ac:dyDescent="0.25">
      <c r="P138" s="20"/>
    </row>
    <row r="139" spans="13:21" x14ac:dyDescent="0.25">
      <c r="P139" s="20"/>
    </row>
    <row r="140" spans="13:21" x14ac:dyDescent="0.25">
      <c r="P140" s="20"/>
    </row>
    <row r="141" spans="13:21" x14ac:dyDescent="0.25">
      <c r="P141" s="20"/>
    </row>
    <row r="142" spans="13:21" x14ac:dyDescent="0.25">
      <c r="P142" s="20"/>
    </row>
    <row r="143" spans="13:21" x14ac:dyDescent="0.25">
      <c r="P143" s="20"/>
    </row>
    <row r="144" spans="13:21" x14ac:dyDescent="0.25">
      <c r="P144" s="20"/>
    </row>
    <row r="145" spans="1:16" x14ac:dyDescent="0.25">
      <c r="P145" s="20"/>
    </row>
    <row r="146" spans="1:16" x14ac:dyDescent="0.25">
      <c r="A146" s="38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20"/>
    </row>
    <row r="147" spans="1:16" ht="15.75" thickBot="1" x14ac:dyDescent="0.3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2"/>
    </row>
  </sheetData>
  <mergeCells count="25">
    <mergeCell ref="L1:N3"/>
    <mergeCell ref="L6:N7"/>
    <mergeCell ref="L8:N8"/>
    <mergeCell ref="L9:N9"/>
    <mergeCell ref="B99:H99"/>
    <mergeCell ref="L85:N91"/>
    <mergeCell ref="J99:K99"/>
    <mergeCell ref="M99:O99"/>
    <mergeCell ref="A2:A7"/>
    <mergeCell ref="A8:A12"/>
    <mergeCell ref="A21:A26"/>
    <mergeCell ref="A27:A32"/>
    <mergeCell ref="A33:A40"/>
    <mergeCell ref="A48:A55"/>
    <mergeCell ref="A62:A69"/>
    <mergeCell ref="R126:U132"/>
    <mergeCell ref="L10:N10"/>
    <mergeCell ref="A41:A47"/>
    <mergeCell ref="A56:A61"/>
    <mergeCell ref="A70:A77"/>
    <mergeCell ref="A78:A82"/>
    <mergeCell ref="A83:A86"/>
    <mergeCell ref="A87:A90"/>
    <mergeCell ref="C116:D116"/>
    <mergeCell ref="C117:D117"/>
  </mergeCells>
  <dataValidations disablePrompts="1" count="1">
    <dataValidation type="list" allowBlank="1" showInputMessage="1" showErrorMessage="1" sqref="I2">
      <formula1>ййй</formula1>
    </dataValidation>
  </dataValidations>
  <hyperlinks>
    <hyperlink ref="L8:N8" location="Таблица!L1" display="1. Первая таблица"/>
    <hyperlink ref="L9:N9" location="Таблица!L85" display="2. Таблица"/>
    <hyperlink ref="L10:N10" location="Таблица!R126" display="3. Таблица"/>
  </hyperlink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Профнастил</vt:lpstr>
      <vt:lpstr>Таблица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2015-07-11T16:28:54Z</dcterms:modified>
</cp:coreProperties>
</file>