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9440" windowHeight="11160"/>
  </bookViews>
  <sheets>
    <sheet name="Счета-заявки" sheetId="22" r:id="rId1"/>
    <sheet name="Данные бухгалтерии" sheetId="30" r:id="rId2"/>
  </sheets>
  <definedNames>
    <definedName name="_xlnm._FilterDatabase" localSheetId="1" hidden="1">'Данные бухгалтерии'!$A$1:$D$27</definedName>
    <definedName name="_xlnm._FilterDatabase" localSheetId="0" hidden="1">'Счета-заявки'!$A$2:$J$12</definedName>
    <definedName name="Адреса">#REF!</definedName>
    <definedName name="Дата">#REF!</definedName>
    <definedName name="источник">#REF!</definedName>
    <definedName name="Кат">OFFSET(#REF!,,,,8)</definedName>
    <definedName name="Контр">OFFSET(#REF!,MATCH('Счета-заявки'!XFB1&amp;'Счета-заявки'!XFD1,КОСГУ&amp;Предмет_договора,),,SUM(--(КОСГУ&amp;Предмет_договора='Счета-заявки'!XFB1&amp;'Счета-заявки'!XFD1)))</definedName>
    <definedName name="Контрагент">#REF!</definedName>
    <definedName name="КОСГУ">#REF!</definedName>
    <definedName name="_xlnm.Print_Area" localSheetId="0">'Счета-заявки'!$A$1:$J$12</definedName>
    <definedName name="Подр">#REF!</definedName>
    <definedName name="Предмет_договора">#REF!</definedName>
    <definedName name="Проц">OFFSET(Спис,1,,COUNTA(Спис)-COUNT(Спис))</definedName>
    <definedName name="Спис">INDEX(Табл,,MATCH('Счета-заявки'!$B1,Кат,))</definedName>
    <definedName name="Табл">OFFSET(#REF!,,,COUNTA(#REF!),COUNTA(#REF!))</definedName>
  </definedNames>
  <calcPr calcId="145621" concurrentCalc="0"/>
</workbook>
</file>

<file path=xl/calcChain.xml><?xml version="1.0" encoding="utf-8"?>
<calcChain xmlns="http://schemas.openxmlformats.org/spreadsheetml/2006/main">
  <c r="I3" i="22" l="1"/>
  <c r="I4" i="22"/>
  <c r="I5" i="22"/>
  <c r="I6" i="22"/>
  <c r="I7" i="22"/>
  <c r="I8" i="22"/>
  <c r="I9" i="22"/>
  <c r="I10" i="22"/>
  <c r="I11" i="22"/>
  <c r="I12" i="22"/>
  <c r="H3" i="22"/>
  <c r="H4" i="22"/>
  <c r="H5" i="22"/>
  <c r="H6" i="22"/>
  <c r="H7" i="22"/>
  <c r="H8" i="22"/>
  <c r="H9" i="22"/>
  <c r="H10" i="22"/>
  <c r="H11" i="22"/>
  <c r="H12" i="22"/>
  <c r="G2" i="30"/>
  <c r="G3" i="30"/>
  <c r="G4" i="30"/>
  <c r="G5" i="30"/>
  <c r="G6" i="30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</calcChain>
</file>

<file path=xl/sharedStrings.xml><?xml version="1.0" encoding="utf-8"?>
<sst xmlns="http://schemas.openxmlformats.org/spreadsheetml/2006/main" count="150" uniqueCount="88">
  <si>
    <t>ООО Алком-М</t>
  </si>
  <si>
    <t>стирка белья</t>
  </si>
  <si>
    <t>КОСГУ</t>
  </si>
  <si>
    <t>Контрагент</t>
  </si>
  <si>
    <t>Источник финансирования</t>
  </si>
  <si>
    <t>внебюджет</t>
  </si>
  <si>
    <t>Сумма заявки, рублей</t>
  </si>
  <si>
    <t>Группа расходов</t>
  </si>
  <si>
    <t>Аналитическая информация по заявке</t>
  </si>
  <si>
    <t>Реквизиты счета</t>
  </si>
  <si>
    <t>№ счета</t>
  </si>
  <si>
    <t>Дата счета</t>
  </si>
  <si>
    <t>ООО Чистый круг</t>
  </si>
  <si>
    <t>расходные материалы для ремонта</t>
  </si>
  <si>
    <t>ИП Межонов А.В.</t>
  </si>
  <si>
    <t>ООО Нью Лайф Моторс</t>
  </si>
  <si>
    <t>прочие средства</t>
  </si>
  <si>
    <t>ремонт и то транспортных средств</t>
  </si>
  <si>
    <t>хозтовары</t>
  </si>
  <si>
    <t>прочие мат. запасы</t>
  </si>
  <si>
    <t>Назначение платежа</t>
  </si>
  <si>
    <t>Скит ООО</t>
  </si>
  <si>
    <t>Счет 159 от 08.12.2014/тех.осмотр</t>
  </si>
  <si>
    <t>(00000000000000000225, л/с 20736X39870)аванс за прохождение технического осмотра трансп.средств, сч.159 от 08.12.2014,без налога(НДС)</t>
  </si>
  <si>
    <t>(00000000000000000225, л/с 20736X39870)аванс за прохождение технического осмотра трансп.средств, сч.159 от 08.12.2014(12),без налога(НДС)</t>
  </si>
  <si>
    <t>(00000000000000000225, л/с 20736X39870)аванс за прохождение технического осмотра трансп.средств, сч.159 от 08.12.2014(13),без налога(НДС)</t>
  </si>
  <si>
    <t>(00000000000000000225, л/с 20736X39870)аванс за прохождение технического осмотра трансп.средств, сч.159 от 08.12.2014(17),без налога(НДС)</t>
  </si>
  <si>
    <t>(00000000000000000225, л/с 20736X39870)аванс за прохождение технического осмотра трансп.средств, сч.159 от 08.12.2014(39),без налога(НДС)</t>
  </si>
  <si>
    <t>(00000000000000000225, л/с 20736X39870)аванс за прохождение технического осмотра трансп.средств, сч.159 от 08.12.2014(40),без налога(НДС)</t>
  </si>
  <si>
    <t>(00000000000000000225, л/с 20736X39870)аванс за прохождение технического осмотра трансп.средств, сч.159 от 08.12.2014(41),без налога(НДС)</t>
  </si>
  <si>
    <t>Алком-М</t>
  </si>
  <si>
    <t>Счет 73 от 19.01.2015/скатерть</t>
  </si>
  <si>
    <t>(00000000000000000340, л/с 20736X39870) аванс за расх.материал (скатерть) по сч.73 от 19.01.2015,в том числе НДС(18%)14 271,10</t>
  </si>
  <si>
    <t>ИП Межонов Алексей Вениаминович</t>
  </si>
  <si>
    <t>Счет 6 от 13.01.2015/расход.материалы</t>
  </si>
  <si>
    <t>(00000000000000000340, л/с 20736X39870) аванс за расходный материал(пенокартон) по  сч.6 от 13.01.15,без налога(НДС)</t>
  </si>
  <si>
    <t>Счет 5 от 12.01.2015/канцтовары</t>
  </si>
  <si>
    <t>(00000000000000000340, л/с 20736X39870) аванс за канцеляр.товары по  сч.5 от 12.01.15 ,в том числе НДС(18%)2 700,29</t>
  </si>
  <si>
    <t>Счет 3 от 12.01.2015/оборудование и канцтовары</t>
  </si>
  <si>
    <t>(00000000000000000340, л/с 20736X39870) аванс за канцеляр.товары по  сч.3 от 12.01.15 ,в том числе НДС(18%)3 554,79</t>
  </si>
  <si>
    <t>НИТавто</t>
  </si>
  <si>
    <t>ОЛПАУЭР</t>
  </si>
  <si>
    <t>Счет 74 от 19.01.2015/расходные материалы</t>
  </si>
  <si>
    <t>(00000000000000000340, л/с 20736X39870) опл. за расходн.материалы по  сч.74 от 19.01.15, т.н. 96 от 27.01.15,в том числе НДС(18%)14 040,91</t>
  </si>
  <si>
    <t>ММК</t>
  </si>
  <si>
    <t>Счет 65 от 25.12.2014/чехлы</t>
  </si>
  <si>
    <t>(00000000000000000340, л/с 20736X39870)опл. за приобр.расход.материалы (чехлы) по сч.65 от 25.12.14, т/н 46 от 25.12.2014,без налога(НДС)</t>
  </si>
  <si>
    <t>Счет 2 от 12.01.2015/основные средства и расх.мат.</t>
  </si>
  <si>
    <t>(00000000000000000310, л/с 20736X39870) аванс за осн.средства по сч.2 от 12.01.2015,в том числе НДС(18%)8 106,41</t>
  </si>
  <si>
    <t>(00000000000000000340, л/с 20736X39870) аванс за расходные материалы по сч.2 от 12.01.2015,в том числе НДС(18%)6 932,28</t>
  </si>
  <si>
    <t>Счет 75 от 19.01.2015/расх.материалы</t>
  </si>
  <si>
    <t>(00000000000000000340, л/с 20736X39870) аванс за расходные материалы по сч.75 от 19.01.2015,в том числе НДС(18%)4 771,83</t>
  </si>
  <si>
    <t>Источник здоровой жизни</t>
  </si>
  <si>
    <t>Счет 171 от 02.02.2015/подароч.продук. и расх.матер.</t>
  </si>
  <si>
    <t>АртМаксимум</t>
  </si>
  <si>
    <t>Счет 83 от 23.12.2014/осн.средства - жалюзи</t>
  </si>
  <si>
    <t>(00000000000000000310, л/с 20736X39870)Оплата за приобр.осн.средства  по сч.83 от 23.12.14, тн 4 от 23.01.2015,в том числе НДС(18%)5 184,00</t>
  </si>
  <si>
    <t>Свет Консалтинг</t>
  </si>
  <si>
    <t>Счет-Договор 2908 от 11.11.14/Приобретение ламп</t>
  </si>
  <si>
    <t>(00000000000000000340, л/с 20736X39870) Аванс за приобретение расх. материалов (лампы)  по счет-договору 2908 от 11.11.14 (Алмаз),в том числе НДС(18%)4 440,79</t>
  </si>
  <si>
    <t>(00000000000000000290, л/с 20736X39870) оплата за подароч.продук. по сч.171от 02.02.2015, тн 139 от 06.02.2015,в том числе НДС(18%)3 890,90</t>
  </si>
  <si>
    <t>Консолидатор</t>
  </si>
  <si>
    <t>Счет 10 от 04.02.2015/орган.меропр.02.02.-03.02.15</t>
  </si>
  <si>
    <t>(00000000000000000226, л/с 20736X39870)опл. за услуги по организации мероприятия, сч.10 от 04.02.15,акт 9 от 04.02.15,без налога(НДС)</t>
  </si>
  <si>
    <t>Счет 12 от 08.02.2015/орагн.меропр. 06.02-07.02.15</t>
  </si>
  <si>
    <t>(00000000000000000226, л/с 20736X39870)опл. за услуги по организации мероприятия, сч.12 от 08.02.15,акт 11 от 08.02.15,без налога(НДС)</t>
  </si>
  <si>
    <t>Счет 13 от 09.02.2015/орган.меропр.07.02.-08.02.15</t>
  </si>
  <si>
    <t>(00000000000000000226, л/с 20736X39870)опл. за услуги по организации мероприятия, сч.13 от 09.02.15,акт 12 от 09.02.15,без налога(НДС)</t>
  </si>
  <si>
    <t>Счет №24 от 25.03.2015/расход.материалы</t>
  </si>
  <si>
    <t>(00000000000000000340, л/с 20736X39870) Оплата за расход.материалы по сч.24 от 25.03.15, тн 24 от 25.03.15,без налога(НДС)</t>
  </si>
  <si>
    <t>Счет 3169 от 10.03.2015/зап.части для автомобиля</t>
  </si>
  <si>
    <t>(00000000000000000340, л/с 20736X39870) Аванс за запасные части для автомобиля по сч.3169 от 10.03.15,в том числе НДС(18%)673,35</t>
  </si>
  <si>
    <t>Счет 208 от 24.03.2015/вода питьевая</t>
  </si>
  <si>
    <t>(00000000000000000340, л/с 20736X39870) опл.за расходный материал (вода) по  сч.208 от 24.03.15, т.н.219 от 24.03.15,в том числе НДС(18%)915,26</t>
  </si>
  <si>
    <t>Выбыло</t>
  </si>
  <si>
    <t>Основание</t>
  </si>
  <si>
    <t>Номер первичного документа</t>
  </si>
  <si>
    <t>Дата исполнения</t>
  </si>
  <si>
    <t>22.01.2015 0:00:00</t>
  </si>
  <si>
    <t>23.01.2015 23:59:59</t>
  </si>
  <si>
    <t>02.02.2015 23:59:59</t>
  </si>
  <si>
    <t>03.02.2015 23:59:59</t>
  </si>
  <si>
    <t>04.02.2015 23:59:59</t>
  </si>
  <si>
    <t>18.02.2015 23:59:59</t>
  </si>
  <si>
    <t>25.02.2015 23:59:59</t>
  </si>
  <si>
    <t>08.04.2015 23:59:59</t>
  </si>
  <si>
    <t>Дата исполнения правильно</t>
  </si>
  <si>
    <t>Сумма счета,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</si>
</sst>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19" xfId="1" applyNumberFormat="1" applyFont="1" applyFill="1" applyBorder="1" applyAlignment="1">
      <alignment horizontal="center" vertical="center" wrapText="1"/>
    </xf>
    <xf numFmtId="0" fontId="5" fillId="0" borderId="20" xfId="1" applyNumberFormat="1" applyFont="1" applyFill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left" vertical="center" wrapText="1"/>
    </xf>
    <xf numFmtId="0" fontId="4" fillId="0" borderId="17" xfId="1" applyNumberFormat="1" applyFont="1" applyFill="1" applyBorder="1" applyAlignment="1">
      <alignment horizontal="center" vertical="center" wrapText="1"/>
    </xf>
    <xf numFmtId="14" fontId="4" fillId="0" borderId="1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9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4" fillId="0" borderId="17" xfId="1" applyNumberFormat="1" applyFont="1" applyFill="1" applyBorder="1" applyAlignment="1">
      <alignment horizontal="right" vertical="center" indent="2"/>
    </xf>
    <xf numFmtId="4" fontId="4" fillId="0" borderId="17" xfId="1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2">
    <cellStyle name="Обычный" xfId="0" builtinId="0"/>
    <cellStyle name="Обычный_Данные бухгалтерии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0"/>
        </left>
        <right/>
        <top style="thin">
          <color indexed="60"/>
        </top>
        <bottom style="thin">
          <color indexed="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0"/>
        </left>
        <right/>
        <top style="thin">
          <color indexed="60"/>
        </top>
        <bottom style="thin">
          <color indexed="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border outline="0">
        <top style="thin">
          <color indexed="60"/>
        </top>
      </border>
    </dxf>
    <dxf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bottom/>
      </border>
    </dxf>
    <dxf>
      <border outline="0">
        <bottom style="thin">
          <color indexed="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/>
        <bottom/>
      </border>
    </dxf>
  </dxfs>
  <tableStyles count="0" defaultTableStyle="TableStyleMedium9" defaultPivotStyle="PivotStyleLight16"/>
  <colors>
    <mruColors>
      <color rgb="FFFF99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G27" totalsRowShown="0" headerRowDxfId="11" dataDxfId="9" headerRowBorderDxfId="10" tableBorderDxfId="8" totalsRowBorderDxfId="7" headerRowCellStyle="Обычный_Данные бухгалтерии" dataCellStyle="Обычный_Данные бухгалтерии">
  <autoFilter ref="A1:G27">
    <filterColumn colId="2">
      <filters>
        <filter val="Счет 2 от 12.01.2015/основные средства и расх.мат."/>
        <filter val="Счет 3 от 12.01.2015/оборудование и канцтовары"/>
        <filter val="Счет 5 от 12.01.2015/канцтовары"/>
      </filters>
    </filterColumn>
  </autoFilter>
  <tableColumns count="7">
    <tableColumn id="3" name="Выбыло" dataDxfId="6" dataCellStyle="Обычный_Данные бухгалтерии"/>
    <tableColumn id="4" name="Контрагент" dataDxfId="5" dataCellStyle="Обычный_Данные бухгалтерии"/>
    <tableColumn id="6" name="Основание" dataDxfId="4" dataCellStyle="Обычный_Данные бухгалтерии"/>
    <tableColumn id="7" name="Номер первичного документа" dataDxfId="3" dataCellStyle="Обычный_Данные бухгалтерии"/>
    <tableColumn id="9" name="Дата исполнения" dataDxfId="2" dataCellStyle="Обычный_Данные бухгалтерии"/>
    <tableColumn id="10" name="Назначение платежа" dataDxfId="1" dataCellStyle="Обычный_Данные бухгалтерии"/>
    <tableColumn id="11" name="Дата исполнения правильно" dataDxfId="0" dataCellStyle="Обычный_Данные бухгалтерии">
      <calculatedColumnFormula>DATEVALUE(E2)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J12"/>
  <sheetViews>
    <sheetView tabSelected="1" zoomScale="70" zoomScaleNormal="70" workbookViewId="0">
      <selection activeCell="I4" sqref="I4"/>
    </sheetView>
  </sheetViews>
  <sheetFormatPr defaultRowHeight="15" x14ac:dyDescent="0.25"/>
  <cols>
    <col min="1" max="1" width="18.140625" style="4" customWidth="1"/>
    <col min="2" max="2" width="8.85546875" style="1" bestFit="1" customWidth="1"/>
    <col min="3" max="3" width="11.7109375" style="1" customWidth="1"/>
    <col min="4" max="4" width="26.140625" style="1" customWidth="1"/>
    <col min="5" max="5" width="24" style="1" customWidth="1"/>
    <col min="6" max="6" width="14.42578125" style="1" customWidth="1"/>
    <col min="7" max="8" width="13.140625" style="1" customWidth="1"/>
    <col min="9" max="9" width="15.85546875" style="1" customWidth="1"/>
    <col min="10" max="10" width="13.140625" style="1" customWidth="1"/>
    <col min="11" max="16384" width="9.140625" style="1"/>
  </cols>
  <sheetData>
    <row r="1" spans="1:10" ht="27" customHeight="1" x14ac:dyDescent="0.25">
      <c r="A1" s="15"/>
      <c r="B1" s="33" t="s">
        <v>8</v>
      </c>
      <c r="C1" s="34"/>
      <c r="D1" s="34"/>
      <c r="E1" s="35"/>
      <c r="F1" s="33" t="s">
        <v>9</v>
      </c>
      <c r="G1" s="34"/>
      <c r="H1" s="36"/>
      <c r="I1" s="36"/>
      <c r="J1" s="35"/>
    </row>
    <row r="2" spans="1:10" ht="57.75" customHeight="1" thickBot="1" x14ac:dyDescent="0.3">
      <c r="A2" s="9" t="s">
        <v>6</v>
      </c>
      <c r="B2" s="8" t="s">
        <v>2</v>
      </c>
      <c r="C2" s="9" t="s">
        <v>4</v>
      </c>
      <c r="D2" s="9" t="s">
        <v>7</v>
      </c>
      <c r="E2" s="11" t="s">
        <v>3</v>
      </c>
      <c r="F2" s="8" t="s">
        <v>10</v>
      </c>
      <c r="G2" s="9" t="s">
        <v>11</v>
      </c>
      <c r="H2" s="10" t="s">
        <v>87</v>
      </c>
      <c r="I2" s="10" t="s">
        <v>76</v>
      </c>
      <c r="J2" s="11" t="s">
        <v>77</v>
      </c>
    </row>
    <row r="3" spans="1:10" ht="90" customHeight="1" x14ac:dyDescent="0.25">
      <c r="A3" s="12">
        <v>23303.65</v>
      </c>
      <c r="B3" s="6">
        <v>340</v>
      </c>
      <c r="C3" s="18" t="s">
        <v>5</v>
      </c>
      <c r="D3" s="16" t="s">
        <v>19</v>
      </c>
      <c r="E3" s="17" t="s">
        <v>30</v>
      </c>
      <c r="F3" s="6">
        <v>3</v>
      </c>
      <c r="G3" s="7">
        <v>42016</v>
      </c>
      <c r="H3" s="20">
        <f>SUMPRODUCT(ISNUMBER(SEARCH("*"&amp;F3&amp;"*",Таблица1[Основание]))*ISNUMBER(SEARCH(TEXT(G3,"ДД.ММ.ГГГ"),Таблица1[Основание]))*Таблица1[Выбыло])</f>
        <v>23303.65</v>
      </c>
      <c r="I3" s="20">
        <f>SUMPRODUCT(ISNUMBER(SEARCH(F3&amp;"*"&amp;TEXT(G3,"ДД.ММ.ГГГ"),Таблица1[Основание]))*Таблица1[Выбыло])</f>
        <v>23303.65</v>
      </c>
      <c r="J3" s="21"/>
    </row>
    <row r="4" spans="1:10" ht="60" customHeight="1" x14ac:dyDescent="0.25">
      <c r="A4" s="12">
        <v>53142</v>
      </c>
      <c r="B4" s="5">
        <v>310</v>
      </c>
      <c r="C4" s="18" t="s">
        <v>5</v>
      </c>
      <c r="D4" s="2" t="s">
        <v>16</v>
      </c>
      <c r="E4" s="14"/>
      <c r="F4" s="5">
        <v>2</v>
      </c>
      <c r="G4" s="7">
        <v>42016</v>
      </c>
      <c r="H4" s="20">
        <f>SUMPRODUCT(ISNUMBER(SEARCH("*"&amp;F4&amp;"*",Таблица1[Основание]))*ISNUMBER(SEARCH(TEXT(G4,"ДД.ММ.ГГГ"),Таблица1[Основание]))*Таблица1[Выбыло])</f>
        <v>139592.52000000002</v>
      </c>
      <c r="I4" s="20">
        <f>SUMPRODUCT(ISNUMBER(SEARCH(F4&amp;"*"&amp;TEXT(G4,"ДД.ММ.ГГГ"),Таблица1[Основание]))*Таблица1[Выбыло])</f>
        <v>98587</v>
      </c>
      <c r="J4" s="22"/>
    </row>
    <row r="5" spans="1:10" ht="60" customHeight="1" x14ac:dyDescent="0.25">
      <c r="A5" s="12">
        <v>45445</v>
      </c>
      <c r="B5" s="5">
        <v>340</v>
      </c>
      <c r="C5" s="18" t="s">
        <v>5</v>
      </c>
      <c r="D5" s="2" t="s">
        <v>19</v>
      </c>
      <c r="E5" s="14"/>
      <c r="F5" s="5">
        <v>2</v>
      </c>
      <c r="G5" s="7">
        <v>42016</v>
      </c>
      <c r="H5" s="20">
        <f>SUMPRODUCT(ISNUMBER(SEARCH("*"&amp;F5&amp;"*",Таблица1[Основание]))*ISNUMBER(SEARCH(TEXT(G5,"ДД.ММ.ГГГ"),Таблица1[Основание]))*Таблица1[Выбыло])</f>
        <v>139592.52000000002</v>
      </c>
      <c r="I5" s="20">
        <f>SUMPRODUCT(ISNUMBER(SEARCH(F5&amp;"*"&amp;TEXT(G5,"ДД.ММ.ГГГ"),Таблица1[Основание]))*Таблица1[Выбыло])</f>
        <v>98587</v>
      </c>
      <c r="J5" s="22"/>
    </row>
    <row r="6" spans="1:10" ht="60" customHeight="1" x14ac:dyDescent="0.25">
      <c r="A6" s="12">
        <v>17701.87</v>
      </c>
      <c r="B6" s="5">
        <v>340</v>
      </c>
      <c r="C6" s="13" t="s">
        <v>5</v>
      </c>
      <c r="D6" s="2" t="s">
        <v>19</v>
      </c>
      <c r="E6" s="14"/>
      <c r="F6" s="5">
        <v>5</v>
      </c>
      <c r="G6" s="7">
        <v>42016</v>
      </c>
      <c r="H6" s="20">
        <f>SUMPRODUCT(ISNUMBER(SEARCH("*"&amp;F6&amp;"*",Таблица1[Основание]))*ISNUMBER(SEARCH(TEXT(G6,"ДД.ММ.ГГГ"),Таблица1[Основание]))*Таблица1[Выбыло])</f>
        <v>139592.52000000002</v>
      </c>
      <c r="I6" s="20">
        <f>SUMPRODUCT(ISNUMBER(SEARCH(F6&amp;"*"&amp;TEXT(G6,"ДД.ММ.ГГГ"),Таблица1[Основание]))*Таблица1[Выбыло])</f>
        <v>17701.87</v>
      </c>
      <c r="J6" s="22"/>
    </row>
    <row r="7" spans="1:10" ht="30" customHeight="1" x14ac:dyDescent="0.25">
      <c r="A7" s="12">
        <v>43560</v>
      </c>
      <c r="B7" s="5">
        <v>225</v>
      </c>
      <c r="C7" s="13" t="s">
        <v>5</v>
      </c>
      <c r="D7" s="2" t="s">
        <v>1</v>
      </c>
      <c r="E7" s="14" t="s">
        <v>12</v>
      </c>
      <c r="F7" s="5">
        <v>970</v>
      </c>
      <c r="G7" s="3">
        <v>42002</v>
      </c>
      <c r="H7" s="20">
        <f>SUMPRODUCT(ISNUMBER(SEARCH("*"&amp;F7&amp;"*",Таблица1[Основание]))*ISNUMBER(SEARCH(TEXT(G7,"ДД.ММ.ГГГ"),Таблица1[Основание]))*Таблица1[Выбыло])</f>
        <v>0</v>
      </c>
      <c r="I7" s="20">
        <f>SUMPRODUCT(ISNUMBER(SEARCH(F7&amp;"*"&amp;TEXT(G7,"ДД.ММ.ГГГ"),Таблица1[Основание]))*Таблица1[Выбыло])</f>
        <v>0</v>
      </c>
      <c r="J7" s="22"/>
    </row>
    <row r="8" spans="1:10" ht="30" customHeight="1" x14ac:dyDescent="0.25">
      <c r="A8" s="12">
        <v>10080</v>
      </c>
      <c r="B8" s="5">
        <v>340</v>
      </c>
      <c r="C8" s="13" t="s">
        <v>5</v>
      </c>
      <c r="D8" s="2" t="s">
        <v>13</v>
      </c>
      <c r="E8" s="14" t="s">
        <v>14</v>
      </c>
      <c r="F8" s="5">
        <v>6</v>
      </c>
      <c r="G8" s="3">
        <v>42017</v>
      </c>
      <c r="H8" s="20">
        <f>SUMPRODUCT(ISNUMBER(SEARCH("*"&amp;F8&amp;"*",Таблица1[Основание]))*ISNUMBER(SEARCH(TEXT(G8,"ДД.ММ.ГГГ"),Таблица1[Основание]))*Таблица1[Выбыло])</f>
        <v>10080</v>
      </c>
      <c r="I8" s="20">
        <f>SUMPRODUCT(ISNUMBER(SEARCH(F8&amp;"*"&amp;TEXT(G8,"ДД.ММ.ГГГ"),Таблица1[Основание]))*Таблица1[Выбыло])</f>
        <v>10080</v>
      </c>
      <c r="J8" s="22"/>
    </row>
    <row r="9" spans="1:10" ht="60" customHeight="1" x14ac:dyDescent="0.25">
      <c r="A9" s="12">
        <v>31282</v>
      </c>
      <c r="B9" s="5">
        <v>340</v>
      </c>
      <c r="C9" s="13" t="s">
        <v>5</v>
      </c>
      <c r="D9" s="2" t="s">
        <v>18</v>
      </c>
      <c r="E9" s="19" t="s">
        <v>0</v>
      </c>
      <c r="F9" s="5">
        <v>75</v>
      </c>
      <c r="G9" s="3">
        <v>42023</v>
      </c>
      <c r="H9" s="20">
        <f>SUMPRODUCT(ISNUMBER(SEARCH("*"&amp;F9&amp;"*",Таблица1[Основание]))*ISNUMBER(SEARCH(TEXT(G9,"ДД.ММ.ГГГ"),Таблица1[Основание]))*Таблица1[Выбыло])</f>
        <v>31282</v>
      </c>
      <c r="I9" s="20">
        <f>SUMPRODUCT(ISNUMBER(SEARCH(F9&amp;"*"&amp;TEXT(G9,"ДД.ММ.ГГГ"),Таблица1[Основание]))*Таблица1[Выбыло])</f>
        <v>31282</v>
      </c>
      <c r="J9" s="22"/>
    </row>
    <row r="10" spans="1:10" ht="60" customHeight="1" x14ac:dyDescent="0.25">
      <c r="A10" s="12">
        <v>93555</v>
      </c>
      <c r="B10" s="5">
        <v>340</v>
      </c>
      <c r="C10" s="13" t="s">
        <v>5</v>
      </c>
      <c r="D10" s="2" t="s">
        <v>18</v>
      </c>
      <c r="E10" s="19" t="s">
        <v>0</v>
      </c>
      <c r="F10" s="5">
        <v>73</v>
      </c>
      <c r="G10" s="3">
        <v>42023</v>
      </c>
      <c r="H10" s="20">
        <f>SUMPRODUCT(ISNUMBER(SEARCH("*"&amp;F10&amp;"*",Таблица1[Основание]))*ISNUMBER(SEARCH(TEXT(G10,"ДД.ММ.ГГГ"),Таблица1[Основание]))*Таблица1[Выбыло])</f>
        <v>93555</v>
      </c>
      <c r="I10" s="20">
        <f>SUMPRODUCT(ISNUMBER(SEARCH(F10&amp;"*"&amp;TEXT(G10,"ДД.ММ.ГГГ"),Таблица1[Основание]))*Таблица1[Выбыло])</f>
        <v>93555</v>
      </c>
      <c r="J10" s="22"/>
    </row>
    <row r="11" spans="1:10" ht="60" customHeight="1" x14ac:dyDescent="0.25">
      <c r="A11" s="12">
        <v>92046</v>
      </c>
      <c r="B11" s="5">
        <v>340</v>
      </c>
      <c r="C11" s="13" t="s">
        <v>5</v>
      </c>
      <c r="D11" s="2" t="s">
        <v>18</v>
      </c>
      <c r="E11" s="19" t="s">
        <v>0</v>
      </c>
      <c r="F11" s="5">
        <v>74</v>
      </c>
      <c r="G11" s="3">
        <v>42023</v>
      </c>
      <c r="H11" s="20">
        <f>SUMPRODUCT(ISNUMBER(SEARCH("*"&amp;F11&amp;"*",Таблица1[Основание]))*ISNUMBER(SEARCH(TEXT(G11,"ДД.ММ.ГГГ"),Таблица1[Основание]))*Таблица1[Выбыло])</f>
        <v>92046</v>
      </c>
      <c r="I11" s="20">
        <f>SUMPRODUCT(ISNUMBER(SEARCH(F11&amp;"*"&amp;TEXT(G11,"ДД.ММ.ГГГ"),Таблица1[Основание]))*Таблица1[Выбыло])</f>
        <v>92046</v>
      </c>
      <c r="J11" s="22"/>
    </row>
    <row r="12" spans="1:10" ht="45" customHeight="1" x14ac:dyDescent="0.25">
      <c r="A12" s="12"/>
      <c r="B12" s="5">
        <v>225</v>
      </c>
      <c r="C12" s="13" t="s">
        <v>5</v>
      </c>
      <c r="D12" s="2" t="s">
        <v>17</v>
      </c>
      <c r="E12" s="13" t="s">
        <v>15</v>
      </c>
      <c r="F12" s="5">
        <v>10</v>
      </c>
      <c r="G12" s="3">
        <v>42016</v>
      </c>
      <c r="H12" s="20">
        <f>SUMPRODUCT(ISNUMBER(SEARCH("*"&amp;F12&amp;"*",Таблица1[Основание]))*ISNUMBER(SEARCH(TEXT(G12,"ДД.ММ.ГГГ"),Таблица1[Основание]))*Таблица1[Выбыло])</f>
        <v>0</v>
      </c>
      <c r="I12" s="20">
        <f>SUMPRODUCT(ISNUMBER(SEARCH(F12&amp;"*"&amp;TEXT(G12,"ДД.ММ.ГГГ"),Таблица1[Основание]))*Таблица1[Выбыло])</f>
        <v>0</v>
      </c>
      <c r="J12" s="22"/>
    </row>
  </sheetData>
  <autoFilter ref="A2:J12"/>
  <mergeCells count="2">
    <mergeCell ref="B1:E1"/>
    <mergeCell ref="F1:J1"/>
  </mergeCells>
  <dataValidations count="3">
    <dataValidation type="list" allowBlank="1" showInputMessage="1" showErrorMessage="1" sqref="B3:B12">
      <formula1>Кат</formula1>
    </dataValidation>
    <dataValidation type="list" allowBlank="1" showInputMessage="1" showErrorMessage="1" sqref="D3:D12">
      <formula1>Проц</formula1>
    </dataValidation>
    <dataValidation type="list" allowBlank="1" showInputMessage="1" showErrorMessage="1" sqref="C3:C12">
      <formula1>источник</formula1>
    </dataValidation>
  </dataValidations>
  <pageMargins left="0" right="0" top="0" bottom="0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90" zoomScaleNormal="90" workbookViewId="0">
      <selection activeCell="A12" sqref="A12:A17"/>
    </sheetView>
  </sheetViews>
  <sheetFormatPr defaultColWidth="36.140625" defaultRowHeight="15" x14ac:dyDescent="0.25"/>
  <cols>
    <col min="1" max="1" width="14.42578125" style="28" customWidth="1"/>
    <col min="2" max="2" width="15" style="28" customWidth="1"/>
    <col min="3" max="3" width="32.28515625" style="28" customWidth="1"/>
    <col min="4" max="4" width="12.85546875" style="28" customWidth="1"/>
    <col min="5" max="5" width="18.85546875" style="28" customWidth="1"/>
    <col min="6" max="6" width="106.85546875" style="30" customWidth="1"/>
    <col min="7" max="7" width="14.7109375" style="28" customWidth="1"/>
  </cols>
  <sheetData>
    <row r="1" spans="1:7" ht="38.25" x14ac:dyDescent="0.25">
      <c r="A1" s="23" t="s">
        <v>74</v>
      </c>
      <c r="B1" s="23" t="s">
        <v>3</v>
      </c>
      <c r="C1" s="23" t="s">
        <v>75</v>
      </c>
      <c r="D1" s="23" t="s">
        <v>76</v>
      </c>
      <c r="E1" s="23" t="s">
        <v>77</v>
      </c>
      <c r="F1" s="29" t="s">
        <v>20</v>
      </c>
      <c r="G1" s="24" t="s">
        <v>86</v>
      </c>
    </row>
    <row r="2" spans="1:7" ht="22.5" hidden="1" x14ac:dyDescent="0.25">
      <c r="A2" s="32">
        <v>770</v>
      </c>
      <c r="B2" s="26" t="s">
        <v>21</v>
      </c>
      <c r="C2" s="26" t="s">
        <v>22</v>
      </c>
      <c r="D2" s="31">
        <v>708303</v>
      </c>
      <c r="E2" s="26" t="s">
        <v>78</v>
      </c>
      <c r="F2" s="25" t="s">
        <v>23</v>
      </c>
      <c r="G2" s="27">
        <f t="shared" ref="G2:G27" si="0">DATEVALUE(E2)</f>
        <v>42026</v>
      </c>
    </row>
    <row r="3" spans="1:7" ht="22.5" hidden="1" x14ac:dyDescent="0.25">
      <c r="A3" s="32">
        <v>770</v>
      </c>
      <c r="B3" s="26" t="s">
        <v>21</v>
      </c>
      <c r="C3" s="26" t="s">
        <v>22</v>
      </c>
      <c r="D3" s="31">
        <v>711484</v>
      </c>
      <c r="E3" s="26" t="s">
        <v>78</v>
      </c>
      <c r="F3" s="25" t="s">
        <v>23</v>
      </c>
      <c r="G3" s="27">
        <f t="shared" si="0"/>
        <v>42026</v>
      </c>
    </row>
    <row r="4" spans="1:7" ht="22.5" hidden="1" x14ac:dyDescent="0.25">
      <c r="A4" s="32">
        <v>720</v>
      </c>
      <c r="B4" s="26" t="s">
        <v>21</v>
      </c>
      <c r="C4" s="26" t="s">
        <v>22</v>
      </c>
      <c r="D4" s="31">
        <v>708317</v>
      </c>
      <c r="E4" s="26" t="s">
        <v>78</v>
      </c>
      <c r="F4" s="25" t="s">
        <v>24</v>
      </c>
      <c r="G4" s="27">
        <f t="shared" si="0"/>
        <v>42026</v>
      </c>
    </row>
    <row r="5" spans="1:7" ht="22.5" hidden="1" x14ac:dyDescent="0.25">
      <c r="A5" s="32">
        <v>720</v>
      </c>
      <c r="B5" s="26" t="s">
        <v>21</v>
      </c>
      <c r="C5" s="26" t="s">
        <v>22</v>
      </c>
      <c r="D5" s="31">
        <v>711516</v>
      </c>
      <c r="E5" s="26" t="s">
        <v>78</v>
      </c>
      <c r="F5" s="25" t="s">
        <v>25</v>
      </c>
      <c r="G5" s="27">
        <f t="shared" si="0"/>
        <v>42026</v>
      </c>
    </row>
    <row r="6" spans="1:7" ht="22.5" hidden="1" x14ac:dyDescent="0.25">
      <c r="A6" s="32">
        <v>720</v>
      </c>
      <c r="B6" s="26" t="s">
        <v>21</v>
      </c>
      <c r="C6" s="26" t="s">
        <v>22</v>
      </c>
      <c r="D6" s="31">
        <v>708794</v>
      </c>
      <c r="E6" s="26" t="s">
        <v>78</v>
      </c>
      <c r="F6" s="25" t="s">
        <v>26</v>
      </c>
      <c r="G6" s="27">
        <f t="shared" si="0"/>
        <v>42026</v>
      </c>
    </row>
    <row r="7" spans="1:7" ht="22.5" hidden="1" x14ac:dyDescent="0.25">
      <c r="A7" s="32">
        <v>770</v>
      </c>
      <c r="B7" s="26" t="s">
        <v>21</v>
      </c>
      <c r="C7" s="26" t="s">
        <v>22</v>
      </c>
      <c r="D7" s="31">
        <v>708330</v>
      </c>
      <c r="E7" s="26" t="s">
        <v>78</v>
      </c>
      <c r="F7" s="25" t="s">
        <v>27</v>
      </c>
      <c r="G7" s="27">
        <f t="shared" si="0"/>
        <v>42026</v>
      </c>
    </row>
    <row r="8" spans="1:7" ht="22.5" hidden="1" x14ac:dyDescent="0.25">
      <c r="A8" s="32">
        <v>770</v>
      </c>
      <c r="B8" s="26" t="s">
        <v>21</v>
      </c>
      <c r="C8" s="26" t="s">
        <v>22</v>
      </c>
      <c r="D8" s="31">
        <v>708333</v>
      </c>
      <c r="E8" s="26" t="s">
        <v>78</v>
      </c>
      <c r="F8" s="25" t="s">
        <v>28</v>
      </c>
      <c r="G8" s="27">
        <f t="shared" si="0"/>
        <v>42026</v>
      </c>
    </row>
    <row r="9" spans="1:7" ht="22.5" hidden="1" x14ac:dyDescent="0.25">
      <c r="A9" s="32">
        <v>1290</v>
      </c>
      <c r="B9" s="26" t="s">
        <v>21</v>
      </c>
      <c r="C9" s="26" t="s">
        <v>22</v>
      </c>
      <c r="D9" s="31">
        <v>711532</v>
      </c>
      <c r="E9" s="26" t="s">
        <v>78</v>
      </c>
      <c r="F9" s="25" t="s">
        <v>29</v>
      </c>
      <c r="G9" s="27">
        <f t="shared" si="0"/>
        <v>42026</v>
      </c>
    </row>
    <row r="10" spans="1:7" hidden="1" x14ac:dyDescent="0.25">
      <c r="A10" s="32">
        <v>93555</v>
      </c>
      <c r="B10" s="26" t="s">
        <v>30</v>
      </c>
      <c r="C10" s="26" t="s">
        <v>31</v>
      </c>
      <c r="D10" s="31">
        <v>730085</v>
      </c>
      <c r="E10" s="26" t="s">
        <v>79</v>
      </c>
      <c r="F10" s="25" t="s">
        <v>32</v>
      </c>
      <c r="G10" s="27">
        <f t="shared" si="0"/>
        <v>42027</v>
      </c>
    </row>
    <row r="11" spans="1:7" ht="33.75" hidden="1" x14ac:dyDescent="0.25">
      <c r="A11" s="32">
        <v>10080</v>
      </c>
      <c r="B11" s="26" t="s">
        <v>33</v>
      </c>
      <c r="C11" s="26" t="s">
        <v>34</v>
      </c>
      <c r="D11" s="31">
        <v>730835</v>
      </c>
      <c r="E11" s="26" t="s">
        <v>79</v>
      </c>
      <c r="F11" s="25" t="s">
        <v>35</v>
      </c>
      <c r="G11" s="27">
        <f t="shared" si="0"/>
        <v>42027</v>
      </c>
    </row>
    <row r="12" spans="1:7" x14ac:dyDescent="0.25">
      <c r="A12" s="32">
        <v>17701.87</v>
      </c>
      <c r="B12" s="26" t="s">
        <v>30</v>
      </c>
      <c r="C12" s="26" t="s">
        <v>36</v>
      </c>
      <c r="D12" s="31">
        <v>728592</v>
      </c>
      <c r="E12" s="26" t="s">
        <v>79</v>
      </c>
      <c r="F12" s="25" t="s">
        <v>37</v>
      </c>
      <c r="G12" s="27">
        <f t="shared" si="0"/>
        <v>42027</v>
      </c>
    </row>
    <row r="13" spans="1:7" ht="22.5" x14ac:dyDescent="0.25">
      <c r="A13" s="32">
        <v>23303.65</v>
      </c>
      <c r="B13" s="26" t="s">
        <v>30</v>
      </c>
      <c r="C13" s="26" t="s">
        <v>38</v>
      </c>
      <c r="D13" s="31">
        <v>730851</v>
      </c>
      <c r="E13" s="26" t="s">
        <v>79</v>
      </c>
      <c r="F13" s="25" t="s">
        <v>39</v>
      </c>
      <c r="G13" s="27">
        <f t="shared" si="0"/>
        <v>42027</v>
      </c>
    </row>
    <row r="14" spans="1:7" ht="22.5" hidden="1" x14ac:dyDescent="0.25">
      <c r="A14" s="32">
        <v>92046</v>
      </c>
      <c r="B14" s="26" t="s">
        <v>30</v>
      </c>
      <c r="C14" s="26" t="s">
        <v>42</v>
      </c>
      <c r="D14" s="31">
        <v>883547</v>
      </c>
      <c r="E14" s="26" t="s">
        <v>80</v>
      </c>
      <c r="F14" s="25" t="s">
        <v>43</v>
      </c>
      <c r="G14" s="27">
        <f t="shared" si="0"/>
        <v>42037</v>
      </c>
    </row>
    <row r="15" spans="1:7" ht="22.5" hidden="1" x14ac:dyDescent="0.25">
      <c r="A15" s="32">
        <v>90860</v>
      </c>
      <c r="B15" s="26" t="s">
        <v>44</v>
      </c>
      <c r="C15" s="26" t="s">
        <v>45</v>
      </c>
      <c r="D15" s="31">
        <v>883509</v>
      </c>
      <c r="E15" s="26" t="s">
        <v>80</v>
      </c>
      <c r="F15" s="25" t="s">
        <v>46</v>
      </c>
      <c r="G15" s="27">
        <f t="shared" si="0"/>
        <v>42037</v>
      </c>
    </row>
    <row r="16" spans="1:7" ht="22.5" x14ac:dyDescent="0.25">
      <c r="A16" s="32">
        <v>53142</v>
      </c>
      <c r="B16" s="26" t="s">
        <v>30</v>
      </c>
      <c r="C16" s="26" t="s">
        <v>47</v>
      </c>
      <c r="D16" s="31">
        <v>898968</v>
      </c>
      <c r="E16" s="26" t="s">
        <v>81</v>
      </c>
      <c r="F16" s="25" t="s">
        <v>48</v>
      </c>
      <c r="G16" s="27">
        <f t="shared" si="0"/>
        <v>42038</v>
      </c>
    </row>
    <row r="17" spans="1:7" ht="22.5" x14ac:dyDescent="0.25">
      <c r="A17" s="32">
        <v>45445</v>
      </c>
      <c r="B17" s="26" t="s">
        <v>30</v>
      </c>
      <c r="C17" s="26" t="s">
        <v>47</v>
      </c>
      <c r="D17" s="31">
        <v>898978</v>
      </c>
      <c r="E17" s="26" t="s">
        <v>81</v>
      </c>
      <c r="F17" s="25" t="s">
        <v>49</v>
      </c>
      <c r="G17" s="27">
        <f t="shared" si="0"/>
        <v>42038</v>
      </c>
    </row>
    <row r="18" spans="1:7" hidden="1" x14ac:dyDescent="0.25">
      <c r="A18" s="32">
        <v>31282</v>
      </c>
      <c r="B18" s="26" t="s">
        <v>30</v>
      </c>
      <c r="C18" s="26" t="s">
        <v>50</v>
      </c>
      <c r="D18" s="31">
        <v>20510</v>
      </c>
      <c r="E18" s="26" t="s">
        <v>82</v>
      </c>
      <c r="F18" s="25" t="s">
        <v>51</v>
      </c>
      <c r="G18" s="27">
        <f t="shared" si="0"/>
        <v>42039</v>
      </c>
    </row>
    <row r="19" spans="1:7" ht="22.5" hidden="1" x14ac:dyDescent="0.25">
      <c r="A19" s="32">
        <v>33984</v>
      </c>
      <c r="B19" s="26" t="s">
        <v>41</v>
      </c>
      <c r="C19" s="26" t="s">
        <v>55</v>
      </c>
      <c r="D19" s="31">
        <v>229623</v>
      </c>
      <c r="E19" s="26" t="s">
        <v>83</v>
      </c>
      <c r="F19" s="25" t="s">
        <v>56</v>
      </c>
      <c r="G19" s="27">
        <f t="shared" si="0"/>
        <v>42053</v>
      </c>
    </row>
    <row r="20" spans="1:7" ht="22.5" hidden="1" x14ac:dyDescent="0.25">
      <c r="A20" s="32">
        <v>29111.83</v>
      </c>
      <c r="B20" s="26" t="s">
        <v>57</v>
      </c>
      <c r="C20" s="26" t="s">
        <v>58</v>
      </c>
      <c r="D20" s="31">
        <v>229577</v>
      </c>
      <c r="E20" s="26" t="s">
        <v>83</v>
      </c>
      <c r="F20" s="25" t="s">
        <v>59</v>
      </c>
      <c r="G20" s="27">
        <f t="shared" si="0"/>
        <v>42053</v>
      </c>
    </row>
    <row r="21" spans="1:7" ht="22.5" hidden="1" x14ac:dyDescent="0.25">
      <c r="A21" s="32">
        <v>25507</v>
      </c>
      <c r="B21" s="26" t="s">
        <v>30</v>
      </c>
      <c r="C21" s="26" t="s">
        <v>53</v>
      </c>
      <c r="D21" s="31">
        <v>227293</v>
      </c>
      <c r="E21" s="26" t="s">
        <v>83</v>
      </c>
      <c r="F21" s="25" t="s">
        <v>60</v>
      </c>
      <c r="G21" s="27">
        <f t="shared" si="0"/>
        <v>42053</v>
      </c>
    </row>
    <row r="22" spans="1:7" ht="22.5" hidden="1" x14ac:dyDescent="0.25">
      <c r="A22" s="32">
        <v>96500</v>
      </c>
      <c r="B22" s="26" t="s">
        <v>61</v>
      </c>
      <c r="C22" s="26" t="s">
        <v>62</v>
      </c>
      <c r="D22" s="31">
        <v>324060</v>
      </c>
      <c r="E22" s="26" t="s">
        <v>84</v>
      </c>
      <c r="F22" s="25" t="s">
        <v>63</v>
      </c>
      <c r="G22" s="27">
        <f t="shared" si="0"/>
        <v>42060</v>
      </c>
    </row>
    <row r="23" spans="1:7" ht="22.5" hidden="1" x14ac:dyDescent="0.25">
      <c r="A23" s="32">
        <v>91500</v>
      </c>
      <c r="B23" s="26" t="s">
        <v>61</v>
      </c>
      <c r="C23" s="26" t="s">
        <v>64</v>
      </c>
      <c r="D23" s="31">
        <v>324045</v>
      </c>
      <c r="E23" s="26" t="s">
        <v>84</v>
      </c>
      <c r="F23" s="25" t="s">
        <v>65</v>
      </c>
      <c r="G23" s="27">
        <f t="shared" si="0"/>
        <v>42060</v>
      </c>
    </row>
    <row r="24" spans="1:7" ht="22.5" hidden="1" x14ac:dyDescent="0.25">
      <c r="A24" s="32">
        <v>96300</v>
      </c>
      <c r="B24" s="26" t="s">
        <v>61</v>
      </c>
      <c r="C24" s="26" t="s">
        <v>66</v>
      </c>
      <c r="D24" s="31">
        <v>324161</v>
      </c>
      <c r="E24" s="26" t="s">
        <v>84</v>
      </c>
      <c r="F24" s="25" t="s">
        <v>67</v>
      </c>
      <c r="G24" s="27">
        <f t="shared" si="0"/>
        <v>42060</v>
      </c>
    </row>
    <row r="25" spans="1:7" ht="22.5" hidden="1" x14ac:dyDescent="0.25">
      <c r="A25" s="32">
        <v>19697.900000000001</v>
      </c>
      <c r="B25" s="26" t="s">
        <v>54</v>
      </c>
      <c r="C25" s="26" t="s">
        <v>68</v>
      </c>
      <c r="D25" s="31">
        <v>114439</v>
      </c>
      <c r="E25" s="26" t="s">
        <v>85</v>
      </c>
      <c r="F25" s="25" t="s">
        <v>69</v>
      </c>
      <c r="G25" s="27">
        <f t="shared" si="0"/>
        <v>42102</v>
      </c>
    </row>
    <row r="26" spans="1:7" ht="22.5" hidden="1" x14ac:dyDescent="0.25">
      <c r="A26" s="32">
        <v>4414.2</v>
      </c>
      <c r="B26" s="26" t="s">
        <v>40</v>
      </c>
      <c r="C26" s="26" t="s">
        <v>70</v>
      </c>
      <c r="D26" s="31">
        <v>114441</v>
      </c>
      <c r="E26" s="26" t="s">
        <v>85</v>
      </c>
      <c r="F26" s="25" t="s">
        <v>71</v>
      </c>
      <c r="G26" s="27">
        <f t="shared" si="0"/>
        <v>42102</v>
      </c>
    </row>
    <row r="27" spans="1:7" ht="22.5" hidden="1" x14ac:dyDescent="0.25">
      <c r="A27" s="32">
        <v>6000</v>
      </c>
      <c r="B27" s="26" t="s">
        <v>52</v>
      </c>
      <c r="C27" s="26" t="s">
        <v>72</v>
      </c>
      <c r="D27" s="31">
        <v>111295</v>
      </c>
      <c r="E27" s="26" t="s">
        <v>85</v>
      </c>
      <c r="F27" s="25" t="s">
        <v>73</v>
      </c>
      <c r="G27" s="27">
        <f t="shared" si="0"/>
        <v>42102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Счета-заявки</vt:lpstr>
      <vt:lpstr>Данные бухгалтерии</vt:lpstr>
      <vt:lpstr>'Счета-заявки'!Область_печати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_Boroda_</cp:lastModifiedBy>
  <cp:lastPrinted>2015-07-09T13:42:08Z</cp:lastPrinted>
  <dcterms:created xsi:type="dcterms:W3CDTF">2006-09-28T05:33:49Z</dcterms:created>
  <dcterms:modified xsi:type="dcterms:W3CDTF">2015-07-10T11:39:49Z</dcterms:modified>
</cp:coreProperties>
</file>