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0" yWindow="0" windowWidth="20490" windowHeight="7755"/>
  </bookViews>
  <sheets>
    <sheet name="Финансирование накладных" sheetId="5" r:id="rId1"/>
    <sheet name="Операции за период" sheetId="6" r:id="rId2"/>
  </sheets>
  <definedNames>
    <definedName name="_xlnm._FilterDatabase" localSheetId="1" hidden="1">'Операции за период'!$A$4:$Q$92</definedName>
    <definedName name="_xlnm._FilterDatabase" localSheetId="0" hidden="1">'Финансирование накладных'!$B$4:$O$47</definedName>
  </definedNames>
  <calcPr calcId="145621"/>
</workbook>
</file>

<file path=xl/calcChain.xml><?xml version="1.0" encoding="utf-8"?>
<calcChain xmlns="http://schemas.openxmlformats.org/spreadsheetml/2006/main">
  <c r="I5" i="5" l="1"/>
  <c r="I6" i="5"/>
  <c r="I7" i="5"/>
  <c r="I8" i="5"/>
  <c r="I9" i="5" s="1"/>
  <c r="I11" i="5"/>
  <c r="I12" i="5"/>
  <c r="I13" i="5" s="1"/>
  <c r="I14" i="5"/>
  <c r="I15" i="5" s="1"/>
  <c r="I16" i="5" s="1"/>
  <c r="I17" i="5"/>
  <c r="I18" i="5" s="1"/>
  <c r="I19" i="5"/>
  <c r="I20" i="5" s="1"/>
  <c r="I21" i="5" s="1"/>
  <c r="I23" i="5"/>
  <c r="I24" i="5" s="1"/>
  <c r="I25" i="5"/>
  <c r="I26" i="5" s="1"/>
  <c r="I27" i="5"/>
  <c r="I28" i="5"/>
  <c r="I29" i="5" s="1"/>
  <c r="I31" i="5"/>
  <c r="I32" i="5"/>
  <c r="I33" i="5"/>
  <c r="I34" i="5" s="1"/>
  <c r="I35" i="5"/>
  <c r="I36" i="5" s="1"/>
  <c r="I38" i="5"/>
  <c r="I39" i="5" s="1"/>
  <c r="I37" i="5" l="1"/>
  <c r="I30" i="5"/>
  <c r="J30" i="5" s="1"/>
  <c r="I22" i="5"/>
  <c r="J22" i="5" s="1"/>
  <c r="I10" i="5"/>
  <c r="J10" i="5" s="1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6" i="5"/>
  <c r="H5" i="5"/>
  <c r="J6" i="5"/>
  <c r="J7" i="5"/>
  <c r="J8" i="5"/>
  <c r="J9" i="5"/>
  <c r="J11" i="5"/>
  <c r="J12" i="5"/>
  <c r="J13" i="5"/>
  <c r="J14" i="5"/>
  <c r="J15" i="5"/>
  <c r="J16" i="5"/>
  <c r="J17" i="5"/>
  <c r="J18" i="5"/>
  <c r="J19" i="5"/>
  <c r="J20" i="5"/>
  <c r="J21" i="5"/>
  <c r="J23" i="5"/>
  <c r="J24" i="5"/>
  <c r="J25" i="5"/>
  <c r="J26" i="5"/>
  <c r="J27" i="5"/>
  <c r="J28" i="5"/>
  <c r="J29" i="5"/>
  <c r="J31" i="5"/>
  <c r="J32" i="5"/>
  <c r="J33" i="5"/>
  <c r="J34" i="5"/>
  <c r="J35" i="5"/>
  <c r="J36" i="5"/>
  <c r="J37" i="5"/>
  <c r="J38" i="5"/>
  <c r="J39" i="5"/>
  <c r="I40" i="5"/>
  <c r="J40" i="5" s="1"/>
  <c r="I41" i="5"/>
  <c r="J41" i="5" s="1"/>
  <c r="I42" i="5"/>
  <c r="J42" i="5" s="1"/>
  <c r="I43" i="5"/>
  <c r="J43" i="5" s="1"/>
  <c r="I44" i="5"/>
  <c r="J44" i="5" s="1"/>
  <c r="I45" i="5"/>
  <c r="J45" i="5" s="1"/>
  <c r="I46" i="5"/>
  <c r="J46" i="5" s="1"/>
  <c r="I47" i="5"/>
  <c r="J47" i="5" s="1"/>
  <c r="J5" i="5" l="1"/>
</calcChain>
</file>

<file path=xl/comments1.xml><?xml version="1.0" encoding="utf-8"?>
<comments xmlns="http://schemas.openxmlformats.org/spreadsheetml/2006/main">
  <authors>
    <author>Автор</author>
  </authors>
  <commentList>
    <comment ref="I39" authorId="0">
      <text>
        <r>
          <rPr>
            <b/>
            <sz val="10"/>
            <color indexed="81"/>
            <rFont val="Tahoma"/>
            <family val="2"/>
            <charset val="204"/>
          </rPr>
          <t>должен быть 0</t>
        </r>
      </text>
    </comment>
  </commentList>
</comments>
</file>

<file path=xl/sharedStrings.xml><?xml version="1.0" encoding="utf-8"?>
<sst xmlns="http://schemas.openxmlformats.org/spreadsheetml/2006/main" count="739" uniqueCount="122">
  <si>
    <t>Дебитор</t>
  </si>
  <si>
    <t>Дата накладной</t>
  </si>
  <si>
    <t>Номер накладной</t>
  </si>
  <si>
    <t>Просрочка</t>
  </si>
  <si>
    <t>Непогашенное финансирование</t>
  </si>
  <si>
    <t>07.06.2015</t>
  </si>
  <si>
    <t>СЛД0000020/1</t>
  </si>
  <si>
    <t>10.05.2015</t>
  </si>
  <si>
    <t>СЛД0000016/1</t>
  </si>
  <si>
    <t>02.07.2015</t>
  </si>
  <si>
    <t>14.06.2015</t>
  </si>
  <si>
    <t>СЛД0000021/3</t>
  </si>
  <si>
    <t>17.05.2015</t>
  </si>
  <si>
    <t>СЛД0000017/1</t>
  </si>
  <si>
    <t>21.06.2015</t>
  </si>
  <si>
    <t>СЛД0000022/2</t>
  </si>
  <si>
    <t>28.06.2015</t>
  </si>
  <si>
    <t>СЛД0000023</t>
  </si>
  <si>
    <t>Финансирование накладных за период</t>
  </si>
  <si>
    <t>№ п/п</t>
  </si>
  <si>
    <t>Сумма поставки</t>
  </si>
  <si>
    <t>Дата финансирования</t>
  </si>
  <si>
    <t>Сумма финансирования</t>
  </si>
  <si>
    <t>01.02.2015</t>
  </si>
  <si>
    <t>СЛ00000002</t>
  </si>
  <si>
    <t>04.03.2015</t>
  </si>
  <si>
    <t>01.03.2015</t>
  </si>
  <si>
    <t>СЛ00000006</t>
  </si>
  <si>
    <t>18.03.2015</t>
  </si>
  <si>
    <t>20.03.2015</t>
  </si>
  <si>
    <t>24.03.2015</t>
  </si>
  <si>
    <t>03.05.2015</t>
  </si>
  <si>
    <t>СЛД0000015/1</t>
  </si>
  <si>
    <t>13.05.2015</t>
  </si>
  <si>
    <t>18.05.2015</t>
  </si>
  <si>
    <t>22.05.2015</t>
  </si>
  <si>
    <t>05.04.2015</t>
  </si>
  <si>
    <t>СЛД0000011/2</t>
  </si>
  <si>
    <t>14.04.2015</t>
  </si>
  <si>
    <t>11.06.2015</t>
  </si>
  <si>
    <t>08.02.2015</t>
  </si>
  <si>
    <t>СЛ00000003</t>
  </si>
  <si>
    <t>08.03.2015</t>
  </si>
  <si>
    <t>СЛД0000007</t>
  </si>
  <si>
    <t>30.03.2015</t>
  </si>
  <si>
    <t>01.06.2015</t>
  </si>
  <si>
    <t>12.04.2015</t>
  </si>
  <si>
    <t>СЛД0000012</t>
  </si>
  <si>
    <t>16.04.2015</t>
  </si>
  <si>
    <t>20.04.2015</t>
  </si>
  <si>
    <t>07.05.2015</t>
  </si>
  <si>
    <t>17.06.2015</t>
  </si>
  <si>
    <t>15.02.2015</t>
  </si>
  <si>
    <t>СЛ00000004</t>
  </si>
  <si>
    <t>03.03.2015</t>
  </si>
  <si>
    <t>11.03.2015</t>
  </si>
  <si>
    <t>15.03.2015</t>
  </si>
  <si>
    <t>СЛД0000008</t>
  </si>
  <si>
    <t>31.03.2015</t>
  </si>
  <si>
    <t>03.04.2015</t>
  </si>
  <si>
    <t>07.04.2015</t>
  </si>
  <si>
    <t>19.04.2015</t>
  </si>
  <si>
    <t>СЛД0000013/1</t>
  </si>
  <si>
    <t>08.05.2015</t>
  </si>
  <si>
    <t>25.06.2015</t>
  </si>
  <si>
    <t>22.02.2015</t>
  </si>
  <si>
    <t>СЛ00000005</t>
  </si>
  <si>
    <t>17.03.2015</t>
  </si>
  <si>
    <t>22.03.2015</t>
  </si>
  <si>
    <t>СЛД0000009/1</t>
  </si>
  <si>
    <t>13.04.2015</t>
  </si>
  <si>
    <t>25.01.2015</t>
  </si>
  <si>
    <t>АЛП00000004</t>
  </si>
  <si>
    <t>26.04.2015</t>
  </si>
  <si>
    <t>СЛД0000014/1</t>
  </si>
  <si>
    <t>06.07.2015</t>
  </si>
  <si>
    <t>07.07.2015</t>
  </si>
  <si>
    <t>29.03.2015</t>
  </si>
  <si>
    <t>СЛД0000010/1</t>
  </si>
  <si>
    <t>Итого:</t>
  </si>
  <si>
    <t/>
  </si>
  <si>
    <t>Операции за период</t>
  </si>
  <si>
    <t>Дата поставки</t>
  </si>
  <si>
    <t>Номер поставки</t>
  </si>
  <si>
    <t>Долг по накладной</t>
  </si>
  <si>
    <t>Статус накладной</t>
  </si>
  <si>
    <t>Вид операции</t>
  </si>
  <si>
    <t>Сумма операции</t>
  </si>
  <si>
    <t>Зачтено фин.</t>
  </si>
  <si>
    <t>Зачтено пени за фин.</t>
  </si>
  <si>
    <t>Зачтено комиссии</t>
  </si>
  <si>
    <t>Зачтено пени за комиссии</t>
  </si>
  <si>
    <t>Остаток клиенту</t>
  </si>
  <si>
    <t>Дата операции</t>
  </si>
  <si>
    <t>18.02.2015</t>
  </si>
  <si>
    <t>Оплачено с просрочкой</t>
  </si>
  <si>
    <t>Финансирование</t>
  </si>
  <si>
    <t>04.02.2015</t>
  </si>
  <si>
    <t>28.01.2015</t>
  </si>
  <si>
    <t>25.02.2015</t>
  </si>
  <si>
    <t>Платеж дебитора</t>
  </si>
  <si>
    <t>06.04.2015</t>
  </si>
  <si>
    <t>25.03.2015</t>
  </si>
  <si>
    <t>02.04.2015</t>
  </si>
  <si>
    <t>08.04.2015</t>
  </si>
  <si>
    <t>15.04.2015</t>
  </si>
  <si>
    <t>22.04.2015</t>
  </si>
  <si>
    <t>29.04.2015</t>
  </si>
  <si>
    <t>06.05.2015</t>
  </si>
  <si>
    <t>Оплачена частично</t>
  </si>
  <si>
    <t>27.05.2015</t>
  </si>
  <si>
    <t>К оплате</t>
  </si>
  <si>
    <t>10.06.2015</t>
  </si>
  <si>
    <t>18.06.2015</t>
  </si>
  <si>
    <t>01.07.2015</t>
  </si>
  <si>
    <t>03.07.2015</t>
  </si>
  <si>
    <t>08.07.2015</t>
  </si>
  <si>
    <t>финансирование свод</t>
  </si>
  <si>
    <t>оплаты свод</t>
  </si>
  <si>
    <t>Рога и КО</t>
  </si>
  <si>
    <t>Разница сумма поставки - оплаты свод</t>
  </si>
  <si>
    <t>оплата должна быть равна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</si>
</sst>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[$-F800]dddd\,\ mmmm\ dd\,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1"/>
      <name val="Tahom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4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20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0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1" fillId="0" borderId="0"/>
  </cellStyleXfs>
  <cellXfs count="19">
    <xf numFmtId="0" fontId="0" fillId="0" borderId="0" xfId="0"/>
    <xf numFmtId="0" fontId="1" fillId="0" borderId="0" xfId="45"/>
    <xf numFmtId="0" fontId="22" fillId="0" borderId="0" xfId="45" applyNumberFormat="1" applyFont="1" applyFill="1" applyBorder="1" applyAlignment="1" applyProtection="1"/>
    <xf numFmtId="0" fontId="21" fillId="0" borderId="10" xfId="45" applyNumberFormat="1" applyFont="1" applyFill="1" applyBorder="1" applyAlignment="1" applyProtection="1">
      <alignment horizontal="center" vertical="center" wrapText="1"/>
    </xf>
    <xf numFmtId="0" fontId="21" fillId="0" borderId="10" xfId="45" applyNumberFormat="1" applyFont="1" applyFill="1" applyBorder="1" applyAlignment="1" applyProtection="1">
      <alignment horizontal="left" vertical="center" wrapText="1"/>
    </xf>
    <xf numFmtId="164" fontId="1" fillId="0" borderId="10" xfId="45" applyNumberFormat="1" applyFont="1" applyFill="1" applyBorder="1" applyAlignment="1" applyProtection="1">
      <alignment horizontal="right" vertical="center" wrapText="1"/>
    </xf>
    <xf numFmtId="0" fontId="23" fillId="0" borderId="10" xfId="45" applyNumberFormat="1" applyFont="1" applyFill="1" applyBorder="1" applyAlignment="1" applyProtection="1">
      <alignment horizontal="right" vertical="center" wrapText="1"/>
    </xf>
    <xf numFmtId="164" fontId="23" fillId="0" borderId="10" xfId="45" applyNumberFormat="1" applyFont="1" applyFill="1" applyBorder="1" applyAlignment="1" applyProtection="1">
      <alignment horizontal="right" vertical="center" wrapText="1"/>
    </xf>
    <xf numFmtId="165" fontId="21" fillId="0" borderId="10" xfId="45" applyNumberFormat="1" applyFont="1" applyFill="1" applyBorder="1" applyAlignment="1" applyProtection="1">
      <alignment horizontal="center" vertical="center" wrapText="1"/>
    </xf>
    <xf numFmtId="4" fontId="1" fillId="0" borderId="0" xfId="45" applyNumberFormat="1"/>
    <xf numFmtId="4" fontId="1" fillId="0" borderId="10" xfId="45" applyNumberFormat="1" applyFont="1" applyFill="1" applyBorder="1" applyAlignment="1" applyProtection="1">
      <alignment horizontal="right" vertical="center" wrapText="1"/>
    </xf>
    <xf numFmtId="4" fontId="23" fillId="0" borderId="10" xfId="45" applyNumberFormat="1" applyFont="1" applyFill="1" applyBorder="1" applyAlignment="1" applyProtection="1">
      <alignment horizontal="right" vertical="center" wrapText="1"/>
    </xf>
    <xf numFmtId="4" fontId="1" fillId="33" borderId="0" xfId="45" applyNumberFormat="1" applyFill="1"/>
    <xf numFmtId="4" fontId="1" fillId="0" borderId="0" xfId="45" applyNumberFormat="1" applyAlignment="1">
      <alignment wrapText="1"/>
    </xf>
    <xf numFmtId="4" fontId="18" fillId="33" borderId="0" xfId="45" applyNumberFormat="1" applyFont="1" applyFill="1"/>
    <xf numFmtId="0" fontId="21" fillId="33" borderId="10" xfId="45" applyNumberFormat="1" applyFont="1" applyFill="1" applyBorder="1" applyAlignment="1" applyProtection="1">
      <alignment horizontal="left" vertical="center" wrapText="1"/>
    </xf>
    <xf numFmtId="0" fontId="21" fillId="33" borderId="10" xfId="45" applyNumberFormat="1" applyFont="1" applyFill="1" applyBorder="1" applyAlignment="1" applyProtection="1">
      <alignment horizontal="center" vertical="center" wrapText="1"/>
    </xf>
    <xf numFmtId="4" fontId="1" fillId="33" borderId="10" xfId="45" applyNumberFormat="1" applyFont="1" applyFill="1" applyBorder="1" applyAlignment="1" applyProtection="1">
      <alignment horizontal="right" vertical="center" wrapText="1"/>
    </xf>
    <xf numFmtId="4" fontId="1" fillId="0" borderId="0" xfId="45" applyNumberFormat="1" applyFill="1"/>
  </cellXfs>
  <cellStyles count="46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1"/>
    <cellStyle name="Обычный 20" xfId="43"/>
    <cellStyle name="Обычный 3" xfId="2"/>
    <cellStyle name="Обычный 4" xfId="45"/>
    <cellStyle name="Плохой" xfId="9" builtinId="27" customBuiltin="1"/>
    <cellStyle name="Пояснение" xfId="17" builtinId="53" customBuiltin="1"/>
    <cellStyle name="Примечание 2" xfId="44"/>
    <cellStyle name="Связанная ячейка" xfId="14" builtinId="24" customBuiltin="1"/>
    <cellStyle name="Текст предупреждения" xfId="16" builtinId="11" customBuiltin="1"/>
    <cellStyle name="Хороший" xfId="8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2:O48"/>
  <sheetViews>
    <sheetView tabSelected="1" topLeftCell="B1" zoomScale="85" zoomScaleNormal="85" workbookViewId="0">
      <selection activeCell="I6" sqref="I6"/>
    </sheetView>
  </sheetViews>
  <sheetFormatPr defaultRowHeight="15" x14ac:dyDescent="0.25"/>
  <cols>
    <col min="1" max="1" width="5.7109375" style="1" bestFit="1" customWidth="1"/>
    <col min="2" max="2" width="33.85546875" style="1" bestFit="1" customWidth="1"/>
    <col min="3" max="3" width="11.42578125" style="1" bestFit="1" customWidth="1"/>
    <col min="4" max="4" width="13.5703125" style="1" bestFit="1" customWidth="1"/>
    <col min="5" max="5" width="15.85546875" style="1" bestFit="1" customWidth="1"/>
    <col min="6" max="6" width="15.5703125" style="1" bestFit="1" customWidth="1"/>
    <col min="7" max="7" width="17.140625" style="1" bestFit="1" customWidth="1"/>
    <col min="8" max="8" width="22.28515625" style="9" customWidth="1"/>
    <col min="9" max="9" width="27.28515625" style="9" customWidth="1"/>
    <col min="10" max="10" width="36.7109375" style="9" customWidth="1"/>
    <col min="11" max="11" width="47.140625" style="9" customWidth="1"/>
    <col min="12" max="15" width="9.140625" style="9"/>
    <col min="16" max="16384" width="9.140625" style="1"/>
  </cols>
  <sheetData>
    <row r="2" spans="1:10" ht="18" x14ac:dyDescent="0.25">
      <c r="A2" s="2" t="s">
        <v>18</v>
      </c>
    </row>
    <row r="4" spans="1:10" ht="30" customHeight="1" x14ac:dyDescent="0.25">
      <c r="A4" s="3" t="s">
        <v>19</v>
      </c>
      <c r="B4" s="3" t="s">
        <v>0</v>
      </c>
      <c r="C4" s="3" t="s">
        <v>1</v>
      </c>
      <c r="D4" s="3" t="s">
        <v>2</v>
      </c>
      <c r="E4" s="3" t="s">
        <v>20</v>
      </c>
      <c r="F4" s="3" t="s">
        <v>21</v>
      </c>
      <c r="G4" s="3" t="s">
        <v>22</v>
      </c>
      <c r="H4" s="9" t="s">
        <v>117</v>
      </c>
      <c r="I4" s="9" t="s">
        <v>118</v>
      </c>
      <c r="J4" s="9" t="s">
        <v>120</v>
      </c>
    </row>
    <row r="5" spans="1:10" x14ac:dyDescent="0.25">
      <c r="A5" s="3">
        <v>1</v>
      </c>
      <c r="B5" s="4" t="s">
        <v>119</v>
      </c>
      <c r="C5" s="3" t="s">
        <v>71</v>
      </c>
      <c r="D5" s="3" t="s">
        <v>72</v>
      </c>
      <c r="E5" s="10">
        <v>1804891.8</v>
      </c>
      <c r="F5" s="3" t="s">
        <v>25</v>
      </c>
      <c r="G5" s="10">
        <v>180489.18</v>
      </c>
      <c r="H5" s="9">
        <f>SUMIFS('Операции за период'!$K$5:$K$91,'Операции за период'!$D$5:$D$91,'Финансирование накладных'!D5,'Операции за период'!$J$5:$J$91,"Финансирование",'Операции за период'!$Q$5:$Q$91,'Финансирование накладных'!F5)</f>
        <v>180489.18</v>
      </c>
      <c r="I5" s="14">
        <f>SUMIFS('Операции за период'!$K$5:$K$91,'Операции за период'!$D$5:$D$91,'Финансирование накладных'!D5,'Операции за период'!$J$5:$J$91,"Платеж дебитора")-SUMIF(D$4:D4,D5,I$4:I4)</f>
        <v>1804891.8</v>
      </c>
      <c r="J5" s="9">
        <f>E5-I5</f>
        <v>0</v>
      </c>
    </row>
    <row r="6" spans="1:10" x14ac:dyDescent="0.25">
      <c r="A6" s="3">
        <v>2</v>
      </c>
      <c r="B6" s="4" t="s">
        <v>119</v>
      </c>
      <c r="C6" s="3" t="s">
        <v>23</v>
      </c>
      <c r="D6" s="3" t="s">
        <v>24</v>
      </c>
      <c r="E6" s="10">
        <v>1640383.9</v>
      </c>
      <c r="F6" s="3" t="s">
        <v>25</v>
      </c>
      <c r="G6" s="10">
        <v>164038.39000000001</v>
      </c>
      <c r="H6" s="9">
        <f>SUMIFS('Операции за период'!$K$5:$K$91,'Операции за период'!$D$5:$D$91,'Финансирование накладных'!D6,'Операции за период'!$J$5:$J$91,"Финансирование",'Операции за период'!$Q$5:$Q$91,'Финансирование накладных'!F6)</f>
        <v>164038.39000000001</v>
      </c>
      <c r="I6" s="14">
        <f>SUMIFS('Операции за период'!$K$5:$K$91,'Операции за период'!$D$5:$D$91,'Финансирование накладных'!D6,'Операции за период'!$J$5:$J$91,"Платеж дебитора")-SUMIF(D$4:D5,D6,I$4:I5)</f>
        <v>1640383.9</v>
      </c>
      <c r="J6" s="9">
        <f t="shared" ref="J6:J47" si="0">E6-I6</f>
        <v>0</v>
      </c>
    </row>
    <row r="7" spans="1:10" x14ac:dyDescent="0.25">
      <c r="A7" s="3">
        <v>3</v>
      </c>
      <c r="B7" s="4" t="s">
        <v>119</v>
      </c>
      <c r="C7" s="3" t="s">
        <v>40</v>
      </c>
      <c r="D7" s="3" t="s">
        <v>41</v>
      </c>
      <c r="E7" s="10">
        <v>1534449.6</v>
      </c>
      <c r="F7" s="3" t="s">
        <v>25</v>
      </c>
      <c r="G7" s="10">
        <v>153444.96</v>
      </c>
      <c r="H7" s="9">
        <f>SUMIFS('Операции за период'!$K$5:$K$91,'Операции за период'!$D$5:$D$91,'Финансирование накладных'!D7,'Операции за период'!$J$5:$J$91,"Финансирование",'Операции за период'!$Q$5:$Q$91,'Финансирование накладных'!F7)</f>
        <v>153444.96</v>
      </c>
      <c r="I7" s="14">
        <f>SUMIFS('Операции за период'!$K$5:$K$91,'Операции за период'!$D$5:$D$91,'Финансирование накладных'!D7,'Операции за период'!$J$5:$J$91,"Платеж дебитора")-SUMIF(D$4:D6,D7,I$4:I6)</f>
        <v>1534449.6</v>
      </c>
      <c r="J7" s="9">
        <f t="shared" si="0"/>
        <v>0</v>
      </c>
    </row>
    <row r="8" spans="1:10" x14ac:dyDescent="0.25">
      <c r="A8" s="3">
        <v>4</v>
      </c>
      <c r="B8" s="4" t="s">
        <v>119</v>
      </c>
      <c r="C8" s="3" t="s">
        <v>52</v>
      </c>
      <c r="D8" s="3" t="s">
        <v>53</v>
      </c>
      <c r="E8" s="10">
        <v>1844503.24</v>
      </c>
      <c r="F8" s="3" t="s">
        <v>54</v>
      </c>
      <c r="G8" s="10">
        <v>896160.86</v>
      </c>
      <c r="H8" s="18">
        <f>SUMIFS('Операции за период'!$K$5:$K$91,'Операции за период'!$D$5:$D$91,'Финансирование накладных'!D8,'Операции за период'!$J$5:$J$91,"Финансирование",'Операции за период'!$Q$5:$Q$91,'Финансирование накладных'!F8)</f>
        <v>896160.86</v>
      </c>
      <c r="I8" s="14">
        <f>SUMIFS('Операции за период'!$K$5:$K$91,'Операции за период'!$D$5:$D$91,'Финансирование накладных'!D8,'Операции за период'!$J$5:$J$91,"Платеж дебитора")-SUMIF(D$4:D7,D8,I$4:I7)</f>
        <v>1844503.24</v>
      </c>
      <c r="J8" s="18">
        <f t="shared" si="0"/>
        <v>0</v>
      </c>
    </row>
    <row r="9" spans="1:10" x14ac:dyDescent="0.25">
      <c r="A9" s="3">
        <v>5</v>
      </c>
      <c r="B9" s="4" t="s">
        <v>119</v>
      </c>
      <c r="C9" s="3" t="s">
        <v>52</v>
      </c>
      <c r="D9" s="3" t="s">
        <v>53</v>
      </c>
      <c r="E9" s="10">
        <v>1844503.24</v>
      </c>
      <c r="F9" s="3" t="s">
        <v>25</v>
      </c>
      <c r="G9" s="10">
        <v>8241.25</v>
      </c>
      <c r="H9" s="18">
        <f>SUMIFS('Операции за период'!$K$5:$K$91,'Операции за период'!$D$5:$D$91,'Финансирование накладных'!D9,'Операции за период'!$J$5:$J$91,"Финансирование",'Операции за период'!$Q$5:$Q$91,'Финансирование накладных'!F9)</f>
        <v>8241.25</v>
      </c>
      <c r="I9" s="14">
        <f>SUMIFS('Операции за период'!$K$5:$K$91,'Операции за период'!$D$5:$D$91,'Финансирование накладных'!D9,'Операции за период'!$J$5:$J$91,"Платеж дебитора")-SUMIF(D$4:D8,D9,I$4:I8)</f>
        <v>0</v>
      </c>
      <c r="J9" s="18">
        <f t="shared" si="0"/>
        <v>1844503.24</v>
      </c>
    </row>
    <row r="10" spans="1:10" x14ac:dyDescent="0.25">
      <c r="A10" s="3">
        <v>6</v>
      </c>
      <c r="B10" s="4" t="s">
        <v>119</v>
      </c>
      <c r="C10" s="3" t="s">
        <v>52</v>
      </c>
      <c r="D10" s="3" t="s">
        <v>53</v>
      </c>
      <c r="E10" s="10">
        <v>1844503.24</v>
      </c>
      <c r="F10" s="3" t="s">
        <v>55</v>
      </c>
      <c r="G10" s="10">
        <v>176304.01</v>
      </c>
      <c r="H10" s="18">
        <f>SUMIFS('Операции за период'!$K$5:$K$91,'Операции за период'!$D$5:$D$91,'Финансирование накладных'!D10,'Операции за период'!$J$5:$J$91,"Финансирование",'Операции за период'!$Q$5:$Q$91,'Финансирование накладных'!F10)</f>
        <v>176304.01</v>
      </c>
      <c r="I10" s="14">
        <f>SUMIFS('Операции за период'!$K$5:$K$91,'Операции за период'!$D$5:$D$91,'Финансирование накладных'!D10,'Операции за период'!$J$5:$J$91,"Платеж дебитора")-SUMIF(D$4:D9,D10,I$4:I9)</f>
        <v>0</v>
      </c>
      <c r="J10" s="18">
        <f t="shared" si="0"/>
        <v>1844503.24</v>
      </c>
    </row>
    <row r="11" spans="1:10" x14ac:dyDescent="0.25">
      <c r="A11" s="3">
        <v>7</v>
      </c>
      <c r="B11" s="4" t="s">
        <v>119</v>
      </c>
      <c r="C11" s="3" t="s">
        <v>65</v>
      </c>
      <c r="D11" s="3" t="s">
        <v>66</v>
      </c>
      <c r="E11" s="10">
        <v>1800353.85</v>
      </c>
      <c r="F11" s="3" t="s">
        <v>55</v>
      </c>
      <c r="G11" s="10">
        <v>1137196.07</v>
      </c>
      <c r="H11" s="9">
        <f>SUMIFS('Операции за период'!$K$5:$K$91,'Операции за период'!$D$5:$D$91,'Финансирование накладных'!D11,'Операции за период'!$J$5:$J$91,"Финансирование",'Операции за период'!$Q$5:$Q$91,'Финансирование накладных'!F11)</f>
        <v>1137196.07</v>
      </c>
      <c r="I11" s="14">
        <f>SUMIFS('Операции за период'!$K$5:$K$91,'Операции за период'!$D$5:$D$91,'Финансирование накладных'!D11,'Операции за период'!$J$5:$J$91,"Платеж дебитора")-SUMIF(D$4:D10,D11,I$4:I10)</f>
        <v>1800353.85</v>
      </c>
      <c r="J11" s="9">
        <f t="shared" si="0"/>
        <v>0</v>
      </c>
    </row>
    <row r="12" spans="1:10" x14ac:dyDescent="0.25">
      <c r="A12" s="3">
        <v>8</v>
      </c>
      <c r="B12" s="4" t="s">
        <v>119</v>
      </c>
      <c r="C12" s="3" t="s">
        <v>65</v>
      </c>
      <c r="D12" s="3" t="s">
        <v>66</v>
      </c>
      <c r="E12" s="10">
        <v>1800353.85</v>
      </c>
      <c r="F12" s="3" t="s">
        <v>67</v>
      </c>
      <c r="G12" s="10">
        <v>328151.06</v>
      </c>
      <c r="H12" s="9">
        <f>SUMIFS('Операции за период'!$K$5:$K$91,'Операции за период'!$D$5:$D$91,'Финансирование накладных'!D12,'Операции за период'!$J$5:$J$91,"Финансирование",'Операции за период'!$Q$5:$Q$91,'Финансирование накладных'!F12)</f>
        <v>328151.06</v>
      </c>
      <c r="I12" s="14">
        <f>SUMIFS('Операции за период'!$K$5:$K$91,'Операции за период'!$D$5:$D$91,'Финансирование накладных'!D12,'Операции за период'!$J$5:$J$91,"Платеж дебитора")-SUMIF(D$4:D11,D12,I$4:I11)</f>
        <v>0</v>
      </c>
      <c r="J12" s="9">
        <f t="shared" si="0"/>
        <v>1800353.85</v>
      </c>
    </row>
    <row r="13" spans="1:10" x14ac:dyDescent="0.25">
      <c r="A13" s="3">
        <v>9</v>
      </c>
      <c r="B13" s="4" t="s">
        <v>119</v>
      </c>
      <c r="C13" s="3" t="s">
        <v>65</v>
      </c>
      <c r="D13" s="3" t="s">
        <v>66</v>
      </c>
      <c r="E13" s="10">
        <v>1800353.85</v>
      </c>
      <c r="F13" s="3" t="s">
        <v>28</v>
      </c>
      <c r="G13" s="10">
        <v>154971.34</v>
      </c>
      <c r="H13" s="9">
        <f>SUMIFS('Операции за период'!$K$5:$K$91,'Операции за период'!$D$5:$D$91,'Финансирование накладных'!D13,'Операции за период'!$J$5:$J$91,"Финансирование",'Операции за период'!$Q$5:$Q$91,'Финансирование накладных'!F13)</f>
        <v>154971.34</v>
      </c>
      <c r="I13" s="14">
        <f>SUMIFS('Операции за период'!$K$5:$K$91,'Операции за период'!$D$5:$D$91,'Финансирование накладных'!D13,'Операции за период'!$J$5:$J$91,"Платеж дебитора")-SUMIF(D$4:D12,D13,I$4:I12)</f>
        <v>0</v>
      </c>
      <c r="J13" s="9">
        <f t="shared" si="0"/>
        <v>1800353.85</v>
      </c>
    </row>
    <row r="14" spans="1:10" x14ac:dyDescent="0.25">
      <c r="A14" s="3">
        <v>10</v>
      </c>
      <c r="B14" s="4" t="s">
        <v>119</v>
      </c>
      <c r="C14" s="3" t="s">
        <v>26</v>
      </c>
      <c r="D14" s="3" t="s">
        <v>27</v>
      </c>
      <c r="E14" s="10">
        <v>1729170.5</v>
      </c>
      <c r="F14" s="3" t="s">
        <v>28</v>
      </c>
      <c r="G14" s="10">
        <v>220917.6</v>
      </c>
      <c r="H14" s="9">
        <f>SUMIFS('Операции за период'!$K$5:$K$91,'Операции за период'!$D$5:$D$91,'Финансирование накладных'!D14,'Операции за период'!$J$5:$J$91,"Финансирование",'Операции за период'!$Q$5:$Q$91,'Финансирование накладных'!F14)</f>
        <v>220917.6</v>
      </c>
      <c r="I14" s="14">
        <f>SUMIFS('Операции за период'!$K$5:$K$91,'Операции за период'!$D$5:$D$91,'Финансирование накладных'!D14,'Операции за период'!$J$5:$J$91,"Платеж дебитора")-SUMIF(D$4:D13,D14,I$4:I13)</f>
        <v>1729170.5</v>
      </c>
      <c r="J14" s="9">
        <f t="shared" si="0"/>
        <v>0</v>
      </c>
    </row>
    <row r="15" spans="1:10" x14ac:dyDescent="0.25">
      <c r="A15" s="3">
        <v>11</v>
      </c>
      <c r="B15" s="4" t="s">
        <v>119</v>
      </c>
      <c r="C15" s="3" t="s">
        <v>26</v>
      </c>
      <c r="D15" s="3" t="s">
        <v>27</v>
      </c>
      <c r="E15" s="10">
        <v>1729170.5</v>
      </c>
      <c r="F15" s="3" t="s">
        <v>29</v>
      </c>
      <c r="G15" s="10">
        <v>594838.72</v>
      </c>
      <c r="H15" s="9">
        <f>SUMIFS('Операции за период'!$K$5:$K$91,'Операции за период'!$D$5:$D$91,'Финансирование накладных'!D15,'Операции за период'!$J$5:$J$91,"Финансирование",'Операции за период'!$Q$5:$Q$91,'Финансирование накладных'!F15)</f>
        <v>594838.72</v>
      </c>
      <c r="I15" s="14">
        <f>SUMIFS('Операции за период'!$K$5:$K$91,'Операции за период'!$D$5:$D$91,'Финансирование накладных'!D15,'Операции за период'!$J$5:$J$91,"Платеж дебитора")-SUMIF(D$4:D14,D15,I$4:I14)</f>
        <v>0</v>
      </c>
      <c r="J15" s="9">
        <f t="shared" si="0"/>
        <v>1729170.5</v>
      </c>
    </row>
    <row r="16" spans="1:10" x14ac:dyDescent="0.25">
      <c r="A16" s="3">
        <v>12</v>
      </c>
      <c r="B16" s="4" t="s">
        <v>119</v>
      </c>
      <c r="C16" s="3" t="s">
        <v>26</v>
      </c>
      <c r="D16" s="3" t="s">
        <v>27</v>
      </c>
      <c r="E16" s="10">
        <v>1729170.5</v>
      </c>
      <c r="F16" s="3" t="s">
        <v>30</v>
      </c>
      <c r="G16" s="10">
        <v>740497.13</v>
      </c>
      <c r="H16" s="9">
        <f>SUMIFS('Операции за период'!$K$5:$K$91,'Операции за период'!$D$5:$D$91,'Финансирование накладных'!D16,'Операции за период'!$J$5:$J$91,"Финансирование",'Операции за период'!$Q$5:$Q$91,'Финансирование накладных'!F16)</f>
        <v>740497.13</v>
      </c>
      <c r="I16" s="14">
        <f>SUMIFS('Операции за период'!$K$5:$K$91,'Операции за период'!$D$5:$D$91,'Финансирование накладных'!D16,'Операции за период'!$J$5:$J$91,"Платеж дебитора")-SUMIF(D$4:D15,D16,I$4:I15)</f>
        <v>0</v>
      </c>
      <c r="J16" s="9">
        <f t="shared" si="0"/>
        <v>1729170.5</v>
      </c>
    </row>
    <row r="17" spans="1:10" x14ac:dyDescent="0.25">
      <c r="A17" s="3">
        <v>13</v>
      </c>
      <c r="B17" s="4" t="s">
        <v>119</v>
      </c>
      <c r="C17" s="3" t="s">
        <v>42</v>
      </c>
      <c r="D17" s="3" t="s">
        <v>43</v>
      </c>
      <c r="E17" s="10">
        <v>1289969.1000000001</v>
      </c>
      <c r="F17" s="3" t="s">
        <v>30</v>
      </c>
      <c r="G17" s="10">
        <v>681622.39</v>
      </c>
      <c r="H17" s="9">
        <f>SUMIFS('Операции за период'!$K$5:$K$91,'Операции за период'!$D$5:$D$91,'Финансирование накладных'!D17,'Операции за период'!$J$5:$J$91,"Финансирование",'Операции за период'!$Q$5:$Q$91,'Финансирование накладных'!F17)</f>
        <v>681622.39</v>
      </c>
      <c r="I17" s="14">
        <f>SUMIFS('Операции за период'!$K$5:$K$91,'Операции за период'!$D$5:$D$91,'Финансирование накладных'!D17,'Операции за период'!$J$5:$J$91,"Платеж дебитора")-SUMIF(D$4:D16,D17,I$4:I16)</f>
        <v>1289969.1000000001</v>
      </c>
      <c r="J17" s="9">
        <f t="shared" si="0"/>
        <v>0</v>
      </c>
    </row>
    <row r="18" spans="1:10" x14ac:dyDescent="0.25">
      <c r="A18" s="3">
        <v>14</v>
      </c>
      <c r="B18" s="4" t="s">
        <v>119</v>
      </c>
      <c r="C18" s="3" t="s">
        <v>42</v>
      </c>
      <c r="D18" s="3" t="s">
        <v>43</v>
      </c>
      <c r="E18" s="10">
        <v>1289969.1000000001</v>
      </c>
      <c r="F18" s="3" t="s">
        <v>44</v>
      </c>
      <c r="G18" s="10">
        <v>479349.8</v>
      </c>
      <c r="H18" s="9">
        <f>SUMIFS('Операции за период'!$K$5:$K$91,'Операции за период'!$D$5:$D$91,'Финансирование накладных'!D18,'Операции за период'!$J$5:$J$91,"Финансирование",'Операции за период'!$Q$5:$Q$91,'Финансирование накладных'!F18)</f>
        <v>479349.8</v>
      </c>
      <c r="I18" s="14">
        <f>SUMIFS('Операции за период'!$K$5:$K$91,'Операции за период'!$D$5:$D$91,'Финансирование накладных'!D18,'Операции за период'!$J$5:$J$91,"Платеж дебитора")-SUMIF(D$4:D17,D18,I$4:I17)</f>
        <v>0</v>
      </c>
      <c r="J18" s="9">
        <f t="shared" si="0"/>
        <v>1289969.1000000001</v>
      </c>
    </row>
    <row r="19" spans="1:10" x14ac:dyDescent="0.25">
      <c r="A19" s="3">
        <v>15</v>
      </c>
      <c r="B19" s="4" t="s">
        <v>119</v>
      </c>
      <c r="C19" s="3" t="s">
        <v>56</v>
      </c>
      <c r="D19" s="3" t="s">
        <v>57</v>
      </c>
      <c r="E19" s="10">
        <v>1827729.35</v>
      </c>
      <c r="F19" s="3" t="s">
        <v>44</v>
      </c>
      <c r="G19" s="10">
        <v>229587.89</v>
      </c>
      <c r="H19" s="9">
        <f>SUMIFS('Операции за период'!$K$5:$K$91,'Операции за период'!$D$5:$D$91,'Финансирование накладных'!D19,'Операции за период'!$J$5:$J$91,"Финансирование",'Операции за период'!$Q$5:$Q$91,'Финансирование накладных'!F19)</f>
        <v>229587.89</v>
      </c>
      <c r="I19" s="14">
        <f>SUMIFS('Операции за период'!$K$5:$K$91,'Операции за период'!$D$5:$D$91,'Финансирование накладных'!D19,'Операции за период'!$J$5:$J$91,"Платеж дебитора")-SUMIF(D$4:D18,D19,I$4:I18)</f>
        <v>1827729.35</v>
      </c>
      <c r="J19" s="9">
        <f t="shared" si="0"/>
        <v>0</v>
      </c>
    </row>
    <row r="20" spans="1:10" x14ac:dyDescent="0.25">
      <c r="A20" s="3">
        <v>16</v>
      </c>
      <c r="B20" s="4" t="s">
        <v>119</v>
      </c>
      <c r="C20" s="3" t="s">
        <v>56</v>
      </c>
      <c r="D20" s="3" t="s">
        <v>57</v>
      </c>
      <c r="E20" s="10">
        <v>1827729.35</v>
      </c>
      <c r="F20" s="3" t="s">
        <v>58</v>
      </c>
      <c r="G20" s="10">
        <v>915464.93</v>
      </c>
      <c r="H20" s="9">
        <f>SUMIFS('Операции за период'!$K$5:$K$91,'Операции за период'!$D$5:$D$91,'Финансирование накладных'!D20,'Операции за период'!$J$5:$J$91,"Финансирование",'Операции за период'!$Q$5:$Q$91,'Финансирование накладных'!F20)</f>
        <v>915464.93</v>
      </c>
      <c r="I20" s="14">
        <f>SUMIFS('Операции за период'!$K$5:$K$91,'Операции за период'!$D$5:$D$91,'Финансирование накладных'!D20,'Операции за период'!$J$5:$J$91,"Платеж дебитора")-SUMIF(D$4:D19,D20,I$4:I19)</f>
        <v>0</v>
      </c>
      <c r="J20" s="9">
        <f t="shared" si="0"/>
        <v>1827729.35</v>
      </c>
    </row>
    <row r="21" spans="1:10" x14ac:dyDescent="0.25">
      <c r="A21" s="3">
        <v>17</v>
      </c>
      <c r="B21" s="4" t="s">
        <v>119</v>
      </c>
      <c r="C21" s="3" t="s">
        <v>56</v>
      </c>
      <c r="D21" s="3" t="s">
        <v>57</v>
      </c>
      <c r="E21" s="10">
        <v>1827729.35</v>
      </c>
      <c r="F21" s="3" t="s">
        <v>59</v>
      </c>
      <c r="G21" s="10">
        <v>423616.35</v>
      </c>
      <c r="H21" s="9">
        <f>SUMIFS('Операции за период'!$K$5:$K$91,'Операции за период'!$D$5:$D$91,'Финансирование накладных'!D21,'Операции за период'!$J$5:$J$91,"Финансирование",'Операции за период'!$Q$5:$Q$91,'Финансирование накладных'!F21)</f>
        <v>423616.35</v>
      </c>
      <c r="I21" s="14">
        <f>SUMIFS('Операции за период'!$K$5:$K$91,'Операции за период'!$D$5:$D$91,'Финансирование накладных'!D21,'Операции за период'!$J$5:$J$91,"Платеж дебитора")-SUMIF(D$4:D20,D21,I$4:I20)</f>
        <v>0</v>
      </c>
      <c r="J21" s="9">
        <f t="shared" si="0"/>
        <v>1827729.35</v>
      </c>
    </row>
    <row r="22" spans="1:10" x14ac:dyDescent="0.25">
      <c r="A22" s="3">
        <v>18</v>
      </c>
      <c r="B22" s="4" t="s">
        <v>119</v>
      </c>
      <c r="C22" s="3" t="s">
        <v>56</v>
      </c>
      <c r="D22" s="3" t="s">
        <v>57</v>
      </c>
      <c r="E22" s="10">
        <v>1827729.35</v>
      </c>
      <c r="F22" s="3" t="s">
        <v>60</v>
      </c>
      <c r="G22" s="10">
        <v>76287.25</v>
      </c>
      <c r="H22" s="9">
        <f>SUMIFS('Операции за период'!$K$5:$K$91,'Операции за период'!$D$5:$D$91,'Финансирование накладных'!D22,'Операции за период'!$J$5:$J$91,"Финансирование",'Операции за период'!$Q$5:$Q$91,'Финансирование накладных'!F22)</f>
        <v>76287.25</v>
      </c>
      <c r="I22" s="14">
        <f>SUMIFS('Операции за период'!$K$5:$K$91,'Операции за период'!$D$5:$D$91,'Финансирование накладных'!D22,'Операции за период'!$J$5:$J$91,"Платеж дебитора")-SUMIF(D$4:D21,D22,I$4:I21)</f>
        <v>0</v>
      </c>
      <c r="J22" s="9">
        <f t="shared" si="0"/>
        <v>1827729.35</v>
      </c>
    </row>
    <row r="23" spans="1:10" x14ac:dyDescent="0.25">
      <c r="A23" s="3">
        <v>19</v>
      </c>
      <c r="B23" s="4" t="s">
        <v>119</v>
      </c>
      <c r="C23" s="3" t="s">
        <v>68</v>
      </c>
      <c r="D23" s="3" t="s">
        <v>69</v>
      </c>
      <c r="E23" s="10">
        <v>1048871</v>
      </c>
      <c r="F23" s="3" t="s">
        <v>60</v>
      </c>
      <c r="G23" s="10">
        <v>62928.959999999999</v>
      </c>
      <c r="H23" s="9">
        <f>SUMIFS('Операции за период'!$K$5:$K$91,'Операции за период'!$D$5:$D$91,'Финансирование накладных'!D23,'Операции за период'!$J$5:$J$91,"Финансирование",'Операции за период'!$Q$5:$Q$91,'Финансирование накладных'!F23)</f>
        <v>62928.959999999999</v>
      </c>
      <c r="I23" s="14">
        <f>SUMIFS('Операции за период'!$K$5:$K$91,'Операции за период'!$D$5:$D$91,'Финансирование накладных'!D23,'Операции за период'!$J$5:$J$91,"Платеж дебитора")-SUMIF(D$4:D22,D23,I$4:I22)</f>
        <v>1048871</v>
      </c>
      <c r="J23" s="9">
        <f t="shared" si="0"/>
        <v>0</v>
      </c>
    </row>
    <row r="24" spans="1:10" x14ac:dyDescent="0.25">
      <c r="A24" s="3">
        <v>20</v>
      </c>
      <c r="B24" s="4" t="s">
        <v>119</v>
      </c>
      <c r="C24" s="3" t="s">
        <v>68</v>
      </c>
      <c r="D24" s="3" t="s">
        <v>69</v>
      </c>
      <c r="E24" s="10">
        <v>1048871</v>
      </c>
      <c r="F24" s="3" t="s">
        <v>70</v>
      </c>
      <c r="G24" s="10">
        <v>881054.94</v>
      </c>
      <c r="H24" s="9">
        <f>SUMIFS('Операции за период'!$K$5:$K$91,'Операции за период'!$D$5:$D$91,'Финансирование накладных'!D24,'Операции за период'!$J$5:$J$91,"Финансирование",'Операции за период'!$Q$5:$Q$91,'Финансирование накладных'!F24)</f>
        <v>881054.94</v>
      </c>
      <c r="I24" s="14">
        <f>SUMIFS('Операции за период'!$K$5:$K$91,'Операции за период'!$D$5:$D$91,'Финансирование накладных'!D24,'Операции за период'!$J$5:$J$91,"Платеж дебитора")-SUMIF(D$4:D23,D24,I$4:I23)</f>
        <v>0</v>
      </c>
      <c r="J24" s="9">
        <f t="shared" si="0"/>
        <v>1048871</v>
      </c>
    </row>
    <row r="25" spans="1:10" x14ac:dyDescent="0.25">
      <c r="A25" s="3">
        <v>21</v>
      </c>
      <c r="B25" s="4" t="s">
        <v>119</v>
      </c>
      <c r="C25" s="3" t="s">
        <v>77</v>
      </c>
      <c r="D25" s="3" t="s">
        <v>78</v>
      </c>
      <c r="E25" s="10">
        <v>1451268.3</v>
      </c>
      <c r="F25" s="3" t="s">
        <v>70</v>
      </c>
      <c r="G25" s="10">
        <v>974663.73</v>
      </c>
      <c r="H25" s="9">
        <f>SUMIFS('Операции за период'!$K$5:$K$91,'Операции за период'!$D$5:$D$91,'Финансирование накладных'!D25,'Операции за период'!$J$5:$J$91,"Финансирование",'Операции за период'!$Q$5:$Q$91,'Финансирование накладных'!F25)</f>
        <v>974663.73</v>
      </c>
      <c r="I25" s="14">
        <f>SUMIFS('Операции за период'!$K$5:$K$91,'Операции за период'!$D$5:$D$91,'Финансирование накладных'!D25,'Операции за период'!$J$5:$J$91,"Платеж дебитора")-SUMIF(D$4:D24,D25,I$4:I24)</f>
        <v>1451268.3</v>
      </c>
      <c r="J25" s="9">
        <f t="shared" si="0"/>
        <v>0</v>
      </c>
    </row>
    <row r="26" spans="1:10" x14ac:dyDescent="0.25">
      <c r="A26" s="3">
        <v>22</v>
      </c>
      <c r="B26" s="4" t="s">
        <v>119</v>
      </c>
      <c r="C26" s="3" t="s">
        <v>77</v>
      </c>
      <c r="D26" s="3" t="s">
        <v>78</v>
      </c>
      <c r="E26" s="10">
        <v>1451268.3</v>
      </c>
      <c r="F26" s="3" t="s">
        <v>38</v>
      </c>
      <c r="G26" s="10">
        <v>331477.74</v>
      </c>
      <c r="H26" s="9">
        <f>SUMIFS('Операции за период'!$K$5:$K$91,'Операции за период'!$D$5:$D$91,'Финансирование накладных'!D26,'Операции за период'!$J$5:$J$91,"Финансирование",'Операции за период'!$Q$5:$Q$91,'Финансирование накладных'!F26)</f>
        <v>331477.74</v>
      </c>
      <c r="I26" s="14">
        <f>SUMIFS('Операции за период'!$K$5:$K$91,'Операции за период'!$D$5:$D$91,'Финансирование накладных'!D26,'Операции за период'!$J$5:$J$91,"Платеж дебитора")-SUMIF(D$4:D25,D26,I$4:I25)</f>
        <v>0</v>
      </c>
      <c r="J26" s="9">
        <f t="shared" si="0"/>
        <v>1451268.3</v>
      </c>
    </row>
    <row r="27" spans="1:10" x14ac:dyDescent="0.25">
      <c r="A27" s="3">
        <v>23</v>
      </c>
      <c r="B27" s="4" t="s">
        <v>119</v>
      </c>
      <c r="C27" s="3" t="s">
        <v>36</v>
      </c>
      <c r="D27" s="3" t="s">
        <v>37</v>
      </c>
      <c r="E27" s="10">
        <v>1708640.45</v>
      </c>
      <c r="F27" s="3" t="s">
        <v>38</v>
      </c>
      <c r="G27" s="10">
        <v>1537776.41</v>
      </c>
      <c r="H27" s="9">
        <f>SUMIFS('Операции за период'!$K$5:$K$91,'Операции за период'!$D$5:$D$91,'Финансирование накладных'!D27,'Операции за период'!$J$5:$J$91,"Финансирование",'Операции за период'!$Q$5:$Q$91,'Финансирование накладных'!F27)</f>
        <v>1537776.41</v>
      </c>
      <c r="I27" s="14">
        <f>SUMIFS('Операции за период'!$K$5:$K$91,'Операции за период'!$D$5:$D$91,'Финансирование накладных'!D27,'Операции за период'!$J$5:$J$91,"Платеж дебитора")-SUMIF(D$4:D26,D27,I$4:I26)</f>
        <v>1708640.45</v>
      </c>
      <c r="J27" s="9">
        <f t="shared" si="0"/>
        <v>0</v>
      </c>
    </row>
    <row r="28" spans="1:10" x14ac:dyDescent="0.25">
      <c r="A28" s="3">
        <v>24</v>
      </c>
      <c r="B28" s="4" t="s">
        <v>119</v>
      </c>
      <c r="C28" s="3" t="s">
        <v>46</v>
      </c>
      <c r="D28" s="3" t="s">
        <v>47</v>
      </c>
      <c r="E28" s="10">
        <v>1991197.72</v>
      </c>
      <c r="F28" s="3" t="s">
        <v>48</v>
      </c>
      <c r="G28" s="10">
        <v>8633.57</v>
      </c>
      <c r="H28" s="9">
        <f>SUMIFS('Операции за период'!$K$5:$K$91,'Операции за период'!$D$5:$D$91,'Финансирование накладных'!D28,'Операции за период'!$J$5:$J$91,"Финансирование",'Операции за период'!$Q$5:$Q$91,'Финансирование накладных'!F28)</f>
        <v>8633.57</v>
      </c>
      <c r="I28" s="14">
        <f>SUMIFS('Операции за период'!$K$5:$K$91,'Операции за период'!$D$5:$D$91,'Финансирование накладных'!D28,'Операции за период'!$J$5:$J$91,"Платеж дебитора")-SUMIF(D$4:D27,D28,I$4:I27)</f>
        <v>1991197.72</v>
      </c>
      <c r="J28" s="9">
        <f t="shared" si="0"/>
        <v>0</v>
      </c>
    </row>
    <row r="29" spans="1:10" x14ac:dyDescent="0.25">
      <c r="A29" s="3">
        <v>25</v>
      </c>
      <c r="B29" s="4" t="s">
        <v>119</v>
      </c>
      <c r="C29" s="3" t="s">
        <v>46</v>
      </c>
      <c r="D29" s="3" t="s">
        <v>47</v>
      </c>
      <c r="E29" s="10">
        <v>1991197.72</v>
      </c>
      <c r="F29" s="3" t="s">
        <v>49</v>
      </c>
      <c r="G29" s="10">
        <v>871575.57</v>
      </c>
      <c r="H29" s="9">
        <f>SUMIFS('Операции за период'!$K$5:$K$91,'Операции за период'!$D$5:$D$91,'Финансирование накладных'!D29,'Операции за период'!$J$5:$J$91,"Финансирование",'Операции за период'!$Q$5:$Q$91,'Финансирование накладных'!F29)</f>
        <v>871575.57</v>
      </c>
      <c r="I29" s="14">
        <f>SUMIFS('Операции за период'!$K$5:$K$91,'Операции за период'!$D$5:$D$91,'Финансирование накладных'!D29,'Операции за период'!$J$5:$J$91,"Платеж дебитора")-SUMIF(D$4:D28,D29,I$4:I28)</f>
        <v>0</v>
      </c>
      <c r="J29" s="9">
        <f t="shared" si="0"/>
        <v>1991197.72</v>
      </c>
    </row>
    <row r="30" spans="1:10" x14ac:dyDescent="0.25">
      <c r="A30" s="3">
        <v>26</v>
      </c>
      <c r="B30" s="4" t="s">
        <v>119</v>
      </c>
      <c r="C30" s="3" t="s">
        <v>46</v>
      </c>
      <c r="D30" s="3" t="s">
        <v>47</v>
      </c>
      <c r="E30" s="10">
        <v>1991197.72</v>
      </c>
      <c r="F30" s="3" t="s">
        <v>50</v>
      </c>
      <c r="G30" s="10">
        <v>911868.81</v>
      </c>
      <c r="H30" s="9">
        <f>SUMIFS('Операции за период'!$K$5:$K$91,'Операции за период'!$D$5:$D$91,'Финансирование накладных'!D30,'Операции за период'!$J$5:$J$91,"Финансирование",'Операции за период'!$Q$5:$Q$91,'Финансирование накладных'!F30)</f>
        <v>911868.81</v>
      </c>
      <c r="I30" s="14">
        <f>SUMIFS('Операции за период'!$K$5:$K$91,'Операции за период'!$D$5:$D$91,'Финансирование накладных'!D30,'Операции за период'!$J$5:$J$91,"Платеж дебитора")-SUMIF(D$4:D29,D30,I$4:I29)</f>
        <v>0</v>
      </c>
      <c r="J30" s="9">
        <f t="shared" si="0"/>
        <v>1991197.72</v>
      </c>
    </row>
    <row r="31" spans="1:10" x14ac:dyDescent="0.25">
      <c r="A31" s="3">
        <v>27</v>
      </c>
      <c r="B31" s="4" t="s">
        <v>119</v>
      </c>
      <c r="C31" s="3" t="s">
        <v>61</v>
      </c>
      <c r="D31" s="3" t="s">
        <v>62</v>
      </c>
      <c r="E31" s="10">
        <v>1731901.8</v>
      </c>
      <c r="F31" s="3" t="s">
        <v>50</v>
      </c>
      <c r="G31" s="10">
        <v>57838.21</v>
      </c>
      <c r="H31" s="9">
        <f>SUMIFS('Операции за период'!$K$5:$K$91,'Операции за период'!$D$5:$D$91,'Финансирование накладных'!D31,'Операции за период'!$J$5:$J$91,"Финансирование",'Операции за период'!$Q$5:$Q$91,'Финансирование накладных'!F31)</f>
        <v>57838.21</v>
      </c>
      <c r="I31" s="14">
        <f>SUMIFS('Операции за период'!$K$5:$K$91,'Операции за период'!$D$5:$D$91,'Финансирование накладных'!D31,'Операции за период'!$J$5:$J$91,"Платеж дебитора")-SUMIF(D$4:D30,D31,I$4:I30)</f>
        <v>1731901.8</v>
      </c>
      <c r="J31" s="9">
        <f t="shared" si="0"/>
        <v>0</v>
      </c>
    </row>
    <row r="32" spans="1:10" x14ac:dyDescent="0.25">
      <c r="A32" s="3">
        <v>28</v>
      </c>
      <c r="B32" s="4" t="s">
        <v>119</v>
      </c>
      <c r="C32" s="3" t="s">
        <v>61</v>
      </c>
      <c r="D32" s="3" t="s">
        <v>62</v>
      </c>
      <c r="E32" s="10">
        <v>1731901.8</v>
      </c>
      <c r="F32" s="3" t="s">
        <v>63</v>
      </c>
      <c r="G32" s="10">
        <v>1500873.41</v>
      </c>
      <c r="H32" s="9">
        <f>SUMIFS('Операции за период'!$K$5:$K$91,'Операции за период'!$D$5:$D$91,'Финансирование накладных'!D32,'Операции за период'!$J$5:$J$91,"Финансирование",'Операции за период'!$Q$5:$Q$91,'Финансирование накладных'!F32)</f>
        <v>1500873.41</v>
      </c>
      <c r="I32" s="14">
        <f>SUMIFS('Операции за период'!$K$5:$K$91,'Операции за период'!$D$5:$D$91,'Финансирование накладных'!D32,'Операции за период'!$J$5:$J$91,"Платеж дебитора")-SUMIF(D$4:D31,D32,I$4:I31)</f>
        <v>0</v>
      </c>
      <c r="J32" s="9">
        <f t="shared" si="0"/>
        <v>1731901.8</v>
      </c>
    </row>
    <row r="33" spans="1:11" x14ac:dyDescent="0.25">
      <c r="A33" s="3">
        <v>29</v>
      </c>
      <c r="B33" s="4" t="s">
        <v>119</v>
      </c>
      <c r="C33" s="3" t="s">
        <v>73</v>
      </c>
      <c r="D33" s="3" t="s">
        <v>74</v>
      </c>
      <c r="E33" s="10">
        <v>1283967.8</v>
      </c>
      <c r="F33" s="3" t="s">
        <v>63</v>
      </c>
      <c r="G33" s="10">
        <v>55380.04</v>
      </c>
      <c r="H33" s="9">
        <f>SUMIFS('Операции за период'!$K$5:$K$91,'Операции за период'!$D$5:$D$91,'Финансирование накладных'!D33,'Операции за период'!$J$5:$J$91,"Финансирование",'Операции за период'!$Q$5:$Q$91,'Финансирование накладных'!F33)</f>
        <v>55380.04</v>
      </c>
      <c r="I33" s="14">
        <f>SUMIFS('Операции за период'!$K$5:$K$91,'Операции за период'!$D$5:$D$91,'Финансирование накладных'!D33,'Операции за период'!$J$5:$J$91,"Платеж дебитора")-SUMIF(D$4:D32,D33,I$4:I32)</f>
        <v>1283967.7999999998</v>
      </c>
      <c r="J33" s="9">
        <f t="shared" si="0"/>
        <v>0</v>
      </c>
    </row>
    <row r="34" spans="1:11" x14ac:dyDescent="0.25">
      <c r="A34" s="3">
        <v>30</v>
      </c>
      <c r="B34" s="4" t="s">
        <v>119</v>
      </c>
      <c r="C34" s="3" t="s">
        <v>73</v>
      </c>
      <c r="D34" s="3" t="s">
        <v>74</v>
      </c>
      <c r="E34" s="10">
        <v>1283967.8</v>
      </c>
      <c r="F34" s="3" t="s">
        <v>33</v>
      </c>
      <c r="G34" s="10">
        <v>1100190.98</v>
      </c>
      <c r="H34" s="9">
        <f>SUMIFS('Операции за период'!$K$5:$K$91,'Операции за период'!$D$5:$D$91,'Финансирование накладных'!D34,'Операции за период'!$J$5:$J$91,"Финансирование",'Операции за период'!$Q$5:$Q$91,'Финансирование накладных'!F34)</f>
        <v>1100190.98</v>
      </c>
      <c r="I34" s="14">
        <f>SUMIFS('Операции за период'!$K$5:$K$91,'Операции за период'!$D$5:$D$91,'Финансирование накладных'!D34,'Операции за период'!$J$5:$J$91,"Платеж дебитора")-SUMIF(D$4:D33,D34,I$4:I33)</f>
        <v>0</v>
      </c>
      <c r="J34" s="9">
        <f t="shared" si="0"/>
        <v>1283967.8</v>
      </c>
    </row>
    <row r="35" spans="1:11" x14ac:dyDescent="0.25">
      <c r="A35" s="3">
        <v>31</v>
      </c>
      <c r="B35" s="4" t="s">
        <v>119</v>
      </c>
      <c r="C35" s="3" t="s">
        <v>31</v>
      </c>
      <c r="D35" s="3" t="s">
        <v>32</v>
      </c>
      <c r="E35" s="10">
        <v>1772085.3</v>
      </c>
      <c r="F35" s="3" t="s">
        <v>33</v>
      </c>
      <c r="G35" s="10">
        <v>60781.21</v>
      </c>
      <c r="H35" s="9">
        <f>SUMIFS('Операции за период'!$K$5:$K$91,'Операции за период'!$D$5:$D$91,'Финансирование накладных'!D35,'Операции за период'!$J$5:$J$91,"Финансирование",'Операции за период'!$Q$5:$Q$91,'Финансирование накладных'!F35)</f>
        <v>60781.21</v>
      </c>
      <c r="I35" s="14">
        <f>SUMIFS('Операции за период'!$K$5:$K$91,'Операции за период'!$D$5:$D$91,'Финансирование накладных'!D35,'Операции за период'!$J$5:$J$91,"Платеж дебитора")-SUMIF(D$4:D34,D35,I$4:I34)</f>
        <v>1772085.3</v>
      </c>
      <c r="J35" s="9">
        <f t="shared" si="0"/>
        <v>0</v>
      </c>
    </row>
    <row r="36" spans="1:11" x14ac:dyDescent="0.25">
      <c r="A36" s="3">
        <v>32</v>
      </c>
      <c r="B36" s="4" t="s">
        <v>119</v>
      </c>
      <c r="C36" s="3" t="s">
        <v>31</v>
      </c>
      <c r="D36" s="3" t="s">
        <v>32</v>
      </c>
      <c r="E36" s="10">
        <v>1772085.3</v>
      </c>
      <c r="F36" s="3" t="s">
        <v>34</v>
      </c>
      <c r="G36" s="10">
        <v>464408.95</v>
      </c>
      <c r="H36" s="9">
        <f>SUMIFS('Операции за период'!$K$5:$K$91,'Операции за период'!$D$5:$D$91,'Финансирование накладных'!D36,'Операции за период'!$J$5:$J$91,"Финансирование",'Операции за период'!$Q$5:$Q$91,'Финансирование накладных'!F36)</f>
        <v>464408.95</v>
      </c>
      <c r="I36" s="14">
        <f>SUMIFS('Операции за период'!$K$5:$K$91,'Операции за период'!$D$5:$D$91,'Финансирование накладных'!D36,'Операции за период'!$J$5:$J$91,"Платеж дебитора")-SUMIF(D$4:D35,D36,I$4:I35)</f>
        <v>0</v>
      </c>
      <c r="J36" s="9">
        <f t="shared" si="0"/>
        <v>1772085.3</v>
      </c>
    </row>
    <row r="37" spans="1:11" x14ac:dyDescent="0.25">
      <c r="A37" s="3">
        <v>33</v>
      </c>
      <c r="B37" s="4" t="s">
        <v>119</v>
      </c>
      <c r="C37" s="3" t="s">
        <v>31</v>
      </c>
      <c r="D37" s="3" t="s">
        <v>32</v>
      </c>
      <c r="E37" s="10">
        <v>1772085.3</v>
      </c>
      <c r="F37" s="3" t="s">
        <v>35</v>
      </c>
      <c r="G37" s="10">
        <v>1069686.6100000001</v>
      </c>
      <c r="H37" s="9">
        <f>SUMIFS('Операции за период'!$K$5:$K$91,'Операции за период'!$D$5:$D$91,'Финансирование накладных'!D37,'Операции за период'!$J$5:$J$91,"Финансирование",'Операции за период'!$Q$5:$Q$91,'Финансирование накладных'!F37)</f>
        <v>1069686.6100000001</v>
      </c>
      <c r="I37" s="14">
        <f>SUMIFS('Операции за период'!$K$5:$K$91,'Операции за период'!$D$5:$D$91,'Финансирование накладных'!D37,'Операции за период'!$J$5:$J$91,"Платеж дебитора")-SUMIF(D$4:D36,D37,I$4:I36)</f>
        <v>0</v>
      </c>
      <c r="J37" s="9">
        <f t="shared" si="0"/>
        <v>1772085.3</v>
      </c>
    </row>
    <row r="38" spans="1:11" x14ac:dyDescent="0.25">
      <c r="A38" s="16">
        <v>34</v>
      </c>
      <c r="B38" s="15" t="s">
        <v>119</v>
      </c>
      <c r="C38" s="16" t="s">
        <v>7</v>
      </c>
      <c r="D38" s="16" t="s">
        <v>8</v>
      </c>
      <c r="E38" s="17">
        <v>1054768.3999999999</v>
      </c>
      <c r="F38" s="16" t="s">
        <v>35</v>
      </c>
      <c r="G38" s="17">
        <v>739149.27</v>
      </c>
      <c r="H38" s="9">
        <f>SUMIFS('Операции за период'!$K$5:$K$91,'Операции за период'!$D$5:$D$91,'Финансирование накладных'!D38,'Операции за период'!$J$5:$J$91,"Финансирование",'Операции за период'!$Q$5:$Q$91,'Финансирование накладных'!F38)</f>
        <v>739149.27</v>
      </c>
      <c r="I38" s="14">
        <f>SUMIFS('Операции за период'!$K$5:$K$91,'Операции за период'!$D$5:$D$91,'Финансирование накладных'!D38,'Операции за период'!$J$5:$J$91,"Платеж дебитора")-SUMIF(D$4:D37,D38,I$4:I37)</f>
        <v>154768.4</v>
      </c>
      <c r="J38" s="12">
        <f t="shared" si="0"/>
        <v>899999.99999999988</v>
      </c>
    </row>
    <row r="39" spans="1:11" ht="50.25" customHeight="1" x14ac:dyDescent="0.25">
      <c r="A39" s="16">
        <v>35</v>
      </c>
      <c r="B39" s="15" t="s">
        <v>119</v>
      </c>
      <c r="C39" s="16" t="s">
        <v>7</v>
      </c>
      <c r="D39" s="16" t="s">
        <v>8</v>
      </c>
      <c r="E39" s="17">
        <v>1054768.3999999999</v>
      </c>
      <c r="F39" s="16" t="s">
        <v>45</v>
      </c>
      <c r="G39" s="17">
        <v>210142.29</v>
      </c>
      <c r="H39" s="9">
        <f>SUMIFS('Операции за период'!$K$5:$K$91,'Операции за период'!$D$5:$D$91,'Финансирование накладных'!D39,'Операции за период'!$J$5:$J$91,"Финансирование",'Операции за период'!$Q$5:$Q$91,'Финансирование накладных'!F39)</f>
        <v>210142.29</v>
      </c>
      <c r="I39" s="14">
        <f>SUMIFS('Операции за период'!$K$5:$K$91,'Операции за период'!$D$5:$D$91,'Финансирование накладных'!D39,'Операции за период'!$J$5:$J$91,"Платеж дебитора")-SUMIF(D$4:D38,D39,I$4:I38)</f>
        <v>0</v>
      </c>
      <c r="J39" s="12">
        <f t="shared" si="0"/>
        <v>1054768.3999999999</v>
      </c>
      <c r="K39" s="13" t="s">
        <v>121</v>
      </c>
    </row>
    <row r="40" spans="1:11" x14ac:dyDescent="0.25">
      <c r="A40" s="3">
        <v>36</v>
      </c>
      <c r="B40" s="4" t="s">
        <v>119</v>
      </c>
      <c r="C40" s="3" t="s">
        <v>12</v>
      </c>
      <c r="D40" s="3" t="s">
        <v>13</v>
      </c>
      <c r="E40" s="10">
        <v>1992244.3</v>
      </c>
      <c r="F40" s="3" t="s">
        <v>45</v>
      </c>
      <c r="G40" s="10">
        <v>1411694.67</v>
      </c>
      <c r="H40" s="9">
        <f>SUMIFS('Операции за период'!$K$5:$K$91,'Операции за период'!$D$5:$D$91,'Финансирование накладных'!D40,'Операции за период'!$J$5:$J$91,"Финансирование",'Операции за период'!$Q$5:$Q$91,'Финансирование накладных'!F40)</f>
        <v>1411694.67</v>
      </c>
      <c r="I40" s="9">
        <f>SUMIFS('Операции за период'!$K$5:$K$91,'Операции за период'!$D$5:$D$91,'Финансирование накладных'!D40,'Операции за период'!$J$5:$J$91,"Платеж дебитора")</f>
        <v>0</v>
      </c>
      <c r="J40" s="9">
        <f t="shared" si="0"/>
        <v>1992244.3</v>
      </c>
    </row>
    <row r="41" spans="1:11" x14ac:dyDescent="0.25">
      <c r="A41" s="3">
        <v>37</v>
      </c>
      <c r="B41" s="4" t="s">
        <v>119</v>
      </c>
      <c r="C41" s="3" t="s">
        <v>12</v>
      </c>
      <c r="D41" s="3" t="s">
        <v>13</v>
      </c>
      <c r="E41" s="10">
        <v>1992244.3</v>
      </c>
      <c r="F41" s="3" t="s">
        <v>39</v>
      </c>
      <c r="G41" s="10">
        <v>381325.2</v>
      </c>
      <c r="H41" s="9">
        <f>SUMIFS('Операции за период'!$K$5:$K$91,'Операции за период'!$D$5:$D$91,'Финансирование накладных'!D41,'Операции за период'!$J$5:$J$91,"Финансирование",'Операции за период'!$Q$5:$Q$91,'Финансирование накладных'!F41)</f>
        <v>381325.2</v>
      </c>
      <c r="I41" s="9">
        <f>SUMIFS('Операции за период'!$K$5:$K$91,'Операции за период'!$D$5:$D$91,'Финансирование накладных'!D41,'Операции за период'!$J$5:$J$91,"Платеж дебитора")</f>
        <v>0</v>
      </c>
      <c r="J41" s="9">
        <f t="shared" si="0"/>
        <v>1992244.3</v>
      </c>
    </row>
    <row r="42" spans="1:11" x14ac:dyDescent="0.25">
      <c r="A42" s="3">
        <v>38</v>
      </c>
      <c r="B42" s="4" t="s">
        <v>119</v>
      </c>
      <c r="C42" s="3" t="s">
        <v>5</v>
      </c>
      <c r="D42" s="3" t="s">
        <v>6</v>
      </c>
      <c r="E42" s="10">
        <v>2121534.7599999998</v>
      </c>
      <c r="F42" s="3" t="s">
        <v>39</v>
      </c>
      <c r="G42" s="10">
        <v>1909381.28</v>
      </c>
      <c r="H42" s="9">
        <f>SUMIFS('Операции за период'!$K$5:$K$91,'Операции за период'!$D$5:$D$91,'Финансирование накладных'!D42,'Операции за период'!$J$5:$J$91,"Финансирование",'Операции за период'!$Q$5:$Q$91,'Финансирование накладных'!F42)</f>
        <v>1909381.28</v>
      </c>
      <c r="I42" s="9">
        <f>SUMIFS('Операции за период'!$K$5:$K$91,'Операции за период'!$D$5:$D$91,'Финансирование накладных'!D42,'Операции за период'!$J$5:$J$91,"Платеж дебитора")</f>
        <v>0</v>
      </c>
      <c r="J42" s="9">
        <f t="shared" si="0"/>
        <v>2121534.7599999998</v>
      </c>
    </row>
    <row r="43" spans="1:11" x14ac:dyDescent="0.25">
      <c r="A43" s="3">
        <v>39</v>
      </c>
      <c r="B43" s="4" t="s">
        <v>119</v>
      </c>
      <c r="C43" s="3" t="s">
        <v>10</v>
      </c>
      <c r="D43" s="3" t="s">
        <v>11</v>
      </c>
      <c r="E43" s="10">
        <v>1052436</v>
      </c>
      <c r="F43" s="3" t="s">
        <v>51</v>
      </c>
      <c r="G43" s="10">
        <v>947192.4</v>
      </c>
      <c r="H43" s="9">
        <f>SUMIFS('Операции за период'!$K$5:$K$91,'Операции за период'!$D$5:$D$91,'Финансирование накладных'!D43,'Операции за период'!$J$5:$J$91,"Финансирование",'Операции за период'!$Q$5:$Q$91,'Финансирование накладных'!F43)</f>
        <v>947192.4</v>
      </c>
      <c r="I43" s="9">
        <f>SUMIFS('Операции за период'!$K$5:$K$91,'Операции за период'!$D$5:$D$91,'Финансирование накладных'!D43,'Операции за период'!$J$5:$J$91,"Платеж дебитора")</f>
        <v>0</v>
      </c>
      <c r="J43" s="9">
        <f t="shared" si="0"/>
        <v>1052436</v>
      </c>
    </row>
    <row r="44" spans="1:11" x14ac:dyDescent="0.25">
      <c r="A44" s="3">
        <v>40</v>
      </c>
      <c r="B44" s="4" t="s">
        <v>119</v>
      </c>
      <c r="C44" s="3" t="s">
        <v>14</v>
      </c>
      <c r="D44" s="3" t="s">
        <v>15</v>
      </c>
      <c r="E44" s="10">
        <v>1723463.5</v>
      </c>
      <c r="F44" s="3" t="s">
        <v>64</v>
      </c>
      <c r="G44" s="10">
        <v>1551117.15</v>
      </c>
      <c r="H44" s="9">
        <f>SUMIFS('Операции за период'!$K$5:$K$91,'Операции за период'!$D$5:$D$91,'Финансирование накладных'!D44,'Операции за период'!$J$5:$J$91,"Финансирование",'Операции за период'!$Q$5:$Q$91,'Финансирование накладных'!F44)</f>
        <v>1551117.15</v>
      </c>
      <c r="I44" s="9">
        <f>SUMIFS('Операции за период'!$K$5:$K$91,'Операции за период'!$D$5:$D$91,'Финансирование накладных'!D44,'Операции за период'!$J$5:$J$91,"Платеж дебитора")</f>
        <v>0</v>
      </c>
      <c r="J44" s="9">
        <f t="shared" si="0"/>
        <v>1723463.5</v>
      </c>
    </row>
    <row r="45" spans="1:11" x14ac:dyDescent="0.25">
      <c r="A45" s="3">
        <v>41</v>
      </c>
      <c r="B45" s="4" t="s">
        <v>119</v>
      </c>
      <c r="C45" s="3" t="s">
        <v>16</v>
      </c>
      <c r="D45" s="3" t="s">
        <v>17</v>
      </c>
      <c r="E45" s="10">
        <v>2716026.1</v>
      </c>
      <c r="F45" s="3" t="s">
        <v>9</v>
      </c>
      <c r="G45" s="10">
        <v>1348649.01</v>
      </c>
      <c r="H45" s="9">
        <f>SUMIFS('Операции за период'!$K$5:$K$91,'Операции за период'!$D$5:$D$91,'Финансирование накладных'!D45,'Операции за период'!$J$5:$J$91,"Финансирование",'Операции за период'!$Q$5:$Q$91,'Финансирование накладных'!F45)</f>
        <v>1348649.01</v>
      </c>
      <c r="I45" s="9">
        <f>SUMIFS('Операции за период'!$K$5:$K$91,'Операции за период'!$D$5:$D$91,'Финансирование накладных'!D45,'Операции за период'!$J$5:$J$91,"Платеж дебитора")</f>
        <v>0</v>
      </c>
      <c r="J45" s="9">
        <f t="shared" si="0"/>
        <v>2716026.1</v>
      </c>
    </row>
    <row r="46" spans="1:11" x14ac:dyDescent="0.25">
      <c r="A46" s="3">
        <v>42</v>
      </c>
      <c r="B46" s="4" t="s">
        <v>119</v>
      </c>
      <c r="C46" s="3" t="s">
        <v>16</v>
      </c>
      <c r="D46" s="3" t="s">
        <v>17</v>
      </c>
      <c r="E46" s="10">
        <v>2716026.1</v>
      </c>
      <c r="F46" s="3" t="s">
        <v>75</v>
      </c>
      <c r="G46" s="10">
        <v>619533.87</v>
      </c>
      <c r="H46" s="9">
        <f>SUMIFS('Операции за период'!$K$5:$K$91,'Операции за период'!$D$5:$D$91,'Финансирование накладных'!D46,'Операции за период'!$J$5:$J$91,"Финансирование",'Операции за период'!$Q$5:$Q$91,'Финансирование накладных'!F46)</f>
        <v>619533.87</v>
      </c>
      <c r="I46" s="9">
        <f>SUMIFS('Операции за период'!$K$5:$K$91,'Операции за период'!$D$5:$D$91,'Финансирование накладных'!D46,'Операции за период'!$J$5:$J$91,"Платеж дебитора")</f>
        <v>0</v>
      </c>
      <c r="J46" s="9">
        <f t="shared" si="0"/>
        <v>2716026.1</v>
      </c>
    </row>
    <row r="47" spans="1:11" x14ac:dyDescent="0.25">
      <c r="A47" s="3">
        <v>43</v>
      </c>
      <c r="B47" s="4" t="s">
        <v>119</v>
      </c>
      <c r="C47" s="3" t="s">
        <v>16</v>
      </c>
      <c r="D47" s="3" t="s">
        <v>17</v>
      </c>
      <c r="E47" s="10">
        <v>2716026.1</v>
      </c>
      <c r="F47" s="3" t="s">
        <v>76</v>
      </c>
      <c r="G47" s="10">
        <v>476240.61</v>
      </c>
      <c r="H47" s="9">
        <f>SUMIFS('Операции за период'!$K$5:$K$91,'Операции за период'!$D$5:$D$91,'Финансирование накладных'!D47,'Операции за период'!$J$5:$J$91,"Финансирование",'Операции за период'!$Q$5:$Q$91,'Финансирование накладных'!F47)</f>
        <v>476240.61</v>
      </c>
      <c r="I47" s="9">
        <f>SUMIFS('Операции за период'!$K$5:$K$91,'Операции за период'!$D$5:$D$91,'Финансирование накладных'!D47,'Операции за период'!$J$5:$J$91,"Платеж дебитора")</f>
        <v>0</v>
      </c>
      <c r="J47" s="9">
        <f t="shared" si="0"/>
        <v>2716026.1</v>
      </c>
    </row>
    <row r="48" spans="1:11" x14ac:dyDescent="0.25">
      <c r="A48" s="3">
        <v>44</v>
      </c>
      <c r="B48" s="6" t="s">
        <v>79</v>
      </c>
      <c r="C48" s="4" t="s">
        <v>80</v>
      </c>
      <c r="D48" s="4" t="s">
        <v>80</v>
      </c>
      <c r="E48" s="11">
        <v>74162708.939999998</v>
      </c>
      <c r="F48" s="4" t="s">
        <v>80</v>
      </c>
      <c r="G48" s="11">
        <v>27044744.07</v>
      </c>
    </row>
  </sheetData>
  <autoFilter ref="B4:O47"/>
  <sortState ref="B11:G53">
    <sortCondition ref="C11:C53"/>
  </sortState>
  <pageMargins left="0.75" right="0.75" top="1" bottom="1" header="0.5" footer="0.5"/>
  <pageSetup paperSize="9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Q92"/>
  <sheetViews>
    <sheetView topLeftCell="C1" workbookViewId="0">
      <selection activeCell="I11" sqref="I11"/>
    </sheetView>
  </sheetViews>
  <sheetFormatPr defaultRowHeight="15" x14ac:dyDescent="0.25"/>
  <cols>
    <col min="1" max="1" width="5.85546875" style="1" bestFit="1" customWidth="1"/>
    <col min="2" max="2" width="33.85546875" style="1" bestFit="1" customWidth="1"/>
    <col min="3" max="3" width="10.85546875" style="1" bestFit="1" customWidth="1"/>
    <col min="4" max="4" width="12.140625" style="1" bestFit="1" customWidth="1"/>
    <col min="5" max="5" width="14.5703125" style="1" bestFit="1" customWidth="1"/>
    <col min="6" max="6" width="15.140625" style="1" bestFit="1" customWidth="1"/>
    <col min="7" max="7" width="14.5703125" style="1" bestFit="1" customWidth="1"/>
    <col min="8" max="8" width="10.5703125" style="1" bestFit="1" customWidth="1"/>
    <col min="9" max="9" width="14.42578125" style="1" bestFit="1" customWidth="1"/>
    <col min="10" max="10" width="15.85546875" style="1" bestFit="1" customWidth="1"/>
    <col min="11" max="11" width="14.5703125" style="1" bestFit="1" customWidth="1"/>
    <col min="12" max="12" width="15.85546875" style="1" bestFit="1" customWidth="1"/>
    <col min="13" max="14" width="13.85546875" style="1" bestFit="1" customWidth="1"/>
    <col min="15" max="15" width="14.5703125" style="1" bestFit="1" customWidth="1"/>
    <col min="16" max="16" width="14.85546875" style="1" bestFit="1" customWidth="1"/>
    <col min="17" max="17" width="12" style="1" bestFit="1" customWidth="1"/>
    <col min="18" max="16384" width="9.140625" style="1"/>
  </cols>
  <sheetData>
    <row r="2" spans="1:17" ht="18" x14ac:dyDescent="0.25">
      <c r="A2" s="2" t="s">
        <v>81</v>
      </c>
    </row>
    <row r="4" spans="1:17" ht="30" customHeight="1" x14ac:dyDescent="0.25">
      <c r="A4" s="3" t="s">
        <v>19</v>
      </c>
      <c r="B4" s="3" t="s">
        <v>0</v>
      </c>
      <c r="C4" s="3" t="s">
        <v>82</v>
      </c>
      <c r="D4" s="3" t="s">
        <v>83</v>
      </c>
      <c r="E4" s="3" t="s">
        <v>20</v>
      </c>
      <c r="F4" s="3" t="s">
        <v>4</v>
      </c>
      <c r="G4" s="3" t="s">
        <v>84</v>
      </c>
      <c r="H4" s="3" t="s">
        <v>3</v>
      </c>
      <c r="I4" s="3" t="s">
        <v>85</v>
      </c>
      <c r="J4" s="3" t="s">
        <v>86</v>
      </c>
      <c r="K4" s="3" t="s">
        <v>87</v>
      </c>
      <c r="L4" s="3" t="s">
        <v>88</v>
      </c>
      <c r="M4" s="3" t="s">
        <v>89</v>
      </c>
      <c r="N4" s="3" t="s">
        <v>90</v>
      </c>
      <c r="O4" s="3" t="s">
        <v>91</v>
      </c>
      <c r="P4" s="3" t="s">
        <v>92</v>
      </c>
      <c r="Q4" s="3" t="s">
        <v>93</v>
      </c>
    </row>
    <row r="5" spans="1:17" ht="25.5" x14ac:dyDescent="0.25">
      <c r="A5" s="3">
        <v>1</v>
      </c>
      <c r="B5" s="4" t="s">
        <v>119</v>
      </c>
      <c r="C5" s="3" t="s">
        <v>94</v>
      </c>
      <c r="D5" s="3" t="s">
        <v>53</v>
      </c>
      <c r="E5" s="5">
        <v>1844503.24</v>
      </c>
      <c r="F5" s="5">
        <v>0</v>
      </c>
      <c r="G5" s="5">
        <v>0</v>
      </c>
      <c r="H5" s="3">
        <v>8</v>
      </c>
      <c r="I5" s="3" t="s">
        <v>95</v>
      </c>
      <c r="J5" s="3" t="s">
        <v>96</v>
      </c>
      <c r="K5" s="5">
        <v>896160.86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8" t="s">
        <v>54</v>
      </c>
    </row>
    <row r="6" spans="1:17" ht="25.5" x14ac:dyDescent="0.25">
      <c r="A6" s="3">
        <v>2</v>
      </c>
      <c r="B6" s="4" t="s">
        <v>119</v>
      </c>
      <c r="C6" s="3" t="s">
        <v>97</v>
      </c>
      <c r="D6" s="3" t="s">
        <v>24</v>
      </c>
      <c r="E6" s="5">
        <v>1640383.9</v>
      </c>
      <c r="F6" s="5">
        <v>0</v>
      </c>
      <c r="G6" s="5">
        <v>0</v>
      </c>
      <c r="H6" s="3">
        <v>15</v>
      </c>
      <c r="I6" s="3" t="s">
        <v>95</v>
      </c>
      <c r="J6" s="3" t="s">
        <v>96</v>
      </c>
      <c r="K6" s="5">
        <v>164038.39000000001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8" t="s">
        <v>25</v>
      </c>
    </row>
    <row r="7" spans="1:17" ht="25.5" x14ac:dyDescent="0.25">
      <c r="A7" s="3">
        <v>3</v>
      </c>
      <c r="B7" s="4" t="s">
        <v>119</v>
      </c>
      <c r="C7" s="3" t="s">
        <v>40</v>
      </c>
      <c r="D7" s="3" t="s">
        <v>41</v>
      </c>
      <c r="E7" s="5">
        <v>1534449.6</v>
      </c>
      <c r="F7" s="5">
        <v>0</v>
      </c>
      <c r="G7" s="5">
        <v>0</v>
      </c>
      <c r="H7" s="3">
        <v>14</v>
      </c>
      <c r="I7" s="3" t="s">
        <v>95</v>
      </c>
      <c r="J7" s="3" t="s">
        <v>96</v>
      </c>
      <c r="K7" s="5">
        <v>153444.96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8" t="s">
        <v>25</v>
      </c>
    </row>
    <row r="8" spans="1:17" ht="25.5" x14ac:dyDescent="0.25">
      <c r="A8" s="3">
        <v>4</v>
      </c>
      <c r="B8" s="4" t="s">
        <v>119</v>
      </c>
      <c r="C8" s="3" t="s">
        <v>94</v>
      </c>
      <c r="D8" s="3" t="s">
        <v>53</v>
      </c>
      <c r="E8" s="5">
        <v>1844503.24</v>
      </c>
      <c r="F8" s="5">
        <v>0</v>
      </c>
      <c r="G8" s="5">
        <v>0</v>
      </c>
      <c r="H8" s="3">
        <v>8</v>
      </c>
      <c r="I8" s="3" t="s">
        <v>95</v>
      </c>
      <c r="J8" s="3" t="s">
        <v>96</v>
      </c>
      <c r="K8" s="5">
        <v>8241.25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8" t="s">
        <v>25</v>
      </c>
    </row>
    <row r="9" spans="1:17" ht="25.5" x14ac:dyDescent="0.25">
      <c r="A9" s="3">
        <v>5</v>
      </c>
      <c r="B9" s="4" t="s">
        <v>119</v>
      </c>
      <c r="C9" s="3" t="s">
        <v>98</v>
      </c>
      <c r="D9" s="3" t="s">
        <v>72</v>
      </c>
      <c r="E9" s="5">
        <v>1804891.8</v>
      </c>
      <c r="F9" s="5">
        <v>0</v>
      </c>
      <c r="G9" s="5">
        <v>0</v>
      </c>
      <c r="H9" s="3">
        <v>11</v>
      </c>
      <c r="I9" s="3" t="s">
        <v>95</v>
      </c>
      <c r="J9" s="3" t="s">
        <v>96</v>
      </c>
      <c r="K9" s="5">
        <v>180489.18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8" t="s">
        <v>25</v>
      </c>
    </row>
    <row r="10" spans="1:17" ht="25.5" x14ac:dyDescent="0.25">
      <c r="A10" s="3">
        <v>6</v>
      </c>
      <c r="B10" s="4" t="s">
        <v>119</v>
      </c>
      <c r="C10" s="3" t="s">
        <v>94</v>
      </c>
      <c r="D10" s="3" t="s">
        <v>53</v>
      </c>
      <c r="E10" s="5">
        <v>1844503.24</v>
      </c>
      <c r="F10" s="5">
        <v>0</v>
      </c>
      <c r="G10" s="5">
        <v>0</v>
      </c>
      <c r="H10" s="3">
        <v>8</v>
      </c>
      <c r="I10" s="3" t="s">
        <v>95</v>
      </c>
      <c r="J10" s="3" t="s">
        <v>96</v>
      </c>
      <c r="K10" s="5">
        <v>176304.01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8" t="s">
        <v>55</v>
      </c>
    </row>
    <row r="11" spans="1:17" ht="25.5" x14ac:dyDescent="0.25">
      <c r="A11" s="3">
        <v>7</v>
      </c>
      <c r="B11" s="4" t="s">
        <v>119</v>
      </c>
      <c r="C11" s="3" t="s">
        <v>99</v>
      </c>
      <c r="D11" s="3" t="s">
        <v>66</v>
      </c>
      <c r="E11" s="5">
        <v>1800353.85</v>
      </c>
      <c r="F11" s="5">
        <v>0</v>
      </c>
      <c r="G11" s="5">
        <v>0</v>
      </c>
      <c r="H11" s="3">
        <v>19</v>
      </c>
      <c r="I11" s="3" t="s">
        <v>95</v>
      </c>
      <c r="J11" s="3" t="s">
        <v>96</v>
      </c>
      <c r="K11" s="5">
        <v>1137196.07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8" t="s">
        <v>55</v>
      </c>
    </row>
    <row r="12" spans="1:17" ht="25.5" x14ac:dyDescent="0.25">
      <c r="A12" s="3">
        <v>8</v>
      </c>
      <c r="B12" s="4" t="s">
        <v>119</v>
      </c>
      <c r="C12" s="3" t="s">
        <v>99</v>
      </c>
      <c r="D12" s="3" t="s">
        <v>66</v>
      </c>
      <c r="E12" s="5">
        <v>1800353.85</v>
      </c>
      <c r="F12" s="5">
        <v>0</v>
      </c>
      <c r="G12" s="5">
        <v>0</v>
      </c>
      <c r="H12" s="3">
        <v>19</v>
      </c>
      <c r="I12" s="3" t="s">
        <v>95</v>
      </c>
      <c r="J12" s="3" t="s">
        <v>96</v>
      </c>
      <c r="K12" s="5">
        <v>328151.06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8" t="s">
        <v>67</v>
      </c>
    </row>
    <row r="13" spans="1:17" ht="25.5" x14ac:dyDescent="0.25">
      <c r="A13" s="3">
        <v>9</v>
      </c>
      <c r="B13" s="4" t="s">
        <v>119</v>
      </c>
      <c r="C13" s="3" t="s">
        <v>99</v>
      </c>
      <c r="D13" s="3" t="s">
        <v>66</v>
      </c>
      <c r="E13" s="5">
        <v>1800353.85</v>
      </c>
      <c r="F13" s="5">
        <v>0</v>
      </c>
      <c r="G13" s="5">
        <v>0</v>
      </c>
      <c r="H13" s="3">
        <v>19</v>
      </c>
      <c r="I13" s="3" t="s">
        <v>95</v>
      </c>
      <c r="J13" s="3" t="s">
        <v>96</v>
      </c>
      <c r="K13" s="5">
        <v>154971.34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8" t="s">
        <v>28</v>
      </c>
    </row>
    <row r="14" spans="1:17" ht="25.5" x14ac:dyDescent="0.25">
      <c r="A14" s="3">
        <v>10</v>
      </c>
      <c r="B14" s="4" t="s">
        <v>119</v>
      </c>
      <c r="C14" s="3" t="s">
        <v>25</v>
      </c>
      <c r="D14" s="3" t="s">
        <v>27</v>
      </c>
      <c r="E14" s="5">
        <v>1729170.5</v>
      </c>
      <c r="F14" s="5">
        <v>0</v>
      </c>
      <c r="G14" s="5">
        <v>0</v>
      </c>
      <c r="H14" s="3">
        <v>13</v>
      </c>
      <c r="I14" s="3" t="s">
        <v>95</v>
      </c>
      <c r="J14" s="3" t="s">
        <v>96</v>
      </c>
      <c r="K14" s="5">
        <v>220917.6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8" t="s">
        <v>28</v>
      </c>
    </row>
    <row r="15" spans="1:17" ht="25.5" x14ac:dyDescent="0.25">
      <c r="A15" s="3">
        <v>11</v>
      </c>
      <c r="B15" s="4" t="s">
        <v>119</v>
      </c>
      <c r="C15" s="3" t="s">
        <v>25</v>
      </c>
      <c r="D15" s="3" t="s">
        <v>27</v>
      </c>
      <c r="E15" s="5">
        <v>1729170.5</v>
      </c>
      <c r="F15" s="5">
        <v>0</v>
      </c>
      <c r="G15" s="5">
        <v>0</v>
      </c>
      <c r="H15" s="3">
        <v>13</v>
      </c>
      <c r="I15" s="3" t="s">
        <v>95</v>
      </c>
      <c r="J15" s="3" t="s">
        <v>96</v>
      </c>
      <c r="K15" s="5">
        <v>594838.72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8" t="s">
        <v>29</v>
      </c>
    </row>
    <row r="16" spans="1:17" ht="25.5" x14ac:dyDescent="0.25">
      <c r="A16" s="3">
        <v>12</v>
      </c>
      <c r="B16" s="4" t="s">
        <v>119</v>
      </c>
      <c r="C16" s="3" t="s">
        <v>25</v>
      </c>
      <c r="D16" s="3" t="s">
        <v>27</v>
      </c>
      <c r="E16" s="5">
        <v>1729170.5</v>
      </c>
      <c r="F16" s="5">
        <v>0</v>
      </c>
      <c r="G16" s="5">
        <v>0</v>
      </c>
      <c r="H16" s="3">
        <v>13</v>
      </c>
      <c r="I16" s="3" t="s">
        <v>95</v>
      </c>
      <c r="J16" s="3" t="s">
        <v>96</v>
      </c>
      <c r="K16" s="5">
        <v>740497.13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8" t="s">
        <v>30</v>
      </c>
    </row>
    <row r="17" spans="1:17" ht="25.5" x14ac:dyDescent="0.25">
      <c r="A17" s="3">
        <v>13</v>
      </c>
      <c r="B17" s="4" t="s">
        <v>119</v>
      </c>
      <c r="C17" s="3" t="s">
        <v>55</v>
      </c>
      <c r="D17" s="3" t="s">
        <v>43</v>
      </c>
      <c r="E17" s="5">
        <v>1289969.1000000001</v>
      </c>
      <c r="F17" s="5">
        <v>0</v>
      </c>
      <c r="G17" s="5">
        <v>0</v>
      </c>
      <c r="H17" s="3">
        <v>12</v>
      </c>
      <c r="I17" s="3" t="s">
        <v>95</v>
      </c>
      <c r="J17" s="3" t="s">
        <v>96</v>
      </c>
      <c r="K17" s="5">
        <v>681622.39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8" t="s">
        <v>30</v>
      </c>
    </row>
    <row r="18" spans="1:17" ht="25.5" x14ac:dyDescent="0.25">
      <c r="A18" s="3">
        <v>14</v>
      </c>
      <c r="B18" s="4" t="s">
        <v>119</v>
      </c>
      <c r="C18" s="3" t="s">
        <v>55</v>
      </c>
      <c r="D18" s="3" t="s">
        <v>43</v>
      </c>
      <c r="E18" s="5">
        <v>1289969.1000000001</v>
      </c>
      <c r="F18" s="5">
        <v>0</v>
      </c>
      <c r="G18" s="5">
        <v>0</v>
      </c>
      <c r="H18" s="3">
        <v>12</v>
      </c>
      <c r="I18" s="3" t="s">
        <v>95</v>
      </c>
      <c r="J18" s="3" t="s">
        <v>96</v>
      </c>
      <c r="K18" s="5">
        <v>479349.8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8" t="s">
        <v>44</v>
      </c>
    </row>
    <row r="19" spans="1:17" ht="25.5" x14ac:dyDescent="0.25">
      <c r="A19" s="3">
        <v>15</v>
      </c>
      <c r="B19" s="4" t="s">
        <v>119</v>
      </c>
      <c r="C19" s="3" t="s">
        <v>28</v>
      </c>
      <c r="D19" s="3" t="s">
        <v>57</v>
      </c>
      <c r="E19" s="5">
        <v>1827729.35</v>
      </c>
      <c r="F19" s="5">
        <v>0</v>
      </c>
      <c r="G19" s="5">
        <v>0</v>
      </c>
      <c r="H19" s="3">
        <v>14</v>
      </c>
      <c r="I19" s="3" t="s">
        <v>95</v>
      </c>
      <c r="J19" s="3" t="s">
        <v>96</v>
      </c>
      <c r="K19" s="5">
        <v>229587.89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8" t="s">
        <v>44</v>
      </c>
    </row>
    <row r="20" spans="1:17" ht="25.5" x14ac:dyDescent="0.25">
      <c r="A20" s="3">
        <v>16</v>
      </c>
      <c r="B20" s="4" t="s">
        <v>119</v>
      </c>
      <c r="C20" s="3" t="s">
        <v>98</v>
      </c>
      <c r="D20" s="3" t="s">
        <v>72</v>
      </c>
      <c r="E20" s="5">
        <v>1804891.8</v>
      </c>
      <c r="F20" s="5">
        <v>0</v>
      </c>
      <c r="G20" s="5">
        <v>0</v>
      </c>
      <c r="H20" s="3">
        <v>11</v>
      </c>
      <c r="I20" s="3" t="s">
        <v>95</v>
      </c>
      <c r="J20" s="3" t="s">
        <v>100</v>
      </c>
      <c r="K20" s="5">
        <v>804891.8</v>
      </c>
      <c r="L20" s="5">
        <v>708937.69</v>
      </c>
      <c r="M20" s="5">
        <v>0</v>
      </c>
      <c r="N20" s="5">
        <v>95954.11</v>
      </c>
      <c r="O20" s="5">
        <v>0</v>
      </c>
      <c r="P20" s="5">
        <v>0</v>
      </c>
      <c r="Q20" s="8" t="s">
        <v>44</v>
      </c>
    </row>
    <row r="21" spans="1:17" ht="25.5" x14ac:dyDescent="0.25">
      <c r="A21" s="3">
        <v>17</v>
      </c>
      <c r="B21" s="4" t="s">
        <v>119</v>
      </c>
      <c r="C21" s="3" t="s">
        <v>28</v>
      </c>
      <c r="D21" s="3" t="s">
        <v>57</v>
      </c>
      <c r="E21" s="5">
        <v>1827729.35</v>
      </c>
      <c r="F21" s="5">
        <v>0</v>
      </c>
      <c r="G21" s="5">
        <v>0</v>
      </c>
      <c r="H21" s="3">
        <v>14</v>
      </c>
      <c r="I21" s="3" t="s">
        <v>95</v>
      </c>
      <c r="J21" s="3" t="s">
        <v>96</v>
      </c>
      <c r="K21" s="5">
        <v>915464.93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8" t="s">
        <v>58</v>
      </c>
    </row>
    <row r="22" spans="1:17" ht="25.5" x14ac:dyDescent="0.25">
      <c r="A22" s="3">
        <v>18</v>
      </c>
      <c r="B22" s="4" t="s">
        <v>119</v>
      </c>
      <c r="C22" s="3" t="s">
        <v>98</v>
      </c>
      <c r="D22" s="3" t="s">
        <v>72</v>
      </c>
      <c r="E22" s="5">
        <v>1804891.8</v>
      </c>
      <c r="F22" s="5">
        <v>0</v>
      </c>
      <c r="G22" s="5">
        <v>0</v>
      </c>
      <c r="H22" s="3">
        <v>11</v>
      </c>
      <c r="I22" s="3" t="s">
        <v>95</v>
      </c>
      <c r="J22" s="3" t="s">
        <v>100</v>
      </c>
      <c r="K22" s="5">
        <v>81488.77</v>
      </c>
      <c r="L22" s="5">
        <v>0</v>
      </c>
      <c r="M22" s="5">
        <v>0</v>
      </c>
      <c r="N22" s="5">
        <v>0</v>
      </c>
      <c r="O22" s="5">
        <v>0</v>
      </c>
      <c r="P22" s="5">
        <v>81488.77</v>
      </c>
      <c r="Q22" s="8" t="s">
        <v>58</v>
      </c>
    </row>
    <row r="23" spans="1:17" ht="25.5" x14ac:dyDescent="0.25">
      <c r="A23" s="3">
        <v>19</v>
      </c>
      <c r="B23" s="4" t="s">
        <v>119</v>
      </c>
      <c r="C23" s="3" t="s">
        <v>98</v>
      </c>
      <c r="D23" s="3" t="s">
        <v>72</v>
      </c>
      <c r="E23" s="5">
        <v>1804891.8</v>
      </c>
      <c r="F23" s="5">
        <v>0</v>
      </c>
      <c r="G23" s="5">
        <v>0</v>
      </c>
      <c r="H23" s="3">
        <v>11</v>
      </c>
      <c r="I23" s="3" t="s">
        <v>95</v>
      </c>
      <c r="J23" s="3" t="s">
        <v>100</v>
      </c>
      <c r="K23" s="5">
        <v>918511.23</v>
      </c>
      <c r="L23" s="5">
        <v>915464.93</v>
      </c>
      <c r="M23" s="5">
        <v>0</v>
      </c>
      <c r="N23" s="5">
        <v>3046.3</v>
      </c>
      <c r="O23" s="5">
        <v>0</v>
      </c>
      <c r="P23" s="5">
        <v>0</v>
      </c>
      <c r="Q23" s="8" t="s">
        <v>58</v>
      </c>
    </row>
    <row r="24" spans="1:17" ht="25.5" x14ac:dyDescent="0.25">
      <c r="A24" s="3">
        <v>20</v>
      </c>
      <c r="B24" s="4" t="s">
        <v>119</v>
      </c>
      <c r="C24" s="3" t="s">
        <v>28</v>
      </c>
      <c r="D24" s="3" t="s">
        <v>57</v>
      </c>
      <c r="E24" s="5">
        <v>1827729.35</v>
      </c>
      <c r="F24" s="5">
        <v>0</v>
      </c>
      <c r="G24" s="5">
        <v>0</v>
      </c>
      <c r="H24" s="3">
        <v>14</v>
      </c>
      <c r="I24" s="3" t="s">
        <v>95</v>
      </c>
      <c r="J24" s="3" t="s">
        <v>96</v>
      </c>
      <c r="K24" s="5">
        <v>423616.35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8" t="s">
        <v>59</v>
      </c>
    </row>
    <row r="25" spans="1:17" ht="25.5" x14ac:dyDescent="0.25">
      <c r="A25" s="3">
        <v>21</v>
      </c>
      <c r="B25" s="4" t="s">
        <v>119</v>
      </c>
      <c r="C25" s="3" t="s">
        <v>97</v>
      </c>
      <c r="D25" s="3" t="s">
        <v>24</v>
      </c>
      <c r="E25" s="5">
        <v>1640383.9</v>
      </c>
      <c r="F25" s="5">
        <v>0</v>
      </c>
      <c r="G25" s="5">
        <v>0</v>
      </c>
      <c r="H25" s="3">
        <v>15</v>
      </c>
      <c r="I25" s="3" t="s">
        <v>95</v>
      </c>
      <c r="J25" s="3" t="s">
        <v>100</v>
      </c>
      <c r="K25" s="5">
        <v>500000</v>
      </c>
      <c r="L25" s="5">
        <v>423616.35</v>
      </c>
      <c r="M25" s="5">
        <v>0</v>
      </c>
      <c r="N25" s="5">
        <v>76383.649999999994</v>
      </c>
      <c r="O25" s="5">
        <v>0</v>
      </c>
      <c r="P25" s="5">
        <v>0</v>
      </c>
      <c r="Q25" s="8" t="s">
        <v>59</v>
      </c>
    </row>
    <row r="26" spans="1:17" ht="25.5" x14ac:dyDescent="0.25">
      <c r="A26" s="3">
        <v>22</v>
      </c>
      <c r="B26" s="4" t="s">
        <v>119</v>
      </c>
      <c r="C26" s="3" t="s">
        <v>97</v>
      </c>
      <c r="D26" s="3" t="s">
        <v>24</v>
      </c>
      <c r="E26" s="5">
        <v>1640383.9</v>
      </c>
      <c r="F26" s="5">
        <v>0</v>
      </c>
      <c r="G26" s="5">
        <v>0</v>
      </c>
      <c r="H26" s="3">
        <v>15</v>
      </c>
      <c r="I26" s="3" t="s">
        <v>95</v>
      </c>
      <c r="J26" s="3" t="s">
        <v>100</v>
      </c>
      <c r="K26" s="5">
        <v>140383.9</v>
      </c>
      <c r="L26" s="5">
        <v>139216.21</v>
      </c>
      <c r="M26" s="5">
        <v>0</v>
      </c>
      <c r="N26" s="5">
        <v>1167.69</v>
      </c>
      <c r="O26" s="5">
        <v>0</v>
      </c>
      <c r="P26" s="5">
        <v>0</v>
      </c>
      <c r="Q26" s="8" t="s">
        <v>101</v>
      </c>
    </row>
    <row r="27" spans="1:17" ht="25.5" x14ac:dyDescent="0.25">
      <c r="A27" s="3">
        <v>23</v>
      </c>
      <c r="B27" s="4" t="s">
        <v>119</v>
      </c>
      <c r="C27" s="3" t="s">
        <v>28</v>
      </c>
      <c r="D27" s="3" t="s">
        <v>57</v>
      </c>
      <c r="E27" s="5">
        <v>1827729.35</v>
      </c>
      <c r="F27" s="5">
        <v>0</v>
      </c>
      <c r="G27" s="5">
        <v>0</v>
      </c>
      <c r="H27" s="3">
        <v>14</v>
      </c>
      <c r="I27" s="3" t="s">
        <v>95</v>
      </c>
      <c r="J27" s="3" t="s">
        <v>96</v>
      </c>
      <c r="K27" s="5">
        <v>76287.25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8" t="s">
        <v>60</v>
      </c>
    </row>
    <row r="28" spans="1:17" ht="25.5" x14ac:dyDescent="0.25">
      <c r="A28" s="3">
        <v>24</v>
      </c>
      <c r="B28" s="4" t="s">
        <v>119</v>
      </c>
      <c r="C28" s="3" t="s">
        <v>102</v>
      </c>
      <c r="D28" s="3" t="s">
        <v>69</v>
      </c>
      <c r="E28" s="5">
        <v>1048871</v>
      </c>
      <c r="F28" s="5">
        <v>0</v>
      </c>
      <c r="G28" s="5">
        <v>0</v>
      </c>
      <c r="H28" s="3">
        <v>15</v>
      </c>
      <c r="I28" s="3" t="s">
        <v>95</v>
      </c>
      <c r="J28" s="3" t="s">
        <v>96</v>
      </c>
      <c r="K28" s="5">
        <v>62928.959999999999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8" t="s">
        <v>60</v>
      </c>
    </row>
    <row r="29" spans="1:17" ht="25.5" x14ac:dyDescent="0.25">
      <c r="A29" s="3">
        <v>25</v>
      </c>
      <c r="B29" s="4" t="s">
        <v>119</v>
      </c>
      <c r="C29" s="3" t="s">
        <v>102</v>
      </c>
      <c r="D29" s="3" t="s">
        <v>69</v>
      </c>
      <c r="E29" s="5">
        <v>1048871</v>
      </c>
      <c r="F29" s="5">
        <v>0</v>
      </c>
      <c r="G29" s="5">
        <v>0</v>
      </c>
      <c r="H29" s="3">
        <v>15</v>
      </c>
      <c r="I29" s="3" t="s">
        <v>95</v>
      </c>
      <c r="J29" s="3" t="s">
        <v>96</v>
      </c>
      <c r="K29" s="5">
        <v>881054.94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8" t="s">
        <v>70</v>
      </c>
    </row>
    <row r="30" spans="1:17" ht="25.5" x14ac:dyDescent="0.25">
      <c r="A30" s="3">
        <v>26</v>
      </c>
      <c r="B30" s="4" t="s">
        <v>119</v>
      </c>
      <c r="C30" s="3" t="s">
        <v>103</v>
      </c>
      <c r="D30" s="3" t="s">
        <v>78</v>
      </c>
      <c r="E30" s="5">
        <v>1451268.3</v>
      </c>
      <c r="F30" s="5">
        <v>0</v>
      </c>
      <c r="G30" s="5">
        <v>0</v>
      </c>
      <c r="H30" s="3">
        <v>7</v>
      </c>
      <c r="I30" s="3" t="s">
        <v>95</v>
      </c>
      <c r="J30" s="3" t="s">
        <v>96</v>
      </c>
      <c r="K30" s="5">
        <v>974663.73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8" t="s">
        <v>70</v>
      </c>
    </row>
    <row r="31" spans="1:17" ht="25.5" x14ac:dyDescent="0.25">
      <c r="A31" s="3">
        <v>27</v>
      </c>
      <c r="B31" s="4" t="s">
        <v>119</v>
      </c>
      <c r="C31" s="3" t="s">
        <v>97</v>
      </c>
      <c r="D31" s="3" t="s">
        <v>24</v>
      </c>
      <c r="E31" s="5">
        <v>1640383.9</v>
      </c>
      <c r="F31" s="5">
        <v>0</v>
      </c>
      <c r="G31" s="5">
        <v>0</v>
      </c>
      <c r="H31" s="3">
        <v>15</v>
      </c>
      <c r="I31" s="3" t="s">
        <v>95</v>
      </c>
      <c r="J31" s="3" t="s">
        <v>100</v>
      </c>
      <c r="K31" s="5">
        <v>79394.17</v>
      </c>
      <c r="L31" s="5">
        <v>0</v>
      </c>
      <c r="M31" s="5">
        <v>0</v>
      </c>
      <c r="N31" s="5">
        <v>0</v>
      </c>
      <c r="O31" s="5">
        <v>0</v>
      </c>
      <c r="P31" s="5">
        <v>79394.17</v>
      </c>
      <c r="Q31" s="8" t="s">
        <v>70</v>
      </c>
    </row>
    <row r="32" spans="1:17" ht="25.5" x14ac:dyDescent="0.25">
      <c r="A32" s="3">
        <v>28</v>
      </c>
      <c r="B32" s="4" t="s">
        <v>119</v>
      </c>
      <c r="C32" s="3" t="s">
        <v>97</v>
      </c>
      <c r="D32" s="3" t="s">
        <v>24</v>
      </c>
      <c r="E32" s="5">
        <v>1640383.9</v>
      </c>
      <c r="F32" s="5">
        <v>0</v>
      </c>
      <c r="G32" s="5">
        <v>0</v>
      </c>
      <c r="H32" s="3">
        <v>15</v>
      </c>
      <c r="I32" s="3" t="s">
        <v>95</v>
      </c>
      <c r="J32" s="3" t="s">
        <v>100</v>
      </c>
      <c r="K32" s="5">
        <v>920605.83</v>
      </c>
      <c r="L32" s="5">
        <v>913512.95</v>
      </c>
      <c r="M32" s="5">
        <v>0</v>
      </c>
      <c r="N32" s="5">
        <v>7092.88</v>
      </c>
      <c r="O32" s="5">
        <v>0</v>
      </c>
      <c r="P32" s="5">
        <v>0</v>
      </c>
      <c r="Q32" s="8" t="s">
        <v>70</v>
      </c>
    </row>
    <row r="33" spans="1:17" ht="25.5" x14ac:dyDescent="0.25">
      <c r="A33" s="3">
        <v>29</v>
      </c>
      <c r="B33" s="4" t="s">
        <v>119</v>
      </c>
      <c r="C33" s="3" t="s">
        <v>40</v>
      </c>
      <c r="D33" s="3" t="s">
        <v>41</v>
      </c>
      <c r="E33" s="5">
        <v>1534449.6</v>
      </c>
      <c r="F33" s="5">
        <v>0</v>
      </c>
      <c r="G33" s="5">
        <v>0</v>
      </c>
      <c r="H33" s="3">
        <v>14</v>
      </c>
      <c r="I33" s="3" t="s">
        <v>95</v>
      </c>
      <c r="J33" s="3" t="s">
        <v>100</v>
      </c>
      <c r="K33" s="5">
        <v>1000000</v>
      </c>
      <c r="L33" s="5">
        <v>942205.72</v>
      </c>
      <c r="M33" s="5">
        <v>0</v>
      </c>
      <c r="N33" s="5">
        <v>57794.28</v>
      </c>
      <c r="O33" s="5">
        <v>0</v>
      </c>
      <c r="P33" s="5">
        <v>0</v>
      </c>
      <c r="Q33" s="8" t="s">
        <v>70</v>
      </c>
    </row>
    <row r="34" spans="1:17" ht="25.5" x14ac:dyDescent="0.25">
      <c r="A34" s="3">
        <v>30</v>
      </c>
      <c r="B34" s="4" t="s">
        <v>119</v>
      </c>
      <c r="C34" s="3" t="s">
        <v>103</v>
      </c>
      <c r="D34" s="3" t="s">
        <v>78</v>
      </c>
      <c r="E34" s="5">
        <v>1451268.3</v>
      </c>
      <c r="F34" s="5">
        <v>0</v>
      </c>
      <c r="G34" s="5">
        <v>0</v>
      </c>
      <c r="H34" s="3">
        <v>7</v>
      </c>
      <c r="I34" s="3" t="s">
        <v>95</v>
      </c>
      <c r="J34" s="3" t="s">
        <v>96</v>
      </c>
      <c r="K34" s="5">
        <v>331477.74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8" t="s">
        <v>38</v>
      </c>
    </row>
    <row r="35" spans="1:17" ht="25.5" x14ac:dyDescent="0.25">
      <c r="A35" s="3">
        <v>31</v>
      </c>
      <c r="B35" s="4" t="s">
        <v>119</v>
      </c>
      <c r="C35" s="3" t="s">
        <v>104</v>
      </c>
      <c r="D35" s="3" t="s">
        <v>37</v>
      </c>
      <c r="E35" s="5">
        <v>1708640.45</v>
      </c>
      <c r="F35" s="5">
        <v>0</v>
      </c>
      <c r="G35" s="5">
        <v>0</v>
      </c>
      <c r="H35" s="3">
        <v>13</v>
      </c>
      <c r="I35" s="3" t="s">
        <v>95</v>
      </c>
      <c r="J35" s="3" t="s">
        <v>96</v>
      </c>
      <c r="K35" s="5">
        <v>1537776.41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8" t="s">
        <v>38</v>
      </c>
    </row>
    <row r="36" spans="1:17" ht="25.5" x14ac:dyDescent="0.25">
      <c r="A36" s="3">
        <v>32</v>
      </c>
      <c r="B36" s="4" t="s">
        <v>119</v>
      </c>
      <c r="C36" s="3" t="s">
        <v>40</v>
      </c>
      <c r="D36" s="3" t="s">
        <v>41</v>
      </c>
      <c r="E36" s="5">
        <v>1534449.6</v>
      </c>
      <c r="F36" s="5">
        <v>0</v>
      </c>
      <c r="G36" s="5">
        <v>0</v>
      </c>
      <c r="H36" s="3">
        <v>14</v>
      </c>
      <c r="I36" s="3" t="s">
        <v>95</v>
      </c>
      <c r="J36" s="3" t="s">
        <v>100</v>
      </c>
      <c r="K36" s="5">
        <v>94501.21</v>
      </c>
      <c r="L36" s="5">
        <v>0</v>
      </c>
      <c r="M36" s="5">
        <v>0</v>
      </c>
      <c r="N36" s="5">
        <v>0</v>
      </c>
      <c r="O36" s="5">
        <v>0</v>
      </c>
      <c r="P36" s="5">
        <v>94501.21</v>
      </c>
      <c r="Q36" s="8" t="s">
        <v>38</v>
      </c>
    </row>
    <row r="37" spans="1:17" ht="25.5" x14ac:dyDescent="0.25">
      <c r="A37" s="3">
        <v>33</v>
      </c>
      <c r="B37" s="4" t="s">
        <v>119</v>
      </c>
      <c r="C37" s="3" t="s">
        <v>40</v>
      </c>
      <c r="D37" s="3" t="s">
        <v>41</v>
      </c>
      <c r="E37" s="5">
        <v>1534449.6</v>
      </c>
      <c r="F37" s="5">
        <v>0</v>
      </c>
      <c r="G37" s="5">
        <v>0</v>
      </c>
      <c r="H37" s="3">
        <v>14</v>
      </c>
      <c r="I37" s="3" t="s">
        <v>95</v>
      </c>
      <c r="J37" s="3" t="s">
        <v>100</v>
      </c>
      <c r="K37" s="5">
        <v>439948.39</v>
      </c>
      <c r="L37" s="5">
        <v>438798.92</v>
      </c>
      <c r="M37" s="5">
        <v>0</v>
      </c>
      <c r="N37" s="5">
        <v>1149.47</v>
      </c>
      <c r="O37" s="5">
        <v>0</v>
      </c>
      <c r="P37" s="5">
        <v>0</v>
      </c>
      <c r="Q37" s="8" t="s">
        <v>38</v>
      </c>
    </row>
    <row r="38" spans="1:17" ht="25.5" x14ac:dyDescent="0.25">
      <c r="A38" s="3">
        <v>34</v>
      </c>
      <c r="B38" s="4" t="s">
        <v>119</v>
      </c>
      <c r="C38" s="3" t="s">
        <v>94</v>
      </c>
      <c r="D38" s="3" t="s">
        <v>53</v>
      </c>
      <c r="E38" s="5">
        <v>1844503.24</v>
      </c>
      <c r="F38" s="5">
        <v>0</v>
      </c>
      <c r="G38" s="5">
        <v>0</v>
      </c>
      <c r="H38" s="3">
        <v>8</v>
      </c>
      <c r="I38" s="3" t="s">
        <v>95</v>
      </c>
      <c r="J38" s="3" t="s">
        <v>100</v>
      </c>
      <c r="K38" s="5">
        <v>1500000</v>
      </c>
      <c r="L38" s="5">
        <v>1439088.8</v>
      </c>
      <c r="M38" s="5">
        <v>0</v>
      </c>
      <c r="N38" s="5">
        <v>60911.199999999997</v>
      </c>
      <c r="O38" s="5">
        <v>0</v>
      </c>
      <c r="P38" s="5">
        <v>0</v>
      </c>
      <c r="Q38" s="8" t="s">
        <v>38</v>
      </c>
    </row>
    <row r="39" spans="1:17" ht="25.5" x14ac:dyDescent="0.25">
      <c r="A39" s="3">
        <v>35</v>
      </c>
      <c r="B39" s="4" t="s">
        <v>119</v>
      </c>
      <c r="C39" s="3" t="s">
        <v>105</v>
      </c>
      <c r="D39" s="3" t="s">
        <v>47</v>
      </c>
      <c r="E39" s="5">
        <v>1991197.72</v>
      </c>
      <c r="F39" s="5">
        <v>0</v>
      </c>
      <c r="G39" s="5">
        <v>0</v>
      </c>
      <c r="H39" s="3">
        <v>6</v>
      </c>
      <c r="I39" s="3" t="s">
        <v>95</v>
      </c>
      <c r="J39" s="3" t="s">
        <v>96</v>
      </c>
      <c r="K39" s="5">
        <v>8633.57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8" t="s">
        <v>48</v>
      </c>
    </row>
    <row r="40" spans="1:17" ht="25.5" x14ac:dyDescent="0.25">
      <c r="A40" s="3">
        <v>36</v>
      </c>
      <c r="B40" s="4" t="s">
        <v>119</v>
      </c>
      <c r="C40" s="3" t="s">
        <v>105</v>
      </c>
      <c r="D40" s="3" t="s">
        <v>47</v>
      </c>
      <c r="E40" s="5">
        <v>1991197.72</v>
      </c>
      <c r="F40" s="5">
        <v>0</v>
      </c>
      <c r="G40" s="5">
        <v>0</v>
      </c>
      <c r="H40" s="3">
        <v>6</v>
      </c>
      <c r="I40" s="3" t="s">
        <v>95</v>
      </c>
      <c r="J40" s="3" t="s">
        <v>96</v>
      </c>
      <c r="K40" s="5">
        <v>871575.57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8" t="s">
        <v>49</v>
      </c>
    </row>
    <row r="41" spans="1:17" ht="25.5" x14ac:dyDescent="0.25">
      <c r="A41" s="3">
        <v>37</v>
      </c>
      <c r="B41" s="4" t="s">
        <v>119</v>
      </c>
      <c r="C41" s="3" t="s">
        <v>94</v>
      </c>
      <c r="D41" s="3" t="s">
        <v>53</v>
      </c>
      <c r="E41" s="5">
        <v>1844503.24</v>
      </c>
      <c r="F41" s="5">
        <v>0</v>
      </c>
      <c r="G41" s="5">
        <v>0</v>
      </c>
      <c r="H41" s="3">
        <v>8</v>
      </c>
      <c r="I41" s="3" t="s">
        <v>95</v>
      </c>
      <c r="J41" s="3" t="s">
        <v>100</v>
      </c>
      <c r="K41" s="5">
        <v>122767.34</v>
      </c>
      <c r="L41" s="5">
        <v>0</v>
      </c>
      <c r="M41" s="5">
        <v>0</v>
      </c>
      <c r="N41" s="5">
        <v>0</v>
      </c>
      <c r="O41" s="5">
        <v>0</v>
      </c>
      <c r="P41" s="5">
        <v>122767.34</v>
      </c>
      <c r="Q41" s="8" t="s">
        <v>49</v>
      </c>
    </row>
    <row r="42" spans="1:17" ht="25.5" x14ac:dyDescent="0.25">
      <c r="A42" s="3">
        <v>38</v>
      </c>
      <c r="B42" s="4" t="s">
        <v>119</v>
      </c>
      <c r="C42" s="3" t="s">
        <v>94</v>
      </c>
      <c r="D42" s="3" t="s">
        <v>53</v>
      </c>
      <c r="E42" s="5">
        <v>1844503.24</v>
      </c>
      <c r="F42" s="5">
        <v>0</v>
      </c>
      <c r="G42" s="5">
        <v>0</v>
      </c>
      <c r="H42" s="3">
        <v>8</v>
      </c>
      <c r="I42" s="3" t="s">
        <v>95</v>
      </c>
      <c r="J42" s="3" t="s">
        <v>100</v>
      </c>
      <c r="K42" s="5">
        <v>221735.9</v>
      </c>
      <c r="L42" s="5">
        <v>220964.12</v>
      </c>
      <c r="M42" s="5">
        <v>0</v>
      </c>
      <c r="N42" s="5">
        <v>771.78</v>
      </c>
      <c r="O42" s="5">
        <v>0</v>
      </c>
      <c r="P42" s="5">
        <v>0</v>
      </c>
      <c r="Q42" s="8" t="s">
        <v>49</v>
      </c>
    </row>
    <row r="43" spans="1:17" ht="25.5" x14ac:dyDescent="0.25">
      <c r="A43" s="3">
        <v>39</v>
      </c>
      <c r="B43" s="4" t="s">
        <v>119</v>
      </c>
      <c r="C43" s="3" t="s">
        <v>99</v>
      </c>
      <c r="D43" s="3" t="s">
        <v>66</v>
      </c>
      <c r="E43" s="5">
        <v>1800353.85</v>
      </c>
      <c r="F43" s="5">
        <v>0</v>
      </c>
      <c r="G43" s="5">
        <v>0</v>
      </c>
      <c r="H43" s="3">
        <v>19</v>
      </c>
      <c r="I43" s="3" t="s">
        <v>95</v>
      </c>
      <c r="J43" s="3" t="s">
        <v>100</v>
      </c>
      <c r="K43" s="5">
        <v>700353.85</v>
      </c>
      <c r="L43" s="5">
        <v>650611.44999999995</v>
      </c>
      <c r="M43" s="5">
        <v>0</v>
      </c>
      <c r="N43" s="5">
        <v>49742.400000000001</v>
      </c>
      <c r="O43" s="5">
        <v>0</v>
      </c>
      <c r="P43" s="5">
        <v>0</v>
      </c>
      <c r="Q43" s="8" t="s">
        <v>49</v>
      </c>
    </row>
    <row r="44" spans="1:17" ht="25.5" x14ac:dyDescent="0.25">
      <c r="A44" s="3">
        <v>40</v>
      </c>
      <c r="B44" s="4" t="s">
        <v>119</v>
      </c>
      <c r="C44" s="3" t="s">
        <v>105</v>
      </c>
      <c r="D44" s="3" t="s">
        <v>47</v>
      </c>
      <c r="E44" s="5">
        <v>1991197.72</v>
      </c>
      <c r="F44" s="5">
        <v>0</v>
      </c>
      <c r="G44" s="5">
        <v>0</v>
      </c>
      <c r="H44" s="3">
        <v>6</v>
      </c>
      <c r="I44" s="3" t="s">
        <v>95</v>
      </c>
      <c r="J44" s="3" t="s">
        <v>96</v>
      </c>
      <c r="K44" s="5">
        <v>911868.81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8" t="s">
        <v>50</v>
      </c>
    </row>
    <row r="45" spans="1:17" ht="25.5" x14ac:dyDescent="0.25">
      <c r="A45" s="3">
        <v>41</v>
      </c>
      <c r="B45" s="4" t="s">
        <v>119</v>
      </c>
      <c r="C45" s="3" t="s">
        <v>106</v>
      </c>
      <c r="D45" s="3" t="s">
        <v>62</v>
      </c>
      <c r="E45" s="5">
        <v>1731901.8</v>
      </c>
      <c r="F45" s="5">
        <v>0</v>
      </c>
      <c r="G45" s="5">
        <v>0</v>
      </c>
      <c r="H45" s="3">
        <v>6</v>
      </c>
      <c r="I45" s="3" t="s">
        <v>95</v>
      </c>
      <c r="J45" s="3" t="s">
        <v>96</v>
      </c>
      <c r="K45" s="5">
        <v>57838.21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8" t="s">
        <v>50</v>
      </c>
    </row>
    <row r="46" spans="1:17" ht="25.5" x14ac:dyDescent="0.25">
      <c r="A46" s="3">
        <v>42</v>
      </c>
      <c r="B46" s="4" t="s">
        <v>119</v>
      </c>
      <c r="C46" s="3" t="s">
        <v>99</v>
      </c>
      <c r="D46" s="3" t="s">
        <v>66</v>
      </c>
      <c r="E46" s="5">
        <v>1800353.85</v>
      </c>
      <c r="F46" s="5">
        <v>0</v>
      </c>
      <c r="G46" s="5">
        <v>0</v>
      </c>
      <c r="H46" s="3">
        <v>19</v>
      </c>
      <c r="I46" s="3" t="s">
        <v>95</v>
      </c>
      <c r="J46" s="3" t="s">
        <v>100</v>
      </c>
      <c r="K46" s="5">
        <v>115051.51</v>
      </c>
      <c r="L46" s="5">
        <v>0</v>
      </c>
      <c r="M46" s="5">
        <v>0</v>
      </c>
      <c r="N46" s="5">
        <v>0</v>
      </c>
      <c r="O46" s="5">
        <v>0</v>
      </c>
      <c r="P46" s="5">
        <v>115051.51</v>
      </c>
      <c r="Q46" s="8" t="s">
        <v>50</v>
      </c>
    </row>
    <row r="47" spans="1:17" ht="25.5" x14ac:dyDescent="0.25">
      <c r="A47" s="3">
        <v>43</v>
      </c>
      <c r="B47" s="4" t="s">
        <v>119</v>
      </c>
      <c r="C47" s="3" t="s">
        <v>25</v>
      </c>
      <c r="D47" s="3" t="s">
        <v>27</v>
      </c>
      <c r="E47" s="5">
        <v>1729170.5</v>
      </c>
      <c r="F47" s="5">
        <v>0</v>
      </c>
      <c r="G47" s="5">
        <v>0</v>
      </c>
      <c r="H47" s="3">
        <v>13</v>
      </c>
      <c r="I47" s="3" t="s">
        <v>95</v>
      </c>
      <c r="J47" s="3" t="s">
        <v>100</v>
      </c>
      <c r="K47" s="5">
        <v>111189.37</v>
      </c>
      <c r="L47" s="5">
        <v>0</v>
      </c>
      <c r="M47" s="5">
        <v>0</v>
      </c>
      <c r="N47" s="5">
        <v>0</v>
      </c>
      <c r="O47" s="5">
        <v>0</v>
      </c>
      <c r="P47" s="5">
        <v>111189.37</v>
      </c>
      <c r="Q47" s="8" t="s">
        <v>50</v>
      </c>
    </row>
    <row r="48" spans="1:17" ht="25.5" x14ac:dyDescent="0.25">
      <c r="A48" s="3">
        <v>44</v>
      </c>
      <c r="B48" s="4" t="s">
        <v>119</v>
      </c>
      <c r="C48" s="3" t="s">
        <v>25</v>
      </c>
      <c r="D48" s="3" t="s">
        <v>27</v>
      </c>
      <c r="E48" s="5">
        <v>1729170.5</v>
      </c>
      <c r="F48" s="5">
        <v>0</v>
      </c>
      <c r="G48" s="5">
        <v>0</v>
      </c>
      <c r="H48" s="3">
        <v>13</v>
      </c>
      <c r="I48" s="3" t="s">
        <v>95</v>
      </c>
      <c r="J48" s="3" t="s">
        <v>100</v>
      </c>
      <c r="K48" s="5">
        <v>1467981.13</v>
      </c>
      <c r="L48" s="5">
        <v>1467981.13</v>
      </c>
      <c r="M48" s="5">
        <v>0</v>
      </c>
      <c r="N48" s="5">
        <v>0</v>
      </c>
      <c r="O48" s="5">
        <v>0</v>
      </c>
      <c r="P48" s="5">
        <v>0</v>
      </c>
      <c r="Q48" s="8" t="s">
        <v>50</v>
      </c>
    </row>
    <row r="49" spans="1:17" ht="25.5" x14ac:dyDescent="0.25">
      <c r="A49" s="3">
        <v>45</v>
      </c>
      <c r="B49" s="4" t="s">
        <v>119</v>
      </c>
      <c r="C49" s="3" t="s">
        <v>99</v>
      </c>
      <c r="D49" s="3" t="s">
        <v>66</v>
      </c>
      <c r="E49" s="5">
        <v>1800353.85</v>
      </c>
      <c r="F49" s="5">
        <v>0</v>
      </c>
      <c r="G49" s="5">
        <v>0</v>
      </c>
      <c r="H49" s="3">
        <v>19</v>
      </c>
      <c r="I49" s="3" t="s">
        <v>95</v>
      </c>
      <c r="J49" s="3" t="s">
        <v>100</v>
      </c>
      <c r="K49" s="5">
        <v>984948.49</v>
      </c>
      <c r="L49" s="5">
        <v>969707.02</v>
      </c>
      <c r="M49" s="5">
        <v>0</v>
      </c>
      <c r="N49" s="5">
        <v>15241.47</v>
      </c>
      <c r="O49" s="5">
        <v>0</v>
      </c>
      <c r="P49" s="5">
        <v>0</v>
      </c>
      <c r="Q49" s="8" t="s">
        <v>50</v>
      </c>
    </row>
    <row r="50" spans="1:17" ht="25.5" x14ac:dyDescent="0.25">
      <c r="A50" s="3">
        <v>46</v>
      </c>
      <c r="B50" s="4" t="s">
        <v>119</v>
      </c>
      <c r="C50" s="3" t="s">
        <v>25</v>
      </c>
      <c r="D50" s="3" t="s">
        <v>27</v>
      </c>
      <c r="E50" s="5">
        <v>1729170.5</v>
      </c>
      <c r="F50" s="5">
        <v>0</v>
      </c>
      <c r="G50" s="5">
        <v>0</v>
      </c>
      <c r="H50" s="3">
        <v>13</v>
      </c>
      <c r="I50" s="3" t="s">
        <v>95</v>
      </c>
      <c r="J50" s="3" t="s">
        <v>100</v>
      </c>
      <c r="K50" s="5">
        <v>150000</v>
      </c>
      <c r="L50" s="5">
        <v>88272.320000000007</v>
      </c>
      <c r="M50" s="5">
        <v>0</v>
      </c>
      <c r="N50" s="5">
        <v>61727.68</v>
      </c>
      <c r="O50" s="5">
        <v>0</v>
      </c>
      <c r="P50" s="5">
        <v>0</v>
      </c>
      <c r="Q50" s="8" t="s">
        <v>50</v>
      </c>
    </row>
    <row r="51" spans="1:17" ht="25.5" x14ac:dyDescent="0.25">
      <c r="A51" s="3">
        <v>47</v>
      </c>
      <c r="B51" s="4" t="s">
        <v>119</v>
      </c>
      <c r="C51" s="3" t="s">
        <v>106</v>
      </c>
      <c r="D51" s="3" t="s">
        <v>62</v>
      </c>
      <c r="E51" s="5">
        <v>1731901.8</v>
      </c>
      <c r="F51" s="5">
        <v>0</v>
      </c>
      <c r="G51" s="5">
        <v>0</v>
      </c>
      <c r="H51" s="3">
        <v>6</v>
      </c>
      <c r="I51" s="3" t="s">
        <v>95</v>
      </c>
      <c r="J51" s="3" t="s">
        <v>96</v>
      </c>
      <c r="K51" s="5">
        <v>1500873.41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8" t="s">
        <v>63</v>
      </c>
    </row>
    <row r="52" spans="1:17" ht="25.5" x14ac:dyDescent="0.25">
      <c r="A52" s="3">
        <v>48</v>
      </c>
      <c r="B52" s="4" t="s">
        <v>119</v>
      </c>
      <c r="C52" s="3" t="s">
        <v>107</v>
      </c>
      <c r="D52" s="3" t="s">
        <v>74</v>
      </c>
      <c r="E52" s="5">
        <v>1283967.8</v>
      </c>
      <c r="F52" s="5">
        <v>0</v>
      </c>
      <c r="G52" s="5">
        <v>0</v>
      </c>
      <c r="H52" s="3">
        <v>12</v>
      </c>
      <c r="I52" s="3" t="s">
        <v>95</v>
      </c>
      <c r="J52" s="3" t="s">
        <v>96</v>
      </c>
      <c r="K52" s="5">
        <v>55380.04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8" t="s">
        <v>63</v>
      </c>
    </row>
    <row r="53" spans="1:17" ht="25.5" x14ac:dyDescent="0.25">
      <c r="A53" s="3">
        <v>49</v>
      </c>
      <c r="B53" s="4" t="s">
        <v>119</v>
      </c>
      <c r="C53" s="3" t="s">
        <v>107</v>
      </c>
      <c r="D53" s="3" t="s">
        <v>74</v>
      </c>
      <c r="E53" s="5">
        <v>1283967.8</v>
      </c>
      <c r="F53" s="5">
        <v>0</v>
      </c>
      <c r="G53" s="5">
        <v>0</v>
      </c>
      <c r="H53" s="3">
        <v>12</v>
      </c>
      <c r="I53" s="3" t="s">
        <v>95</v>
      </c>
      <c r="J53" s="3" t="s">
        <v>96</v>
      </c>
      <c r="K53" s="5">
        <v>1100190.98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8" t="s">
        <v>33</v>
      </c>
    </row>
    <row r="54" spans="1:17" ht="25.5" x14ac:dyDescent="0.25">
      <c r="A54" s="3">
        <v>50</v>
      </c>
      <c r="B54" s="4" t="s">
        <v>119</v>
      </c>
      <c r="C54" s="3" t="s">
        <v>108</v>
      </c>
      <c r="D54" s="3" t="s">
        <v>32</v>
      </c>
      <c r="E54" s="5">
        <v>1772085.3</v>
      </c>
      <c r="F54" s="5">
        <v>0</v>
      </c>
      <c r="G54" s="5">
        <v>0</v>
      </c>
      <c r="H54" s="3">
        <v>11</v>
      </c>
      <c r="I54" s="3" t="s">
        <v>95</v>
      </c>
      <c r="J54" s="3" t="s">
        <v>96</v>
      </c>
      <c r="K54" s="5">
        <v>60781.21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8" t="s">
        <v>33</v>
      </c>
    </row>
    <row r="55" spans="1:17" ht="25.5" x14ac:dyDescent="0.25">
      <c r="A55" s="3">
        <v>51</v>
      </c>
      <c r="B55" s="4" t="s">
        <v>119</v>
      </c>
      <c r="C55" s="3" t="s">
        <v>55</v>
      </c>
      <c r="D55" s="3" t="s">
        <v>43</v>
      </c>
      <c r="E55" s="5">
        <v>1289969.1000000001</v>
      </c>
      <c r="F55" s="5">
        <v>0</v>
      </c>
      <c r="G55" s="5">
        <v>0</v>
      </c>
      <c r="H55" s="3">
        <v>12</v>
      </c>
      <c r="I55" s="3" t="s">
        <v>95</v>
      </c>
      <c r="J55" s="3" t="s">
        <v>100</v>
      </c>
      <c r="K55" s="5">
        <v>81775.05</v>
      </c>
      <c r="L55" s="5">
        <v>0</v>
      </c>
      <c r="M55" s="5">
        <v>0</v>
      </c>
      <c r="N55" s="5">
        <v>0</v>
      </c>
      <c r="O55" s="5">
        <v>0</v>
      </c>
      <c r="P55" s="5">
        <v>81775.05</v>
      </c>
      <c r="Q55" s="8" t="s">
        <v>33</v>
      </c>
    </row>
    <row r="56" spans="1:17" ht="25.5" x14ac:dyDescent="0.25">
      <c r="A56" s="3">
        <v>52</v>
      </c>
      <c r="B56" s="4" t="s">
        <v>119</v>
      </c>
      <c r="C56" s="3" t="s">
        <v>55</v>
      </c>
      <c r="D56" s="3" t="s">
        <v>43</v>
      </c>
      <c r="E56" s="5">
        <v>1289969.1000000001</v>
      </c>
      <c r="F56" s="5">
        <v>0</v>
      </c>
      <c r="G56" s="5">
        <v>0</v>
      </c>
      <c r="H56" s="3">
        <v>12</v>
      </c>
      <c r="I56" s="3" t="s">
        <v>95</v>
      </c>
      <c r="J56" s="3" t="s">
        <v>100</v>
      </c>
      <c r="K56" s="5">
        <v>1208194.05</v>
      </c>
      <c r="L56" s="5">
        <v>1160972.19</v>
      </c>
      <c r="M56" s="5">
        <v>0</v>
      </c>
      <c r="N56" s="5">
        <v>47221.86</v>
      </c>
      <c r="O56" s="5">
        <v>0</v>
      </c>
      <c r="P56" s="5">
        <v>0</v>
      </c>
      <c r="Q56" s="8" t="s">
        <v>33</v>
      </c>
    </row>
    <row r="57" spans="1:17" ht="25.5" x14ac:dyDescent="0.25">
      <c r="A57" s="3">
        <v>53</v>
      </c>
      <c r="B57" s="4" t="s">
        <v>119</v>
      </c>
      <c r="C57" s="3" t="s">
        <v>108</v>
      </c>
      <c r="D57" s="3" t="s">
        <v>32</v>
      </c>
      <c r="E57" s="5">
        <v>1772085.3</v>
      </c>
      <c r="F57" s="5">
        <v>0</v>
      </c>
      <c r="G57" s="5">
        <v>0</v>
      </c>
      <c r="H57" s="3">
        <v>11</v>
      </c>
      <c r="I57" s="3" t="s">
        <v>95</v>
      </c>
      <c r="J57" s="3" t="s">
        <v>96</v>
      </c>
      <c r="K57" s="5">
        <v>464408.95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8" t="s">
        <v>34</v>
      </c>
    </row>
    <row r="58" spans="1:17" ht="25.5" x14ac:dyDescent="0.25">
      <c r="A58" s="3">
        <v>54</v>
      </c>
      <c r="B58" s="4" t="s">
        <v>119</v>
      </c>
      <c r="C58" s="3" t="s">
        <v>28</v>
      </c>
      <c r="D58" s="3" t="s">
        <v>57</v>
      </c>
      <c r="E58" s="5">
        <v>1827729.35</v>
      </c>
      <c r="F58" s="5">
        <v>0</v>
      </c>
      <c r="G58" s="5">
        <v>0</v>
      </c>
      <c r="H58" s="3">
        <v>14</v>
      </c>
      <c r="I58" s="3" t="s">
        <v>95</v>
      </c>
      <c r="J58" s="3" t="s">
        <v>100</v>
      </c>
      <c r="K58" s="5">
        <v>527729.35</v>
      </c>
      <c r="L58" s="5">
        <v>464408.95</v>
      </c>
      <c r="M58" s="5">
        <v>0</v>
      </c>
      <c r="N58" s="5">
        <v>63320.4</v>
      </c>
      <c r="O58" s="5">
        <v>0</v>
      </c>
      <c r="P58" s="5">
        <v>0</v>
      </c>
      <c r="Q58" s="8" t="s">
        <v>34</v>
      </c>
    </row>
    <row r="59" spans="1:17" ht="25.5" x14ac:dyDescent="0.25">
      <c r="A59" s="3">
        <v>55</v>
      </c>
      <c r="B59" s="4" t="s">
        <v>119</v>
      </c>
      <c r="C59" s="3" t="s">
        <v>33</v>
      </c>
      <c r="D59" s="3" t="s">
        <v>8</v>
      </c>
      <c r="E59" s="5">
        <v>1054768.3999999999</v>
      </c>
      <c r="F59" s="5">
        <v>830877.58</v>
      </c>
      <c r="G59" s="5">
        <v>900000</v>
      </c>
      <c r="H59" s="3">
        <v>6</v>
      </c>
      <c r="I59" s="3" t="s">
        <v>109</v>
      </c>
      <c r="J59" s="3" t="s">
        <v>96</v>
      </c>
      <c r="K59" s="5">
        <v>739149.27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8" t="s">
        <v>35</v>
      </c>
    </row>
    <row r="60" spans="1:17" ht="25.5" x14ac:dyDescent="0.25">
      <c r="A60" s="3">
        <v>56</v>
      </c>
      <c r="B60" s="4" t="s">
        <v>119</v>
      </c>
      <c r="C60" s="3" t="s">
        <v>108</v>
      </c>
      <c r="D60" s="3" t="s">
        <v>32</v>
      </c>
      <c r="E60" s="5">
        <v>1772085.3</v>
      </c>
      <c r="F60" s="5">
        <v>0</v>
      </c>
      <c r="G60" s="5">
        <v>0</v>
      </c>
      <c r="H60" s="3">
        <v>11</v>
      </c>
      <c r="I60" s="3" t="s">
        <v>95</v>
      </c>
      <c r="J60" s="3" t="s">
        <v>96</v>
      </c>
      <c r="K60" s="5">
        <v>1069686.6100000001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8" t="s">
        <v>35</v>
      </c>
    </row>
    <row r="61" spans="1:17" ht="25.5" x14ac:dyDescent="0.25">
      <c r="A61" s="3">
        <v>57</v>
      </c>
      <c r="B61" s="4" t="s">
        <v>119</v>
      </c>
      <c r="C61" s="3" t="s">
        <v>28</v>
      </c>
      <c r="D61" s="3" t="s">
        <v>57</v>
      </c>
      <c r="E61" s="5">
        <v>1827729.35</v>
      </c>
      <c r="F61" s="5">
        <v>0</v>
      </c>
      <c r="G61" s="5">
        <v>0</v>
      </c>
      <c r="H61" s="3">
        <v>14</v>
      </c>
      <c r="I61" s="3" t="s">
        <v>95</v>
      </c>
      <c r="J61" s="3" t="s">
        <v>100</v>
      </c>
      <c r="K61" s="5">
        <v>113267.4</v>
      </c>
      <c r="L61" s="5">
        <v>0</v>
      </c>
      <c r="M61" s="5">
        <v>0</v>
      </c>
      <c r="N61" s="5">
        <v>0</v>
      </c>
      <c r="O61" s="5">
        <v>0</v>
      </c>
      <c r="P61" s="5">
        <v>113267.4</v>
      </c>
      <c r="Q61" s="8" t="s">
        <v>35</v>
      </c>
    </row>
    <row r="62" spans="1:17" ht="25.5" x14ac:dyDescent="0.25">
      <c r="A62" s="3">
        <v>58</v>
      </c>
      <c r="B62" s="4" t="s">
        <v>119</v>
      </c>
      <c r="C62" s="3" t="s">
        <v>28</v>
      </c>
      <c r="D62" s="3" t="s">
        <v>57</v>
      </c>
      <c r="E62" s="5">
        <v>1827729.35</v>
      </c>
      <c r="F62" s="5">
        <v>0</v>
      </c>
      <c r="G62" s="5">
        <v>0</v>
      </c>
      <c r="H62" s="3">
        <v>14</v>
      </c>
      <c r="I62" s="3" t="s">
        <v>95</v>
      </c>
      <c r="J62" s="3" t="s">
        <v>100</v>
      </c>
      <c r="K62" s="5">
        <v>1186732.6000000001</v>
      </c>
      <c r="L62" s="5">
        <v>1180547.47</v>
      </c>
      <c r="M62" s="5">
        <v>0</v>
      </c>
      <c r="N62" s="5">
        <v>6185.13</v>
      </c>
      <c r="O62" s="5">
        <v>0</v>
      </c>
      <c r="P62" s="5">
        <v>0</v>
      </c>
      <c r="Q62" s="8" t="s">
        <v>35</v>
      </c>
    </row>
    <row r="63" spans="1:17" ht="25.5" x14ac:dyDescent="0.25">
      <c r="A63" s="3">
        <v>59</v>
      </c>
      <c r="B63" s="4" t="s">
        <v>119</v>
      </c>
      <c r="C63" s="3" t="s">
        <v>102</v>
      </c>
      <c r="D63" s="3" t="s">
        <v>69</v>
      </c>
      <c r="E63" s="5">
        <v>1048871</v>
      </c>
      <c r="F63" s="5">
        <v>0</v>
      </c>
      <c r="G63" s="5">
        <v>0</v>
      </c>
      <c r="H63" s="3">
        <v>15</v>
      </c>
      <c r="I63" s="3" t="s">
        <v>95</v>
      </c>
      <c r="J63" s="3" t="s">
        <v>100</v>
      </c>
      <c r="K63" s="5">
        <v>660000</v>
      </c>
      <c r="L63" s="5">
        <v>628288.41</v>
      </c>
      <c r="M63" s="5">
        <v>0</v>
      </c>
      <c r="N63" s="5">
        <v>31711.59</v>
      </c>
      <c r="O63" s="5">
        <v>0</v>
      </c>
      <c r="P63" s="5">
        <v>0</v>
      </c>
      <c r="Q63" s="8" t="s">
        <v>35</v>
      </c>
    </row>
    <row r="64" spans="1:17" ht="25.5" x14ac:dyDescent="0.25">
      <c r="A64" s="3">
        <v>60</v>
      </c>
      <c r="B64" s="4" t="s">
        <v>119</v>
      </c>
      <c r="C64" s="3" t="s">
        <v>110</v>
      </c>
      <c r="D64" s="3" t="s">
        <v>13</v>
      </c>
      <c r="E64" s="5">
        <v>1992244.3</v>
      </c>
      <c r="F64" s="5">
        <v>1793019.87</v>
      </c>
      <c r="G64" s="5">
        <v>1992244.3</v>
      </c>
      <c r="H64" s="3">
        <v>-8</v>
      </c>
      <c r="I64" s="3" t="s">
        <v>111</v>
      </c>
      <c r="J64" s="3" t="s">
        <v>96</v>
      </c>
      <c r="K64" s="5">
        <v>1411694.67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8" t="s">
        <v>45</v>
      </c>
    </row>
    <row r="65" spans="1:17" ht="25.5" x14ac:dyDescent="0.25">
      <c r="A65" s="3">
        <v>61</v>
      </c>
      <c r="B65" s="4" t="s">
        <v>119</v>
      </c>
      <c r="C65" s="3" t="s">
        <v>33</v>
      </c>
      <c r="D65" s="3" t="s">
        <v>8</v>
      </c>
      <c r="E65" s="5">
        <v>1054768.3999999999</v>
      </c>
      <c r="F65" s="5">
        <v>830877.58</v>
      </c>
      <c r="G65" s="5">
        <v>900000</v>
      </c>
      <c r="H65" s="3">
        <v>6</v>
      </c>
      <c r="I65" s="3" t="s">
        <v>109</v>
      </c>
      <c r="J65" s="3" t="s">
        <v>96</v>
      </c>
      <c r="K65" s="5">
        <v>210142.29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8" t="s">
        <v>45</v>
      </c>
    </row>
    <row r="66" spans="1:17" ht="25.5" x14ac:dyDescent="0.25">
      <c r="A66" s="3">
        <v>62</v>
      </c>
      <c r="B66" s="4" t="s">
        <v>119</v>
      </c>
      <c r="C66" s="3" t="s">
        <v>102</v>
      </c>
      <c r="D66" s="3" t="s">
        <v>69</v>
      </c>
      <c r="E66" s="5">
        <v>1048871</v>
      </c>
      <c r="F66" s="5">
        <v>0</v>
      </c>
      <c r="G66" s="5">
        <v>0</v>
      </c>
      <c r="H66" s="3">
        <v>15</v>
      </c>
      <c r="I66" s="3" t="s">
        <v>95</v>
      </c>
      <c r="J66" s="3" t="s">
        <v>100</v>
      </c>
      <c r="K66" s="5">
        <v>70970.179999999993</v>
      </c>
      <c r="L66" s="5">
        <v>0</v>
      </c>
      <c r="M66" s="5">
        <v>0</v>
      </c>
      <c r="N66" s="5">
        <v>0</v>
      </c>
      <c r="O66" s="5">
        <v>0</v>
      </c>
      <c r="P66" s="5">
        <v>70970.179999999993</v>
      </c>
      <c r="Q66" s="8" t="s">
        <v>45</v>
      </c>
    </row>
    <row r="67" spans="1:17" ht="25.5" x14ac:dyDescent="0.25">
      <c r="A67" s="3">
        <v>63</v>
      </c>
      <c r="B67" s="4" t="s">
        <v>119</v>
      </c>
      <c r="C67" s="3" t="s">
        <v>103</v>
      </c>
      <c r="D67" s="3" t="s">
        <v>78</v>
      </c>
      <c r="E67" s="5">
        <v>1451268.3</v>
      </c>
      <c r="F67" s="5">
        <v>0</v>
      </c>
      <c r="G67" s="5">
        <v>0</v>
      </c>
      <c r="H67" s="3">
        <v>7</v>
      </c>
      <c r="I67" s="3" t="s">
        <v>95</v>
      </c>
      <c r="J67" s="3" t="s">
        <v>100</v>
      </c>
      <c r="K67" s="5">
        <v>92893.23</v>
      </c>
      <c r="L67" s="5">
        <v>0</v>
      </c>
      <c r="M67" s="5">
        <v>0</v>
      </c>
      <c r="N67" s="5">
        <v>0</v>
      </c>
      <c r="O67" s="5">
        <v>0</v>
      </c>
      <c r="P67" s="5">
        <v>92893.23</v>
      </c>
      <c r="Q67" s="8" t="s">
        <v>45</v>
      </c>
    </row>
    <row r="68" spans="1:17" ht="25.5" x14ac:dyDescent="0.25">
      <c r="A68" s="3">
        <v>64</v>
      </c>
      <c r="B68" s="4" t="s">
        <v>119</v>
      </c>
      <c r="C68" s="3" t="s">
        <v>102</v>
      </c>
      <c r="D68" s="3" t="s">
        <v>69</v>
      </c>
      <c r="E68" s="5">
        <v>1048871</v>
      </c>
      <c r="F68" s="5">
        <v>0</v>
      </c>
      <c r="G68" s="5">
        <v>0</v>
      </c>
      <c r="H68" s="3">
        <v>15</v>
      </c>
      <c r="I68" s="3" t="s">
        <v>95</v>
      </c>
      <c r="J68" s="3" t="s">
        <v>100</v>
      </c>
      <c r="K68" s="5">
        <v>317900.82</v>
      </c>
      <c r="L68" s="5">
        <v>315695.49</v>
      </c>
      <c r="M68" s="5">
        <v>0</v>
      </c>
      <c r="N68" s="5">
        <v>2205.33</v>
      </c>
      <c r="O68" s="5">
        <v>0</v>
      </c>
      <c r="P68" s="5">
        <v>0</v>
      </c>
      <c r="Q68" s="8" t="s">
        <v>45</v>
      </c>
    </row>
    <row r="69" spans="1:17" ht="25.5" x14ac:dyDescent="0.25">
      <c r="A69" s="3">
        <v>65</v>
      </c>
      <c r="B69" s="4" t="s">
        <v>119</v>
      </c>
      <c r="C69" s="3" t="s">
        <v>103</v>
      </c>
      <c r="D69" s="3" t="s">
        <v>78</v>
      </c>
      <c r="E69" s="5">
        <v>1451268.3</v>
      </c>
      <c r="F69" s="5">
        <v>0</v>
      </c>
      <c r="G69" s="5">
        <v>0</v>
      </c>
      <c r="H69" s="3">
        <v>7</v>
      </c>
      <c r="I69" s="3" t="s">
        <v>95</v>
      </c>
      <c r="J69" s="3" t="s">
        <v>100</v>
      </c>
      <c r="K69" s="5">
        <v>1358375.07</v>
      </c>
      <c r="L69" s="5">
        <v>1306141.47</v>
      </c>
      <c r="M69" s="5">
        <v>0</v>
      </c>
      <c r="N69" s="5">
        <v>52233.599999999999</v>
      </c>
      <c r="O69" s="5">
        <v>0</v>
      </c>
      <c r="P69" s="5">
        <v>0</v>
      </c>
      <c r="Q69" s="8" t="s">
        <v>45</v>
      </c>
    </row>
    <row r="70" spans="1:17" ht="25.5" x14ac:dyDescent="0.25">
      <c r="A70" s="3">
        <v>66</v>
      </c>
      <c r="B70" s="4" t="s">
        <v>119</v>
      </c>
      <c r="C70" s="3" t="s">
        <v>110</v>
      </c>
      <c r="D70" s="3" t="s">
        <v>13</v>
      </c>
      <c r="E70" s="5">
        <v>1992244.3</v>
      </c>
      <c r="F70" s="5">
        <v>1793019.87</v>
      </c>
      <c r="G70" s="5">
        <v>1992244.3</v>
      </c>
      <c r="H70" s="3">
        <v>-8</v>
      </c>
      <c r="I70" s="3" t="s">
        <v>111</v>
      </c>
      <c r="J70" s="3" t="s">
        <v>96</v>
      </c>
      <c r="K70" s="5">
        <v>381325.2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8" t="s">
        <v>39</v>
      </c>
    </row>
    <row r="71" spans="1:17" ht="25.5" x14ac:dyDescent="0.25">
      <c r="A71" s="3">
        <v>67</v>
      </c>
      <c r="B71" s="4" t="s">
        <v>119</v>
      </c>
      <c r="C71" s="3" t="s">
        <v>112</v>
      </c>
      <c r="D71" s="3" t="s">
        <v>6</v>
      </c>
      <c r="E71" s="5">
        <v>2121534.7599999998</v>
      </c>
      <c r="F71" s="5">
        <v>1909381.28</v>
      </c>
      <c r="G71" s="5">
        <v>2121534.7599999998</v>
      </c>
      <c r="H71" s="3">
        <v>-42</v>
      </c>
      <c r="I71" s="3" t="s">
        <v>111</v>
      </c>
      <c r="J71" s="3" t="s">
        <v>96</v>
      </c>
      <c r="K71" s="5">
        <v>1909381.28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8" t="s">
        <v>39</v>
      </c>
    </row>
    <row r="72" spans="1:17" ht="25.5" x14ac:dyDescent="0.25">
      <c r="A72" s="3">
        <v>68</v>
      </c>
      <c r="B72" s="4" t="s">
        <v>119</v>
      </c>
      <c r="C72" s="3" t="s">
        <v>105</v>
      </c>
      <c r="D72" s="3" t="s">
        <v>47</v>
      </c>
      <c r="E72" s="5">
        <v>1991197.72</v>
      </c>
      <c r="F72" s="5">
        <v>0</v>
      </c>
      <c r="G72" s="5">
        <v>0</v>
      </c>
      <c r="H72" s="3">
        <v>6</v>
      </c>
      <c r="I72" s="3" t="s">
        <v>95</v>
      </c>
      <c r="J72" s="3" t="s">
        <v>100</v>
      </c>
      <c r="K72" s="5">
        <v>132759.79</v>
      </c>
      <c r="L72" s="5">
        <v>0</v>
      </c>
      <c r="M72" s="5">
        <v>0</v>
      </c>
      <c r="N72" s="5">
        <v>0</v>
      </c>
      <c r="O72" s="5">
        <v>0</v>
      </c>
      <c r="P72" s="5">
        <v>132759.79</v>
      </c>
      <c r="Q72" s="8" t="s">
        <v>39</v>
      </c>
    </row>
    <row r="73" spans="1:17" ht="25.5" x14ac:dyDescent="0.25">
      <c r="A73" s="3">
        <v>69</v>
      </c>
      <c r="B73" s="4" t="s">
        <v>119</v>
      </c>
      <c r="C73" s="3" t="s">
        <v>104</v>
      </c>
      <c r="D73" s="3" t="s">
        <v>37</v>
      </c>
      <c r="E73" s="5">
        <v>1708640.45</v>
      </c>
      <c r="F73" s="5">
        <v>0</v>
      </c>
      <c r="G73" s="5">
        <v>0</v>
      </c>
      <c r="H73" s="3">
        <v>13</v>
      </c>
      <c r="I73" s="3" t="s">
        <v>95</v>
      </c>
      <c r="J73" s="3" t="s">
        <v>100</v>
      </c>
      <c r="K73" s="5">
        <v>94266.21</v>
      </c>
      <c r="L73" s="5">
        <v>0</v>
      </c>
      <c r="M73" s="5">
        <v>0</v>
      </c>
      <c r="N73" s="5">
        <v>0</v>
      </c>
      <c r="O73" s="5">
        <v>0</v>
      </c>
      <c r="P73" s="5">
        <v>94266.21</v>
      </c>
      <c r="Q73" s="8" t="s">
        <v>39</v>
      </c>
    </row>
    <row r="74" spans="1:17" ht="25.5" x14ac:dyDescent="0.25">
      <c r="A74" s="3">
        <v>70</v>
      </c>
      <c r="B74" s="4" t="s">
        <v>119</v>
      </c>
      <c r="C74" s="3" t="s">
        <v>105</v>
      </c>
      <c r="D74" s="3" t="s">
        <v>47</v>
      </c>
      <c r="E74" s="5">
        <v>1991197.72</v>
      </c>
      <c r="F74" s="5">
        <v>0</v>
      </c>
      <c r="G74" s="5">
        <v>0</v>
      </c>
      <c r="H74" s="3">
        <v>6</v>
      </c>
      <c r="I74" s="3" t="s">
        <v>95</v>
      </c>
      <c r="J74" s="3" t="s">
        <v>100</v>
      </c>
      <c r="K74" s="5">
        <v>1858437.93</v>
      </c>
      <c r="L74" s="5">
        <v>1792077.95</v>
      </c>
      <c r="M74" s="5">
        <v>0</v>
      </c>
      <c r="N74" s="5">
        <v>66359.98</v>
      </c>
      <c r="O74" s="5">
        <v>0</v>
      </c>
      <c r="P74" s="5">
        <v>0</v>
      </c>
      <c r="Q74" s="8" t="s">
        <v>39</v>
      </c>
    </row>
    <row r="75" spans="1:17" ht="25.5" x14ac:dyDescent="0.25">
      <c r="A75" s="3">
        <v>71</v>
      </c>
      <c r="B75" s="4" t="s">
        <v>119</v>
      </c>
      <c r="C75" s="3" t="s">
        <v>104</v>
      </c>
      <c r="D75" s="3" t="s">
        <v>37</v>
      </c>
      <c r="E75" s="5">
        <v>1708640.45</v>
      </c>
      <c r="F75" s="5">
        <v>0</v>
      </c>
      <c r="G75" s="5">
        <v>0</v>
      </c>
      <c r="H75" s="3">
        <v>13</v>
      </c>
      <c r="I75" s="3" t="s">
        <v>95</v>
      </c>
      <c r="J75" s="3" t="s">
        <v>100</v>
      </c>
      <c r="K75" s="5">
        <v>1614374.24</v>
      </c>
      <c r="L75" s="5">
        <v>1537776.41</v>
      </c>
      <c r="M75" s="5">
        <v>0</v>
      </c>
      <c r="N75" s="5">
        <v>76597.83</v>
      </c>
      <c r="O75" s="5">
        <v>0</v>
      </c>
      <c r="P75" s="5">
        <v>0</v>
      </c>
      <c r="Q75" s="8" t="s">
        <v>39</v>
      </c>
    </row>
    <row r="76" spans="1:17" ht="25.5" x14ac:dyDescent="0.25">
      <c r="A76" s="3">
        <v>72</v>
      </c>
      <c r="B76" s="4" t="s">
        <v>119</v>
      </c>
      <c r="C76" s="3" t="s">
        <v>10</v>
      </c>
      <c r="D76" s="3" t="s">
        <v>11</v>
      </c>
      <c r="E76" s="5">
        <v>1052436</v>
      </c>
      <c r="F76" s="5">
        <v>947192.4</v>
      </c>
      <c r="G76" s="5">
        <v>1052436</v>
      </c>
      <c r="H76" s="3">
        <v>-46</v>
      </c>
      <c r="I76" s="3" t="s">
        <v>111</v>
      </c>
      <c r="J76" s="3" t="s">
        <v>96</v>
      </c>
      <c r="K76" s="5">
        <v>947192.4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8" t="s">
        <v>51</v>
      </c>
    </row>
    <row r="77" spans="1:17" ht="25.5" x14ac:dyDescent="0.25">
      <c r="A77" s="3">
        <v>73</v>
      </c>
      <c r="B77" s="4" t="s">
        <v>119</v>
      </c>
      <c r="C77" s="3" t="s">
        <v>106</v>
      </c>
      <c r="D77" s="3" t="s">
        <v>62</v>
      </c>
      <c r="E77" s="5">
        <v>1731901.8</v>
      </c>
      <c r="F77" s="5">
        <v>0</v>
      </c>
      <c r="G77" s="5">
        <v>0</v>
      </c>
      <c r="H77" s="3">
        <v>6</v>
      </c>
      <c r="I77" s="3" t="s">
        <v>95</v>
      </c>
      <c r="J77" s="3" t="s">
        <v>100</v>
      </c>
      <c r="K77" s="5">
        <v>118638</v>
      </c>
      <c r="L77" s="5">
        <v>0</v>
      </c>
      <c r="M77" s="5">
        <v>0</v>
      </c>
      <c r="N77" s="5">
        <v>0</v>
      </c>
      <c r="O77" s="5">
        <v>0</v>
      </c>
      <c r="P77" s="5">
        <v>118638</v>
      </c>
      <c r="Q77" s="8" t="s">
        <v>113</v>
      </c>
    </row>
    <row r="78" spans="1:17" ht="25.5" x14ac:dyDescent="0.25">
      <c r="A78" s="3">
        <v>74</v>
      </c>
      <c r="B78" s="4" t="s">
        <v>119</v>
      </c>
      <c r="C78" s="3" t="s">
        <v>106</v>
      </c>
      <c r="D78" s="3" t="s">
        <v>62</v>
      </c>
      <c r="E78" s="5">
        <v>1731901.8</v>
      </c>
      <c r="F78" s="5">
        <v>0</v>
      </c>
      <c r="G78" s="5">
        <v>0</v>
      </c>
      <c r="H78" s="3">
        <v>6</v>
      </c>
      <c r="I78" s="3" t="s">
        <v>95</v>
      </c>
      <c r="J78" s="3" t="s">
        <v>100</v>
      </c>
      <c r="K78" s="5">
        <v>1613263.8</v>
      </c>
      <c r="L78" s="5">
        <v>1558711.62</v>
      </c>
      <c r="M78" s="5">
        <v>0</v>
      </c>
      <c r="N78" s="5">
        <v>54552.18</v>
      </c>
      <c r="O78" s="5">
        <v>0</v>
      </c>
      <c r="P78" s="5">
        <v>0</v>
      </c>
      <c r="Q78" s="8" t="s">
        <v>113</v>
      </c>
    </row>
    <row r="79" spans="1:17" ht="25.5" x14ac:dyDescent="0.25">
      <c r="A79" s="3">
        <v>75</v>
      </c>
      <c r="B79" s="4" t="s">
        <v>119</v>
      </c>
      <c r="C79" s="3" t="s">
        <v>107</v>
      </c>
      <c r="D79" s="3" t="s">
        <v>74</v>
      </c>
      <c r="E79" s="5">
        <v>1283967.8</v>
      </c>
      <c r="F79" s="5">
        <v>0</v>
      </c>
      <c r="G79" s="5">
        <v>0</v>
      </c>
      <c r="H79" s="3">
        <v>12</v>
      </c>
      <c r="I79" s="3" t="s">
        <v>95</v>
      </c>
      <c r="J79" s="3" t="s">
        <v>100</v>
      </c>
      <c r="K79" s="5">
        <v>60000</v>
      </c>
      <c r="L79" s="5">
        <v>24382.65</v>
      </c>
      <c r="M79" s="5">
        <v>0</v>
      </c>
      <c r="N79" s="5">
        <v>35617.35</v>
      </c>
      <c r="O79" s="5">
        <v>0</v>
      </c>
      <c r="P79" s="5">
        <v>0</v>
      </c>
      <c r="Q79" s="8" t="s">
        <v>113</v>
      </c>
    </row>
    <row r="80" spans="1:17" ht="25.5" x14ac:dyDescent="0.25">
      <c r="A80" s="3">
        <v>76</v>
      </c>
      <c r="B80" s="4" t="s">
        <v>119</v>
      </c>
      <c r="C80" s="3" t="s">
        <v>14</v>
      </c>
      <c r="D80" s="3" t="s">
        <v>15</v>
      </c>
      <c r="E80" s="5">
        <v>1723463.5</v>
      </c>
      <c r="F80" s="5">
        <v>1551117.15</v>
      </c>
      <c r="G80" s="5">
        <v>1723463.5</v>
      </c>
      <c r="H80" s="3">
        <v>-53</v>
      </c>
      <c r="I80" s="3" t="s">
        <v>111</v>
      </c>
      <c r="J80" s="3" t="s">
        <v>96</v>
      </c>
      <c r="K80" s="5">
        <v>1551117.15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8" t="s">
        <v>64</v>
      </c>
    </row>
    <row r="81" spans="1:17" ht="25.5" x14ac:dyDescent="0.25">
      <c r="A81" s="3">
        <v>77</v>
      </c>
      <c r="B81" s="4" t="s">
        <v>119</v>
      </c>
      <c r="C81" s="3" t="s">
        <v>107</v>
      </c>
      <c r="D81" s="3" t="s">
        <v>74</v>
      </c>
      <c r="E81" s="5">
        <v>1283967.8</v>
      </c>
      <c r="F81" s="5">
        <v>0</v>
      </c>
      <c r="G81" s="5">
        <v>0</v>
      </c>
      <c r="H81" s="3">
        <v>12</v>
      </c>
      <c r="I81" s="3" t="s">
        <v>95</v>
      </c>
      <c r="J81" s="3" t="s">
        <v>100</v>
      </c>
      <c r="K81" s="5">
        <v>79938.63</v>
      </c>
      <c r="L81" s="5">
        <v>0</v>
      </c>
      <c r="M81" s="5">
        <v>0</v>
      </c>
      <c r="N81" s="5">
        <v>0</v>
      </c>
      <c r="O81" s="5">
        <v>0</v>
      </c>
      <c r="P81" s="5">
        <v>79938.63</v>
      </c>
      <c r="Q81" s="8" t="s">
        <v>114</v>
      </c>
    </row>
    <row r="82" spans="1:17" ht="25.5" x14ac:dyDescent="0.25">
      <c r="A82" s="3">
        <v>78</v>
      </c>
      <c r="B82" s="4" t="s">
        <v>119</v>
      </c>
      <c r="C82" s="3" t="s">
        <v>107</v>
      </c>
      <c r="D82" s="3" t="s">
        <v>74</v>
      </c>
      <c r="E82" s="5">
        <v>1283967.8</v>
      </c>
      <c r="F82" s="5">
        <v>0</v>
      </c>
      <c r="G82" s="5">
        <v>0</v>
      </c>
      <c r="H82" s="3">
        <v>12</v>
      </c>
      <c r="I82" s="3" t="s">
        <v>95</v>
      </c>
      <c r="J82" s="3" t="s">
        <v>100</v>
      </c>
      <c r="K82" s="5">
        <v>1144029.17</v>
      </c>
      <c r="L82" s="5">
        <v>1131188.3700000001</v>
      </c>
      <c r="M82" s="5">
        <v>0</v>
      </c>
      <c r="N82" s="5">
        <v>12840.8</v>
      </c>
      <c r="O82" s="5">
        <v>0</v>
      </c>
      <c r="P82" s="5">
        <v>0</v>
      </c>
      <c r="Q82" s="8" t="s">
        <v>114</v>
      </c>
    </row>
    <row r="83" spans="1:17" ht="25.5" x14ac:dyDescent="0.25">
      <c r="A83" s="3">
        <v>79</v>
      </c>
      <c r="B83" s="4" t="s">
        <v>119</v>
      </c>
      <c r="C83" s="3" t="s">
        <v>108</v>
      </c>
      <c r="D83" s="3" t="s">
        <v>32</v>
      </c>
      <c r="E83" s="5">
        <v>1772085.3</v>
      </c>
      <c r="F83" s="5">
        <v>0</v>
      </c>
      <c r="G83" s="5">
        <v>0</v>
      </c>
      <c r="H83" s="3">
        <v>11</v>
      </c>
      <c r="I83" s="3" t="s">
        <v>95</v>
      </c>
      <c r="J83" s="3" t="s">
        <v>100</v>
      </c>
      <c r="K83" s="5">
        <v>150000</v>
      </c>
      <c r="L83" s="5">
        <v>93528.04</v>
      </c>
      <c r="M83" s="5">
        <v>0</v>
      </c>
      <c r="N83" s="5">
        <v>56471.96</v>
      </c>
      <c r="O83" s="5">
        <v>0</v>
      </c>
      <c r="P83" s="5">
        <v>0</v>
      </c>
      <c r="Q83" s="8" t="s">
        <v>114</v>
      </c>
    </row>
    <row r="84" spans="1:17" x14ac:dyDescent="0.25">
      <c r="A84" s="3">
        <v>80</v>
      </c>
      <c r="B84" s="4" t="s">
        <v>119</v>
      </c>
      <c r="C84" s="3" t="s">
        <v>16</v>
      </c>
      <c r="D84" s="3" t="s">
        <v>17</v>
      </c>
      <c r="E84" s="5">
        <v>2716026.1</v>
      </c>
      <c r="F84" s="5">
        <v>2444423.4900000002</v>
      </c>
      <c r="G84" s="5">
        <v>2716026.1</v>
      </c>
      <c r="H84" s="3">
        <v>-60</v>
      </c>
      <c r="I84" s="3" t="s">
        <v>111</v>
      </c>
      <c r="J84" s="3" t="s">
        <v>96</v>
      </c>
      <c r="K84" s="5">
        <v>1348649.01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8" t="s">
        <v>9</v>
      </c>
    </row>
    <row r="85" spans="1:17" ht="25.5" x14ac:dyDescent="0.25">
      <c r="A85" s="3">
        <v>81</v>
      </c>
      <c r="B85" s="4" t="s">
        <v>119</v>
      </c>
      <c r="C85" s="3" t="s">
        <v>108</v>
      </c>
      <c r="D85" s="3" t="s">
        <v>32</v>
      </c>
      <c r="E85" s="5">
        <v>1772085.3</v>
      </c>
      <c r="F85" s="5">
        <v>0</v>
      </c>
      <c r="G85" s="5">
        <v>0</v>
      </c>
      <c r="H85" s="3">
        <v>11</v>
      </c>
      <c r="I85" s="3" t="s">
        <v>95</v>
      </c>
      <c r="J85" s="3" t="s">
        <v>100</v>
      </c>
      <c r="K85" s="5">
        <v>82085.3</v>
      </c>
      <c r="L85" s="5">
        <v>80774.320000000007</v>
      </c>
      <c r="M85" s="5">
        <v>0</v>
      </c>
      <c r="N85" s="5">
        <v>1310.98</v>
      </c>
      <c r="O85" s="5">
        <v>0</v>
      </c>
      <c r="P85" s="5">
        <v>0</v>
      </c>
      <c r="Q85" s="8" t="s">
        <v>115</v>
      </c>
    </row>
    <row r="86" spans="1:17" ht="25.5" x14ac:dyDescent="0.25">
      <c r="A86" s="3">
        <v>82</v>
      </c>
      <c r="B86" s="4" t="s">
        <v>119</v>
      </c>
      <c r="C86" s="3" t="s">
        <v>108</v>
      </c>
      <c r="D86" s="3" t="s">
        <v>32</v>
      </c>
      <c r="E86" s="5">
        <v>1772085.3</v>
      </c>
      <c r="F86" s="5">
        <v>0</v>
      </c>
      <c r="G86" s="5">
        <v>0</v>
      </c>
      <c r="H86" s="3">
        <v>11</v>
      </c>
      <c r="I86" s="3" t="s">
        <v>95</v>
      </c>
      <c r="J86" s="3" t="s">
        <v>100</v>
      </c>
      <c r="K86" s="5">
        <v>540000</v>
      </c>
      <c r="L86" s="5">
        <v>538759.55000000005</v>
      </c>
      <c r="M86" s="5">
        <v>0</v>
      </c>
      <c r="N86" s="5">
        <v>1240.45</v>
      </c>
      <c r="O86" s="5">
        <v>0</v>
      </c>
      <c r="P86" s="5">
        <v>0</v>
      </c>
      <c r="Q86" s="8" t="s">
        <v>115</v>
      </c>
    </row>
    <row r="87" spans="1:17" x14ac:dyDescent="0.25">
      <c r="A87" s="3">
        <v>83</v>
      </c>
      <c r="B87" s="4" t="s">
        <v>119</v>
      </c>
      <c r="C87" s="3" t="s">
        <v>16</v>
      </c>
      <c r="D87" s="3" t="s">
        <v>17</v>
      </c>
      <c r="E87" s="5">
        <v>2716026.1</v>
      </c>
      <c r="F87" s="5">
        <v>2444423.4900000002</v>
      </c>
      <c r="G87" s="5">
        <v>2716026.1</v>
      </c>
      <c r="H87" s="3">
        <v>-60</v>
      </c>
      <c r="I87" s="3" t="s">
        <v>111</v>
      </c>
      <c r="J87" s="3" t="s">
        <v>96</v>
      </c>
      <c r="K87" s="5">
        <v>619533.87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8" t="s">
        <v>75</v>
      </c>
    </row>
    <row r="88" spans="1:17" x14ac:dyDescent="0.25">
      <c r="A88" s="3">
        <v>84</v>
      </c>
      <c r="B88" s="4" t="s">
        <v>119</v>
      </c>
      <c r="C88" s="3" t="s">
        <v>16</v>
      </c>
      <c r="D88" s="3" t="s">
        <v>17</v>
      </c>
      <c r="E88" s="5">
        <v>2716026.1</v>
      </c>
      <c r="F88" s="5">
        <v>2444423.4900000002</v>
      </c>
      <c r="G88" s="5">
        <v>2716026.1</v>
      </c>
      <c r="H88" s="3">
        <v>-60</v>
      </c>
      <c r="I88" s="3" t="s">
        <v>111</v>
      </c>
      <c r="J88" s="3" t="s">
        <v>96</v>
      </c>
      <c r="K88" s="5">
        <v>476240.61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8" t="s">
        <v>76</v>
      </c>
    </row>
    <row r="89" spans="1:17" ht="25.5" x14ac:dyDescent="0.25">
      <c r="A89" s="3">
        <v>85</v>
      </c>
      <c r="B89" s="4" t="s">
        <v>119</v>
      </c>
      <c r="C89" s="3" t="s">
        <v>108</v>
      </c>
      <c r="D89" s="3" t="s">
        <v>32</v>
      </c>
      <c r="E89" s="5">
        <v>1772085.3</v>
      </c>
      <c r="F89" s="5">
        <v>0</v>
      </c>
      <c r="G89" s="5">
        <v>0</v>
      </c>
      <c r="H89" s="3">
        <v>11</v>
      </c>
      <c r="I89" s="3" t="s">
        <v>95</v>
      </c>
      <c r="J89" s="3" t="s">
        <v>100</v>
      </c>
      <c r="K89" s="5">
        <v>115105.14</v>
      </c>
      <c r="L89" s="5">
        <v>0</v>
      </c>
      <c r="M89" s="5">
        <v>0</v>
      </c>
      <c r="N89" s="5">
        <v>0</v>
      </c>
      <c r="O89" s="5">
        <v>0</v>
      </c>
      <c r="P89" s="5">
        <v>115105.14</v>
      </c>
      <c r="Q89" s="8" t="s">
        <v>76</v>
      </c>
    </row>
    <row r="90" spans="1:17" ht="25.5" x14ac:dyDescent="0.25">
      <c r="A90" s="3">
        <v>86</v>
      </c>
      <c r="B90" s="4" t="s">
        <v>119</v>
      </c>
      <c r="C90" s="3" t="s">
        <v>108</v>
      </c>
      <c r="D90" s="3" t="s">
        <v>32</v>
      </c>
      <c r="E90" s="5">
        <v>1772085.3</v>
      </c>
      <c r="F90" s="5">
        <v>0</v>
      </c>
      <c r="G90" s="5">
        <v>0</v>
      </c>
      <c r="H90" s="3">
        <v>11</v>
      </c>
      <c r="I90" s="3" t="s">
        <v>95</v>
      </c>
      <c r="J90" s="3" t="s">
        <v>100</v>
      </c>
      <c r="K90" s="5">
        <v>884894.86</v>
      </c>
      <c r="L90" s="5">
        <v>881814.86</v>
      </c>
      <c r="M90" s="5">
        <v>0</v>
      </c>
      <c r="N90" s="5">
        <v>3080</v>
      </c>
      <c r="O90" s="5">
        <v>0</v>
      </c>
      <c r="P90" s="5">
        <v>0</v>
      </c>
      <c r="Q90" s="8" t="s">
        <v>76</v>
      </c>
    </row>
    <row r="91" spans="1:17" ht="25.5" x14ac:dyDescent="0.25">
      <c r="A91" s="3">
        <v>87</v>
      </c>
      <c r="B91" s="4" t="s">
        <v>119</v>
      </c>
      <c r="C91" s="3" t="s">
        <v>33</v>
      </c>
      <c r="D91" s="3" t="s">
        <v>8</v>
      </c>
      <c r="E91" s="5">
        <v>1054768.3999999999</v>
      </c>
      <c r="F91" s="5">
        <v>830877.58</v>
      </c>
      <c r="G91" s="5">
        <v>900000</v>
      </c>
      <c r="H91" s="3">
        <v>6</v>
      </c>
      <c r="I91" s="3" t="s">
        <v>109</v>
      </c>
      <c r="J91" s="3" t="s">
        <v>100</v>
      </c>
      <c r="K91" s="5">
        <v>154768.4</v>
      </c>
      <c r="L91" s="5">
        <v>118413.98</v>
      </c>
      <c r="M91" s="5">
        <v>0</v>
      </c>
      <c r="N91" s="5">
        <v>36354.42</v>
      </c>
      <c r="O91" s="5">
        <v>0</v>
      </c>
      <c r="P91" s="5">
        <v>0</v>
      </c>
      <c r="Q91" s="8" t="s">
        <v>116</v>
      </c>
    </row>
    <row r="92" spans="1:17" x14ac:dyDescent="0.25">
      <c r="A92" s="3">
        <v>88</v>
      </c>
      <c r="B92" s="6" t="s">
        <v>79</v>
      </c>
      <c r="C92" s="4" t="s">
        <v>80</v>
      </c>
      <c r="D92" s="4" t="s">
        <v>80</v>
      </c>
      <c r="E92" s="4" t="s">
        <v>80</v>
      </c>
      <c r="F92" s="4" t="s">
        <v>80</v>
      </c>
      <c r="G92" s="4" t="s">
        <v>80</v>
      </c>
      <c r="H92" s="4" t="s">
        <v>80</v>
      </c>
      <c r="I92" s="4" t="s">
        <v>80</v>
      </c>
      <c r="J92" s="4" t="s">
        <v>80</v>
      </c>
      <c r="K92" s="4" t="s">
        <v>80</v>
      </c>
      <c r="L92" s="7">
        <v>22131859.34</v>
      </c>
      <c r="M92" s="7">
        <v>0</v>
      </c>
      <c r="N92" s="7">
        <v>978286.77</v>
      </c>
      <c r="O92" s="7">
        <v>0</v>
      </c>
      <c r="P92" s="7">
        <v>1504006</v>
      </c>
      <c r="Q92" s="4" t="s">
        <v>80</v>
      </c>
    </row>
  </sheetData>
  <autoFilter ref="A4:Q92"/>
  <sortState ref="A11:Q97">
    <sortCondition ref="Q11:Q97"/>
  </sortState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Финансирование накладных</vt:lpstr>
      <vt:lpstr>Операции за период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2015-07-08T17:14:52Z</dcterms:modified>
</cp:coreProperties>
</file>