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тест" sheetId="9" r:id="rId1"/>
  </sheets>
  <calcPr calcId="145621"/>
</workbook>
</file>

<file path=xl/calcChain.xml><?xml version="1.0" encoding="utf-8"?>
<calcChain xmlns="http://schemas.openxmlformats.org/spreadsheetml/2006/main">
  <c r="Q3" i="9" l="1"/>
  <c r="Q6" i="9" s="1"/>
  <c r="Q4" i="9"/>
  <c r="Q5" i="9"/>
  <c r="Q7" i="9" l="1"/>
  <c r="Q8" i="9" l="1"/>
  <c r="Q9" i="9" s="1"/>
  <c r="Q10" i="9" l="1"/>
  <c r="Q11" i="9" s="1"/>
  <c r="K4" i="9"/>
  <c r="P3" i="9"/>
  <c r="O3" i="9"/>
  <c r="K6" i="9"/>
  <c r="Q12" i="9" l="1"/>
  <c r="Q13" i="9"/>
  <c r="M3" i="9"/>
  <c r="M4" i="9" s="1"/>
  <c r="M5" i="9" s="1"/>
  <c r="M6" i="9" s="1"/>
  <c r="M7" i="9" s="1"/>
  <c r="B34" i="9"/>
  <c r="Q14" i="9" l="1"/>
  <c r="M8" i="9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K33" i="9"/>
  <c r="Q15" i="9" l="1"/>
  <c r="Q16" i="9" s="1"/>
  <c r="P33" i="9"/>
  <c r="Q17" i="9" l="1"/>
  <c r="Q18" i="9"/>
  <c r="Q19" i="9" s="1"/>
  <c r="Q20" i="9" s="1"/>
  <c r="Q21" i="9" s="1"/>
  <c r="Q22" i="9" s="1"/>
  <c r="Q23" i="9" s="1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8" i="9"/>
  <c r="P9" i="9"/>
  <c r="P7" i="9"/>
  <c r="P6" i="9"/>
  <c r="P5" i="9"/>
  <c r="P4" i="9"/>
  <c r="Q24" i="9" l="1"/>
  <c r="Q25" i="9" s="1"/>
  <c r="Q26" i="9" s="1"/>
  <c r="Q27" i="9" s="1"/>
  <c r="Q28" i="9" s="1"/>
  <c r="Q29" i="9" s="1"/>
  <c r="Q30" i="9" s="1"/>
  <c r="Q31" i="9" s="1"/>
  <c r="Q32" i="9" s="1"/>
  <c r="Q33" i="9" s="1"/>
  <c r="J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N4" i="9"/>
  <c r="K5" i="9"/>
  <c r="N5" i="9" s="1"/>
  <c r="N6" i="9"/>
  <c r="K7" i="9"/>
  <c r="N7" i="9" s="1"/>
  <c r="K8" i="9"/>
  <c r="N8" i="9" s="1"/>
  <c r="K9" i="9"/>
  <c r="N9" i="9" s="1"/>
  <c r="K10" i="9"/>
  <c r="N10" i="9" s="1"/>
  <c r="K11" i="9"/>
  <c r="N11" i="9" s="1"/>
  <c r="K12" i="9"/>
  <c r="N12" i="9" s="1"/>
  <c r="K13" i="9"/>
  <c r="N13" i="9" s="1"/>
  <c r="K14" i="9"/>
  <c r="N14" i="9" s="1"/>
  <c r="K15" i="9"/>
  <c r="N15" i="9" s="1"/>
  <c r="K16" i="9"/>
  <c r="N16" i="9" s="1"/>
  <c r="K17" i="9"/>
  <c r="N17" i="9" s="1"/>
  <c r="K18" i="9"/>
  <c r="N18" i="9" s="1"/>
  <c r="K19" i="9"/>
  <c r="N19" i="9" s="1"/>
  <c r="K20" i="9"/>
  <c r="N20" i="9" s="1"/>
  <c r="K21" i="9"/>
  <c r="N21" i="9" s="1"/>
  <c r="K22" i="9"/>
  <c r="N22" i="9" s="1"/>
  <c r="K23" i="9"/>
  <c r="N23" i="9" s="1"/>
  <c r="K24" i="9"/>
  <c r="N24" i="9" s="1"/>
  <c r="K25" i="9"/>
  <c r="N25" i="9" s="1"/>
  <c r="K26" i="9"/>
  <c r="N26" i="9" s="1"/>
  <c r="K27" i="9"/>
  <c r="N27" i="9" s="1"/>
  <c r="K28" i="9"/>
  <c r="N28" i="9" s="1"/>
  <c r="K29" i="9"/>
  <c r="N29" i="9" s="1"/>
  <c r="K30" i="9"/>
  <c r="N30" i="9" s="1"/>
  <c r="K31" i="9"/>
  <c r="N31" i="9" s="1"/>
  <c r="K32" i="9"/>
  <c r="N32" i="9" s="1"/>
  <c r="K3" i="9"/>
  <c r="I34" i="9"/>
  <c r="I36" i="9" s="1"/>
  <c r="H34" i="9"/>
  <c r="D34" i="9"/>
  <c r="C34" i="9"/>
  <c r="N3" i="9" l="1"/>
  <c r="K37" i="9"/>
  <c r="B37" i="9"/>
  <c r="N33" i="9"/>
  <c r="B36" i="9"/>
  <c r="G34" i="9"/>
  <c r="G36" i="9" s="1"/>
  <c r="F34" i="9"/>
  <c r="E34" i="9"/>
  <c r="E36" i="9" s="1"/>
  <c r="K35" i="9" l="1"/>
  <c r="Q36" i="9" l="1"/>
</calcChain>
</file>

<file path=xl/sharedStrings.xml><?xml version="1.0" encoding="utf-8"?>
<sst xmlns="http://schemas.openxmlformats.org/spreadsheetml/2006/main" count="19" uniqueCount="19">
  <si>
    <t>вес дня</t>
  </si>
  <si>
    <t>план дня</t>
  </si>
  <si>
    <t>% выполнения плана дня</t>
  </si>
  <si>
    <t>прогноз</t>
  </si>
  <si>
    <t>Выручка</t>
  </si>
  <si>
    <t>Кол-во чеков</t>
  </si>
  <si>
    <t>Штук товара в чеке</t>
  </si>
  <si>
    <t>Ср. чек</t>
  </si>
  <si>
    <t>Средняя стоимость товарной позиции</t>
  </si>
  <si>
    <t>Ср. кол-во позиций в чеке</t>
  </si>
  <si>
    <t>Кол. посещений</t>
  </si>
  <si>
    <t>% обслуживания</t>
  </si>
  <si>
    <t>итого</t>
  </si>
  <si>
    <t>план</t>
  </si>
  <si>
    <t>нарастающий итог</t>
  </si>
  <si>
    <t>выполнение % обсл.</t>
  </si>
  <si>
    <t>выполнение</t>
  </si>
  <si>
    <t>% ср.чек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</si>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</sst>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4" fontId="0" fillId="2" borderId="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2" fillId="4" borderId="5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6" borderId="9" xfId="0" applyNumberFormat="1" applyFont="1" applyFill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тест!$A$3:$A$33</c:f>
              <c:numCache>
                <c:formatCode>m/d/yyyy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тест!$B$3:$B$33</c:f>
              <c:numCache>
                <c:formatCode>0.00</c:formatCode>
                <c:ptCount val="31"/>
                <c:pt idx="0">
                  <c:v>99828</c:v>
                </c:pt>
                <c:pt idx="1">
                  <c:v>114966</c:v>
                </c:pt>
                <c:pt idx="2">
                  <c:v>111258.15</c:v>
                </c:pt>
                <c:pt idx="3">
                  <c:v>155048</c:v>
                </c:pt>
                <c:pt idx="4">
                  <c:v>87951.24</c:v>
                </c:pt>
                <c:pt idx="5">
                  <c:v>82104</c:v>
                </c:pt>
                <c:pt idx="6">
                  <c:v>68468.05</c:v>
                </c:pt>
                <c:pt idx="7">
                  <c:v>137679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47584"/>
        <c:axId val="261349376"/>
      </c:lineChart>
      <c:dateAx>
        <c:axId val="261347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61349376"/>
        <c:crosses val="autoZero"/>
        <c:auto val="1"/>
        <c:lblOffset val="100"/>
        <c:baseTimeUnit val="days"/>
      </c:dateAx>
      <c:valAx>
        <c:axId val="26134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6134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37</xdr:row>
      <xdr:rowOff>130968</xdr:rowOff>
    </xdr:from>
    <xdr:to>
      <xdr:col>16</xdr:col>
      <xdr:colOff>0</xdr:colOff>
      <xdr:row>52</xdr:row>
      <xdr:rowOff>107156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3"/>
  <sheetViews>
    <sheetView tabSelected="1" zoomScale="80" zoomScaleNormal="80" workbookViewId="0">
      <selection activeCell="Q4" sqref="Q4"/>
    </sheetView>
  </sheetViews>
  <sheetFormatPr defaultRowHeight="15" x14ac:dyDescent="0.25"/>
  <cols>
    <col min="1" max="1" width="12.85546875" style="1" bestFit="1" customWidth="1"/>
    <col min="2" max="2" width="12.42578125" style="1" bestFit="1" customWidth="1"/>
    <col min="3" max="3" width="7.140625" style="1" bestFit="1" customWidth="1"/>
    <col min="4" max="4" width="8.5703125" style="1" bestFit="1" customWidth="1"/>
    <col min="5" max="5" width="8.7109375" style="1" bestFit="1" customWidth="1"/>
    <col min="6" max="6" width="10.28515625" style="1" customWidth="1"/>
    <col min="7" max="7" width="9.85546875" style="1" customWidth="1"/>
    <col min="8" max="8" width="10.7109375" style="1" customWidth="1"/>
    <col min="9" max="9" width="10.28515625" style="1" customWidth="1"/>
    <col min="10" max="10" width="9.140625" style="1"/>
    <col min="11" max="11" width="11.7109375" style="1" customWidth="1"/>
    <col min="12" max="12" width="12.85546875" style="1" customWidth="1"/>
    <col min="13" max="13" width="13" style="14" bestFit="1" customWidth="1"/>
    <col min="14" max="14" width="9.140625" style="1"/>
    <col min="15" max="15" width="9.85546875" style="1" bestFit="1" customWidth="1"/>
    <col min="16" max="16" width="9.140625" style="1"/>
    <col min="17" max="17" width="12.5703125" style="18" customWidth="1"/>
    <col min="18" max="39" width="9.140625" style="18"/>
    <col min="40" max="16384" width="9.140625" style="1"/>
  </cols>
  <sheetData>
    <row r="2" spans="1:39" ht="48.75" x14ac:dyDescent="0.25"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0</v>
      </c>
      <c r="K2" s="3" t="s">
        <v>1</v>
      </c>
      <c r="L2" s="3"/>
      <c r="M2" s="19" t="s">
        <v>14</v>
      </c>
      <c r="N2" s="3" t="s">
        <v>2</v>
      </c>
      <c r="O2" s="3" t="s">
        <v>15</v>
      </c>
      <c r="P2" s="3" t="s">
        <v>17</v>
      </c>
      <c r="Q2" s="37"/>
      <c r="R2" s="37"/>
      <c r="S2" s="37"/>
      <c r="T2" s="36"/>
    </row>
    <row r="3" spans="1:39" x14ac:dyDescent="0.25">
      <c r="A3" s="7">
        <v>42186</v>
      </c>
      <c r="B3" s="15">
        <v>99828</v>
      </c>
      <c r="C3" s="15">
        <v>92</v>
      </c>
      <c r="D3" s="15">
        <v>252</v>
      </c>
      <c r="E3" s="15">
        <v>1085.0899999999999</v>
      </c>
      <c r="F3" s="15">
        <v>396.14</v>
      </c>
      <c r="G3" s="15">
        <v>2.75</v>
      </c>
      <c r="H3" s="15">
        <v>306</v>
      </c>
      <c r="I3" s="15">
        <v>30.07</v>
      </c>
      <c r="J3" s="13">
        <v>0.03</v>
      </c>
      <c r="K3" s="6">
        <f>$B$35*J3</f>
        <v>97230</v>
      </c>
      <c r="L3" s="6"/>
      <c r="M3" s="20">
        <f>B3</f>
        <v>99828</v>
      </c>
      <c r="N3" s="5">
        <f>B3/K3</f>
        <v>1.0267201481024375</v>
      </c>
      <c r="O3" s="5">
        <f>I3/I35</f>
        <v>0.88441176470588234</v>
      </c>
      <c r="P3" s="5">
        <f>E3/E35</f>
        <v>1.2056555555555555</v>
      </c>
      <c r="Q3" s="35">
        <f>(B$35-SUM(B$2:B2)-SUM(Q$2:Q2))*J3/SUM(J3:J$33)</f>
        <v>97229.999999999956</v>
      </c>
      <c r="R3" s="35"/>
      <c r="S3" s="35"/>
      <c r="T3" s="35"/>
    </row>
    <row r="4" spans="1:39" x14ac:dyDescent="0.25">
      <c r="A4" s="7">
        <v>42187</v>
      </c>
      <c r="B4" s="15">
        <v>114966</v>
      </c>
      <c r="C4" s="15">
        <v>98</v>
      </c>
      <c r="D4" s="15">
        <v>297</v>
      </c>
      <c r="E4" s="15">
        <v>1173.1199999999999</v>
      </c>
      <c r="F4" s="15">
        <v>387.09</v>
      </c>
      <c r="G4" s="15">
        <v>3.03</v>
      </c>
      <c r="H4" s="15">
        <v>350</v>
      </c>
      <c r="I4" s="15">
        <v>28</v>
      </c>
      <c r="J4" s="13">
        <v>0.03</v>
      </c>
      <c r="K4" s="6">
        <f>$B$35*J4</f>
        <v>97230</v>
      </c>
      <c r="L4" s="6"/>
      <c r="M4" s="20">
        <f>M3+B4</f>
        <v>214794</v>
      </c>
      <c r="N4" s="5">
        <f t="shared" ref="N4:N33" si="0">B4/K4</f>
        <v>1.1824128355445851</v>
      </c>
      <c r="O4" s="5">
        <f>I4/I35</f>
        <v>0.82352941176470584</v>
      </c>
      <c r="P4" s="5">
        <f>E4/E35</f>
        <v>1.3034666666666666</v>
      </c>
      <c r="Q4" s="35">
        <f>(B$35-SUM(B$2:B3)-SUM(Q$2:Q3))*J4/SUM(J4:J$33)</f>
        <v>94142.536082474166</v>
      </c>
      <c r="R4" s="35"/>
      <c r="S4" s="35"/>
      <c r="T4" s="35"/>
    </row>
    <row r="5" spans="1:39" x14ac:dyDescent="0.25">
      <c r="A5" s="7">
        <v>42188</v>
      </c>
      <c r="B5" s="15">
        <v>111258.15</v>
      </c>
      <c r="C5" s="15">
        <v>113</v>
      </c>
      <c r="D5" s="15">
        <v>299</v>
      </c>
      <c r="E5" s="15">
        <v>984.59</v>
      </c>
      <c r="F5" s="15">
        <v>372.1</v>
      </c>
      <c r="G5" s="15">
        <v>2.65</v>
      </c>
      <c r="H5" s="15">
        <v>354</v>
      </c>
      <c r="I5" s="15">
        <v>31.92</v>
      </c>
      <c r="J5" s="13">
        <v>0.03</v>
      </c>
      <c r="K5" s="6">
        <f t="shared" ref="K4:K33" si="1">$B$35*J5</f>
        <v>97230</v>
      </c>
      <c r="L5" s="6"/>
      <c r="M5" s="20">
        <f t="shared" ref="M5:M33" si="2">M4+B5</f>
        <v>326052.15000000002</v>
      </c>
      <c r="N5" s="5">
        <f t="shared" si="0"/>
        <v>1.1442780006170934</v>
      </c>
      <c r="O5" s="5">
        <f>I5/I35</f>
        <v>0.93882352941176472</v>
      </c>
      <c r="P5" s="5">
        <f>E5/E35</f>
        <v>1.0939888888888889</v>
      </c>
      <c r="Q5" s="35">
        <f>(B$35-SUM(B$2:B4)-SUM(Q$2:Q4))*J5/SUM(J5:J$33)</f>
        <v>90473.408422899709</v>
      </c>
      <c r="R5" s="35"/>
      <c r="S5" s="35"/>
      <c r="T5" s="35"/>
    </row>
    <row r="6" spans="1:39" x14ac:dyDescent="0.25">
      <c r="A6" s="23">
        <v>42189</v>
      </c>
      <c r="B6" s="24">
        <v>155048</v>
      </c>
      <c r="C6" s="24">
        <v>152</v>
      </c>
      <c r="D6" s="24">
        <v>369</v>
      </c>
      <c r="E6" s="24">
        <v>1020.05</v>
      </c>
      <c r="F6" s="24">
        <v>420.18</v>
      </c>
      <c r="G6" s="24">
        <v>2.4300000000000002</v>
      </c>
      <c r="H6" s="24">
        <v>442</v>
      </c>
      <c r="I6" s="24">
        <v>34.39</v>
      </c>
      <c r="J6" s="25">
        <v>0.04</v>
      </c>
      <c r="K6" s="26">
        <f>$B$35*J6</f>
        <v>129640</v>
      </c>
      <c r="L6" s="6"/>
      <c r="M6" s="27">
        <f t="shared" si="2"/>
        <v>481100.15</v>
      </c>
      <c r="N6" s="5">
        <f t="shared" si="0"/>
        <v>1.195988892317186</v>
      </c>
      <c r="O6" s="5">
        <f>I6/I35</f>
        <v>1.0114705882352941</v>
      </c>
      <c r="P6" s="5">
        <f>E6/E35</f>
        <v>1.1333888888888888</v>
      </c>
      <c r="Q6" s="35">
        <f>(B$35-SUM(B$2:B5)-SUM(Q$2:Q5))*J6/SUM(J6:J$33)</f>
        <v>115740.74309866483</v>
      </c>
      <c r="R6" s="35"/>
      <c r="S6" s="35"/>
      <c r="T6" s="35"/>
    </row>
    <row r="7" spans="1:39" x14ac:dyDescent="0.25">
      <c r="A7" s="23">
        <v>42190</v>
      </c>
      <c r="B7" s="24">
        <v>87951.24</v>
      </c>
      <c r="C7" s="24">
        <v>87</v>
      </c>
      <c r="D7" s="24">
        <v>217</v>
      </c>
      <c r="E7" s="24">
        <v>1010.93</v>
      </c>
      <c r="F7" s="24">
        <v>405.31</v>
      </c>
      <c r="G7" s="24">
        <v>2.4900000000000002</v>
      </c>
      <c r="H7" s="24">
        <v>281</v>
      </c>
      <c r="I7" s="24">
        <v>30.96</v>
      </c>
      <c r="J7" s="25">
        <v>0.04</v>
      </c>
      <c r="K7" s="26">
        <f t="shared" si="1"/>
        <v>129640</v>
      </c>
      <c r="L7" s="6"/>
      <c r="M7" s="27">
        <f t="shared" si="2"/>
        <v>569051.39</v>
      </c>
      <c r="N7" s="5">
        <f t="shared" si="0"/>
        <v>0.67842672014810246</v>
      </c>
      <c r="O7" s="5">
        <f>I7/I35</f>
        <v>0.9105882352941177</v>
      </c>
      <c r="P7" s="5">
        <f>E7/E35</f>
        <v>1.1232555555555555</v>
      </c>
      <c r="Q7" s="35">
        <f>(B$35-SUM(B$2:B6)-SUM(Q$2:Q6))*J7/SUM(J7:J$33)</f>
        <v>108612.09942050395</v>
      </c>
      <c r="R7" s="35"/>
      <c r="S7" s="35"/>
      <c r="T7" s="35"/>
    </row>
    <row r="8" spans="1:39" x14ac:dyDescent="0.25">
      <c r="A8" s="7">
        <v>42191</v>
      </c>
      <c r="B8" s="15">
        <v>82104</v>
      </c>
      <c r="C8" s="15">
        <v>83</v>
      </c>
      <c r="D8" s="15">
        <v>195</v>
      </c>
      <c r="E8" s="15">
        <v>989.2</v>
      </c>
      <c r="F8" s="15">
        <v>421.05</v>
      </c>
      <c r="G8" s="15">
        <v>2.35</v>
      </c>
      <c r="H8" s="15">
        <v>328</v>
      </c>
      <c r="I8" s="15">
        <v>25.3</v>
      </c>
      <c r="J8" s="13">
        <v>0.03</v>
      </c>
      <c r="K8" s="6">
        <f t="shared" si="1"/>
        <v>97230</v>
      </c>
      <c r="L8" s="6"/>
      <c r="M8" s="20">
        <f>M7+B8</f>
        <v>651155.39</v>
      </c>
      <c r="N8" s="5">
        <f t="shared" si="0"/>
        <v>0.84443073125578527</v>
      </c>
      <c r="O8" s="5">
        <f>I8/I35</f>
        <v>0.74411764705882355</v>
      </c>
      <c r="P8" s="5">
        <f>E8/E35</f>
        <v>1.0991111111111111</v>
      </c>
      <c r="Q8" s="35">
        <f>(B$35-SUM(B$2:B7)-SUM(Q$2:Q7))*J8/SUM(J8:J$33)</f>
        <v>78280.114083450229</v>
      </c>
      <c r="R8" s="35"/>
      <c r="S8" s="35"/>
      <c r="T8" s="35"/>
    </row>
    <row r="9" spans="1:39" x14ac:dyDescent="0.25">
      <c r="A9" s="7">
        <v>42192</v>
      </c>
      <c r="B9" s="15">
        <v>68468.05</v>
      </c>
      <c r="C9" s="15">
        <v>71</v>
      </c>
      <c r="D9" s="15">
        <v>188</v>
      </c>
      <c r="E9" s="15">
        <v>964.34</v>
      </c>
      <c r="F9" s="15">
        <v>364.19</v>
      </c>
      <c r="G9" s="15">
        <v>2.65</v>
      </c>
      <c r="H9" s="15">
        <v>270</v>
      </c>
      <c r="I9" s="15">
        <v>26.3</v>
      </c>
      <c r="J9" s="13">
        <v>0.03</v>
      </c>
      <c r="K9" s="6">
        <f t="shared" si="1"/>
        <v>97230</v>
      </c>
      <c r="L9" s="6"/>
      <c r="M9" s="20">
        <f t="shared" si="2"/>
        <v>719623.44000000006</v>
      </c>
      <c r="N9" s="5">
        <f t="shared" si="0"/>
        <v>0.70418646508279337</v>
      </c>
      <c r="O9" s="5">
        <f>I9/I35</f>
        <v>0.77352941176470591</v>
      </c>
      <c r="P9" s="5">
        <f>E9/E35</f>
        <v>1.0714888888888889</v>
      </c>
      <c r="Q9" s="35">
        <f>(B$35-SUM(B$2:B8)-SUM(Q$2:Q8))*J9/SUM(J9:J$33)</f>
        <v>75201.21408345025</v>
      </c>
      <c r="R9" s="35"/>
      <c r="S9" s="35"/>
      <c r="T9" s="35"/>
    </row>
    <row r="10" spans="1:39" x14ac:dyDescent="0.25">
      <c r="A10" s="7">
        <v>42193</v>
      </c>
      <c r="B10" s="15">
        <v>137679</v>
      </c>
      <c r="C10" s="15">
        <v>141</v>
      </c>
      <c r="D10" s="15">
        <v>398</v>
      </c>
      <c r="E10" s="15">
        <v>976.45</v>
      </c>
      <c r="F10" s="15">
        <v>345.93</v>
      </c>
      <c r="G10" s="15">
        <v>2.82</v>
      </c>
      <c r="H10" s="15">
        <v>369</v>
      </c>
      <c r="I10" s="15">
        <v>38.21</v>
      </c>
      <c r="J10" s="13">
        <v>0.03</v>
      </c>
      <c r="K10" s="6">
        <f t="shared" si="1"/>
        <v>97230</v>
      </c>
      <c r="L10" s="6"/>
      <c r="M10" s="20">
        <f t="shared" si="2"/>
        <v>857302.44000000006</v>
      </c>
      <c r="N10" s="5">
        <f t="shared" si="0"/>
        <v>1.4160135760567727</v>
      </c>
      <c r="O10" s="5">
        <f>I10/I35</f>
        <v>1.1238235294117647</v>
      </c>
      <c r="P10" s="5">
        <f>E10/E35</f>
        <v>1.0849444444444445</v>
      </c>
      <c r="Q10" s="35">
        <f>(B$35-SUM(B$2:B9)-SUM(Q$2:Q9))*J10/SUM(J10:J$33)</f>
        <v>72533.627719813885</v>
      </c>
      <c r="R10" s="35"/>
      <c r="S10" s="35"/>
      <c r="T10" s="35"/>
    </row>
    <row r="11" spans="1:39" x14ac:dyDescent="0.25">
      <c r="A11" s="7">
        <v>42194</v>
      </c>
      <c r="B11" s="15"/>
      <c r="C11" s="15"/>
      <c r="D11" s="15"/>
      <c r="E11" s="15"/>
      <c r="F11" s="15"/>
      <c r="G11" s="15"/>
      <c r="H11" s="15"/>
      <c r="I11" s="15"/>
      <c r="J11" s="13">
        <v>0.03</v>
      </c>
      <c r="K11" s="6">
        <f t="shared" si="1"/>
        <v>97230</v>
      </c>
      <c r="L11" s="6"/>
      <c r="M11" s="20">
        <f t="shared" si="2"/>
        <v>857302.44000000006</v>
      </c>
      <c r="N11" s="5">
        <f t="shared" si="0"/>
        <v>0</v>
      </c>
      <c r="O11" s="5">
        <f>I11/I35</f>
        <v>0</v>
      </c>
      <c r="P11" s="5">
        <f>E11/E35</f>
        <v>0</v>
      </c>
      <c r="Q11" s="35">
        <f>(B$35-SUM(B$2:B10)-SUM(Q$2:Q10))*J11/SUM(J11:J$33)</f>
        <v>66952.046638732805</v>
      </c>
      <c r="R11" s="35"/>
      <c r="S11" s="35"/>
      <c r="T11" s="35"/>
    </row>
    <row r="12" spans="1:39" x14ac:dyDescent="0.25">
      <c r="A12" s="7">
        <v>42195</v>
      </c>
      <c r="B12" s="15"/>
      <c r="C12" s="15"/>
      <c r="D12" s="15"/>
      <c r="E12" s="15"/>
      <c r="F12" s="15"/>
      <c r="G12" s="15"/>
      <c r="H12" s="15"/>
      <c r="I12" s="15"/>
      <c r="J12" s="13">
        <v>0.03</v>
      </c>
      <c r="K12" s="6">
        <f t="shared" si="1"/>
        <v>97230</v>
      </c>
      <c r="L12" s="6"/>
      <c r="M12" s="20">
        <f t="shared" si="2"/>
        <v>857302.44000000006</v>
      </c>
      <c r="N12" s="5">
        <f t="shared" si="0"/>
        <v>0</v>
      </c>
      <c r="O12" s="5">
        <f>I12/I35</f>
        <v>0</v>
      </c>
      <c r="P12" s="5">
        <f>E12/E35</f>
        <v>0</v>
      </c>
      <c r="Q12" s="35">
        <f>(B$35-SUM(B$2:B11)-SUM(Q$2:Q11))*J12/SUM(J12:J$33)</f>
        <v>66952.046638732805</v>
      </c>
      <c r="R12" s="35"/>
      <c r="S12" s="35"/>
      <c r="T12" s="35"/>
    </row>
    <row r="13" spans="1:39" x14ac:dyDescent="0.25">
      <c r="A13" s="23">
        <v>42196</v>
      </c>
      <c r="B13" s="15"/>
      <c r="C13" s="24"/>
      <c r="D13" s="24"/>
      <c r="E13" s="24"/>
      <c r="F13" s="24"/>
      <c r="G13" s="24"/>
      <c r="H13" s="24"/>
      <c r="I13" s="24"/>
      <c r="J13" s="25">
        <v>0.05</v>
      </c>
      <c r="K13" s="26">
        <f t="shared" si="1"/>
        <v>162050</v>
      </c>
      <c r="L13" s="6"/>
      <c r="M13" s="27">
        <f t="shared" si="2"/>
        <v>857302.44000000006</v>
      </c>
      <c r="N13" s="5">
        <f t="shared" si="0"/>
        <v>0</v>
      </c>
      <c r="O13" s="5">
        <f>I13/I35</f>
        <v>0</v>
      </c>
      <c r="P13" s="5">
        <f>E13/E35</f>
        <v>0</v>
      </c>
      <c r="Q13" s="35">
        <f>(B$35-SUM(B$2:B12)-SUM(Q$2:Q12))*J13/SUM(J13:J$33)</f>
        <v>111586.74439788802</v>
      </c>
      <c r="R13" s="35"/>
      <c r="S13" s="35"/>
      <c r="T13" s="35"/>
    </row>
    <row r="14" spans="1:39" x14ac:dyDescent="0.25">
      <c r="A14" s="23">
        <v>42197</v>
      </c>
      <c r="B14" s="15"/>
      <c r="C14" s="24"/>
      <c r="D14" s="24"/>
      <c r="E14" s="24"/>
      <c r="F14" s="24"/>
      <c r="G14" s="24"/>
      <c r="H14" s="24"/>
      <c r="I14" s="24"/>
      <c r="J14" s="25">
        <v>0.05</v>
      </c>
      <c r="K14" s="26">
        <f t="shared" si="1"/>
        <v>162050</v>
      </c>
      <c r="L14" s="6"/>
      <c r="M14" s="27">
        <f t="shared" si="2"/>
        <v>857302.44000000006</v>
      </c>
      <c r="N14" s="5">
        <f t="shared" si="0"/>
        <v>0</v>
      </c>
      <c r="O14" s="5">
        <f>I14/I35</f>
        <v>0</v>
      </c>
      <c r="P14" s="5">
        <f>E14/E35</f>
        <v>0</v>
      </c>
      <c r="Q14" s="35">
        <f>(B$35-SUM(B$2:B13)-SUM(Q$2:Q13))*J14/SUM(J14:J$33)</f>
        <v>111586.74439788805</v>
      </c>
      <c r="R14" s="35"/>
      <c r="S14" s="35"/>
      <c r="T14" s="35"/>
    </row>
    <row r="15" spans="1:39" s="17" customFormat="1" x14ac:dyDescent="0.25">
      <c r="A15" s="7">
        <v>42198</v>
      </c>
      <c r="B15" s="15"/>
      <c r="C15" s="15"/>
      <c r="D15" s="15"/>
      <c r="E15" s="15"/>
      <c r="F15" s="15"/>
      <c r="G15" s="15"/>
      <c r="H15" s="15"/>
      <c r="I15" s="15"/>
      <c r="J15" s="13">
        <v>0.03</v>
      </c>
      <c r="K15" s="6">
        <f t="shared" si="1"/>
        <v>97230</v>
      </c>
      <c r="L15" s="6"/>
      <c r="M15" s="20">
        <f t="shared" si="2"/>
        <v>857302.44000000006</v>
      </c>
      <c r="N15" s="5">
        <f t="shared" si="0"/>
        <v>0</v>
      </c>
      <c r="O15" s="16">
        <f>I15/I35</f>
        <v>0</v>
      </c>
      <c r="P15" s="16">
        <f>E15/E35</f>
        <v>0</v>
      </c>
      <c r="Q15" s="35">
        <f>(B$35-SUM(B$2:B14)-SUM(Q$2:Q14))*J15/SUM(J15:J$33)</f>
        <v>66952.04663873282</v>
      </c>
      <c r="R15" s="35"/>
      <c r="S15" s="35"/>
      <c r="T15" s="35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s="17" customFormat="1" x14ac:dyDescent="0.25">
      <c r="A16" s="7">
        <v>42199</v>
      </c>
      <c r="B16" s="15"/>
      <c r="C16" s="15"/>
      <c r="D16" s="15"/>
      <c r="E16" s="15"/>
      <c r="F16" s="15"/>
      <c r="G16" s="15"/>
      <c r="H16" s="15"/>
      <c r="I16" s="15"/>
      <c r="J16" s="13">
        <v>0.03</v>
      </c>
      <c r="K16" s="6">
        <f t="shared" si="1"/>
        <v>97230</v>
      </c>
      <c r="L16" s="6"/>
      <c r="M16" s="20">
        <f t="shared" si="2"/>
        <v>857302.44000000006</v>
      </c>
      <c r="N16" s="5">
        <f t="shared" si="0"/>
        <v>0</v>
      </c>
      <c r="O16" s="16">
        <f>I16/I35</f>
        <v>0</v>
      </c>
      <c r="P16" s="16">
        <f>E16/E35</f>
        <v>0</v>
      </c>
      <c r="Q16" s="35">
        <f>(B$35-SUM(B$2:B15)-SUM(Q$2:Q15))*J16/SUM(J16:J$33)</f>
        <v>66952.046638732849</v>
      </c>
      <c r="R16" s="35"/>
      <c r="S16" s="35"/>
      <c r="T16" s="35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5">
      <c r="A17" s="7">
        <v>42200</v>
      </c>
      <c r="B17" s="15"/>
      <c r="C17" s="15"/>
      <c r="D17" s="15"/>
      <c r="E17" s="15"/>
      <c r="F17" s="15"/>
      <c r="G17" s="15"/>
      <c r="H17" s="15"/>
      <c r="I17" s="15"/>
      <c r="J17" s="13">
        <v>0.03</v>
      </c>
      <c r="K17" s="6">
        <f t="shared" si="1"/>
        <v>97230</v>
      </c>
      <c r="L17" s="6"/>
      <c r="M17" s="20">
        <f t="shared" si="2"/>
        <v>857302.44000000006</v>
      </c>
      <c r="N17" s="5">
        <f t="shared" si="0"/>
        <v>0</v>
      </c>
      <c r="O17" s="5">
        <f>I17/I35</f>
        <v>0</v>
      </c>
      <c r="P17" s="5">
        <f>E17/E35</f>
        <v>0</v>
      </c>
      <c r="Q17" s="35">
        <f>(B$35-SUM(B$2:B16)-SUM(Q$2:Q16))*J17/SUM(J17:J$33)</f>
        <v>66952.046638732834</v>
      </c>
      <c r="R17" s="35"/>
      <c r="S17" s="35"/>
      <c r="T17" s="35"/>
    </row>
    <row r="18" spans="1:39" x14ac:dyDescent="0.25">
      <c r="A18" s="7">
        <v>42201</v>
      </c>
      <c r="B18" s="15"/>
      <c r="C18" s="15"/>
      <c r="D18" s="15"/>
      <c r="E18" s="15"/>
      <c r="F18" s="15"/>
      <c r="G18" s="15"/>
      <c r="H18" s="15"/>
      <c r="I18" s="15"/>
      <c r="J18" s="13">
        <v>0.03</v>
      </c>
      <c r="K18" s="6">
        <f t="shared" si="1"/>
        <v>97230</v>
      </c>
      <c r="L18" s="6"/>
      <c r="M18" s="20">
        <f t="shared" si="2"/>
        <v>857302.44000000006</v>
      </c>
      <c r="N18" s="5">
        <f t="shared" si="0"/>
        <v>0</v>
      </c>
      <c r="O18" s="5">
        <f>I18/I35</f>
        <v>0</v>
      </c>
      <c r="P18" s="5">
        <f>E18/E35</f>
        <v>0</v>
      </c>
      <c r="Q18" s="35">
        <f>(B$35-SUM(B$2:B17)-SUM(Q$2:Q17))*J18/SUM(J18:J$33)</f>
        <v>66952.046638732849</v>
      </c>
      <c r="R18" s="35"/>
      <c r="S18" s="35"/>
      <c r="T18" s="35"/>
    </row>
    <row r="19" spans="1:39" x14ac:dyDescent="0.25">
      <c r="A19" s="7">
        <v>42202</v>
      </c>
      <c r="B19" s="15"/>
      <c r="C19" s="15"/>
      <c r="D19" s="15"/>
      <c r="E19" s="15"/>
      <c r="F19" s="15"/>
      <c r="G19" s="15"/>
      <c r="H19" s="15"/>
      <c r="I19" s="15"/>
      <c r="J19" s="13">
        <v>0.03</v>
      </c>
      <c r="K19" s="6">
        <f t="shared" si="1"/>
        <v>97230</v>
      </c>
      <c r="L19" s="6"/>
      <c r="M19" s="20">
        <f t="shared" si="2"/>
        <v>857302.44000000006</v>
      </c>
      <c r="N19" s="5">
        <f t="shared" si="0"/>
        <v>0</v>
      </c>
      <c r="O19" s="5">
        <f>I19/I35</f>
        <v>0</v>
      </c>
      <c r="P19" s="5">
        <f>E19/E35</f>
        <v>0</v>
      </c>
      <c r="Q19" s="35">
        <f>(B$35-SUM(B$2:B18)-SUM(Q$2:Q18))*J19/SUM(J19:J$33)</f>
        <v>66952.046638732849</v>
      </c>
      <c r="R19" s="35"/>
      <c r="S19" s="35"/>
      <c r="T19" s="35"/>
    </row>
    <row r="20" spans="1:39" x14ac:dyDescent="0.25">
      <c r="A20" s="23">
        <v>42203</v>
      </c>
      <c r="B20" s="15"/>
      <c r="C20" s="24"/>
      <c r="D20" s="24"/>
      <c r="E20" s="24"/>
      <c r="F20" s="24"/>
      <c r="G20" s="24"/>
      <c r="H20" s="24"/>
      <c r="I20" s="24"/>
      <c r="J20" s="25">
        <v>0.05</v>
      </c>
      <c r="K20" s="26">
        <f t="shared" si="1"/>
        <v>162050</v>
      </c>
      <c r="L20" s="6"/>
      <c r="M20" s="27">
        <f t="shared" si="2"/>
        <v>857302.44000000006</v>
      </c>
      <c r="N20" s="5">
        <f t="shared" si="0"/>
        <v>0</v>
      </c>
      <c r="O20" s="5">
        <f>I20/I35</f>
        <v>0</v>
      </c>
      <c r="P20" s="5">
        <f>E20/E35</f>
        <v>0</v>
      </c>
      <c r="Q20" s="35">
        <f>(B$35-SUM(B$2:B19)-SUM(Q$2:Q19))*J20/SUM(J20:J$33)</f>
        <v>111586.74439788811</v>
      </c>
      <c r="R20" s="35"/>
      <c r="S20" s="35"/>
      <c r="T20" s="35"/>
    </row>
    <row r="21" spans="1:39" x14ac:dyDescent="0.25">
      <c r="A21" s="23">
        <v>42204</v>
      </c>
      <c r="B21" s="15"/>
      <c r="C21" s="24"/>
      <c r="D21" s="24"/>
      <c r="E21" s="24"/>
      <c r="F21" s="24"/>
      <c r="G21" s="24"/>
      <c r="H21" s="24"/>
      <c r="I21" s="24"/>
      <c r="J21" s="25">
        <v>0.05</v>
      </c>
      <c r="K21" s="26">
        <f t="shared" si="1"/>
        <v>162050</v>
      </c>
      <c r="L21" s="6"/>
      <c r="M21" s="27">
        <f t="shared" si="2"/>
        <v>857302.44000000006</v>
      </c>
      <c r="N21" s="5">
        <f t="shared" si="0"/>
        <v>0</v>
      </c>
      <c r="O21" s="5">
        <f>I21/I35</f>
        <v>0</v>
      </c>
      <c r="P21" s="5">
        <f>E21/E35</f>
        <v>0</v>
      </c>
      <c r="Q21" s="35">
        <f>(B$35-SUM(B$2:B20)-SUM(Q$2:Q20))*J21/SUM(J21:J$33)</f>
        <v>111586.74439788809</v>
      </c>
      <c r="R21" s="35"/>
      <c r="S21" s="35"/>
      <c r="T21" s="35"/>
    </row>
    <row r="22" spans="1:39" s="17" customFormat="1" x14ac:dyDescent="0.25">
      <c r="A22" s="7">
        <v>42205</v>
      </c>
      <c r="B22" s="15"/>
      <c r="C22" s="15"/>
      <c r="D22" s="15"/>
      <c r="E22" s="15"/>
      <c r="F22" s="15"/>
      <c r="G22" s="15"/>
      <c r="H22" s="15"/>
      <c r="I22" s="15"/>
      <c r="J22" s="13">
        <v>0.03</v>
      </c>
      <c r="K22" s="6">
        <f t="shared" si="1"/>
        <v>97230</v>
      </c>
      <c r="L22" s="6"/>
      <c r="M22" s="20">
        <f t="shared" si="2"/>
        <v>857302.44000000006</v>
      </c>
      <c r="N22" s="5">
        <f t="shared" si="0"/>
        <v>0</v>
      </c>
      <c r="O22" s="16">
        <f>I22/I35</f>
        <v>0</v>
      </c>
      <c r="P22" s="16">
        <f>E22/E35</f>
        <v>0</v>
      </c>
      <c r="Q22" s="35">
        <f>(B$35-SUM(B$2:B21)-SUM(Q$2:Q21))*J22/SUM(J22:J$33)</f>
        <v>66952.046638732834</v>
      </c>
      <c r="R22" s="35"/>
      <c r="S22" s="35"/>
      <c r="T22" s="3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s="17" customFormat="1" x14ac:dyDescent="0.25">
      <c r="A23" s="7">
        <v>42206</v>
      </c>
      <c r="B23" s="15"/>
      <c r="C23" s="15"/>
      <c r="D23" s="15"/>
      <c r="E23" s="15"/>
      <c r="F23" s="15"/>
      <c r="G23" s="15"/>
      <c r="H23" s="15"/>
      <c r="I23" s="15"/>
      <c r="J23" s="13">
        <v>0.03</v>
      </c>
      <c r="K23" s="6">
        <f t="shared" si="1"/>
        <v>97230</v>
      </c>
      <c r="L23" s="6"/>
      <c r="M23" s="20">
        <f t="shared" si="2"/>
        <v>857302.44000000006</v>
      </c>
      <c r="N23" s="5">
        <f t="shared" si="0"/>
        <v>0</v>
      </c>
      <c r="O23" s="16">
        <f>I23/I35</f>
        <v>0</v>
      </c>
      <c r="P23" s="16">
        <f>E23/E35</f>
        <v>0</v>
      </c>
      <c r="Q23" s="35">
        <f>(B$35-SUM(B$2:B22)-SUM(Q$2:Q22))*J23/SUM(J23:J$33)</f>
        <v>66952.046638732849</v>
      </c>
      <c r="R23" s="35"/>
      <c r="S23" s="35"/>
      <c r="T23" s="35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5">
      <c r="A24" s="7">
        <v>42207</v>
      </c>
      <c r="B24" s="15"/>
      <c r="C24" s="15"/>
      <c r="D24" s="15"/>
      <c r="E24" s="15"/>
      <c r="F24" s="15"/>
      <c r="G24" s="15"/>
      <c r="H24" s="15"/>
      <c r="I24" s="15"/>
      <c r="J24" s="13">
        <v>0.03</v>
      </c>
      <c r="K24" s="6">
        <f t="shared" si="1"/>
        <v>97230</v>
      </c>
      <c r="L24" s="6"/>
      <c r="M24" s="20">
        <f t="shared" si="2"/>
        <v>857302.44000000006</v>
      </c>
      <c r="N24" s="5">
        <f t="shared" si="0"/>
        <v>0</v>
      </c>
      <c r="O24" s="5">
        <f>I24/I35</f>
        <v>0</v>
      </c>
      <c r="P24" s="5">
        <f>E24/E35</f>
        <v>0</v>
      </c>
      <c r="Q24" s="35">
        <f>(B$35-SUM(B$2:B23)-SUM(Q$2:Q23))*J24/SUM(J24:J$33)</f>
        <v>66952.046638732878</v>
      </c>
      <c r="R24" s="35"/>
      <c r="S24" s="35"/>
      <c r="T24" s="35"/>
    </row>
    <row r="25" spans="1:39" x14ac:dyDescent="0.25">
      <c r="A25" s="7">
        <v>42208</v>
      </c>
      <c r="B25" s="15"/>
      <c r="C25" s="15"/>
      <c r="D25" s="15"/>
      <c r="E25" s="15"/>
      <c r="F25" s="15"/>
      <c r="G25" s="15"/>
      <c r="H25" s="15"/>
      <c r="I25" s="15"/>
      <c r="J25" s="13">
        <v>0.03</v>
      </c>
      <c r="K25" s="6">
        <f t="shared" si="1"/>
        <v>97230</v>
      </c>
      <c r="L25" s="6"/>
      <c r="M25" s="20">
        <f t="shared" si="2"/>
        <v>857302.44000000006</v>
      </c>
      <c r="N25" s="5">
        <f t="shared" si="0"/>
        <v>0</v>
      </c>
      <c r="O25" s="5">
        <f>I25/I35</f>
        <v>0</v>
      </c>
      <c r="P25" s="5">
        <f>E25/E35</f>
        <v>0</v>
      </c>
      <c r="Q25" s="35">
        <f>(B$35-SUM(B$2:B24)-SUM(Q$2:Q24))*J25/SUM(J25:J$33)</f>
        <v>66952.046638732892</v>
      </c>
      <c r="R25" s="35"/>
      <c r="S25" s="35"/>
      <c r="T25" s="35"/>
    </row>
    <row r="26" spans="1:39" x14ac:dyDescent="0.25">
      <c r="A26" s="7">
        <v>42209</v>
      </c>
      <c r="B26" s="15"/>
      <c r="C26" s="15"/>
      <c r="D26" s="15"/>
      <c r="E26" s="15"/>
      <c r="F26" s="15"/>
      <c r="G26" s="15"/>
      <c r="H26" s="15"/>
      <c r="I26" s="15"/>
      <c r="J26" s="13">
        <v>0.03</v>
      </c>
      <c r="K26" s="6">
        <f t="shared" si="1"/>
        <v>97230</v>
      </c>
      <c r="L26" s="6"/>
      <c r="M26" s="20">
        <f t="shared" si="2"/>
        <v>857302.44000000006</v>
      </c>
      <c r="N26" s="5">
        <f t="shared" si="0"/>
        <v>0</v>
      </c>
      <c r="O26" s="5">
        <f>I26/I35</f>
        <v>0</v>
      </c>
      <c r="P26" s="5">
        <f>E26/E35</f>
        <v>0</v>
      </c>
      <c r="Q26" s="35">
        <f>(B$35-SUM(B$2:B25)-SUM(Q$2:Q25))*J26/SUM(J26:J$33)</f>
        <v>66952.046638732922</v>
      </c>
      <c r="R26" s="35"/>
      <c r="S26" s="35"/>
      <c r="T26" s="35"/>
    </row>
    <row r="27" spans="1:39" x14ac:dyDescent="0.25">
      <c r="A27" s="23">
        <v>42210</v>
      </c>
      <c r="B27" s="15"/>
      <c r="C27" s="24"/>
      <c r="D27" s="24"/>
      <c r="E27" s="24"/>
      <c r="F27" s="24"/>
      <c r="G27" s="24"/>
      <c r="H27" s="24"/>
      <c r="I27" s="24"/>
      <c r="J27" s="25">
        <v>0.04</v>
      </c>
      <c r="K27" s="26">
        <f t="shared" si="1"/>
        <v>129640</v>
      </c>
      <c r="L27" s="6"/>
      <c r="M27" s="27">
        <f t="shared" si="2"/>
        <v>857302.44000000006</v>
      </c>
      <c r="N27" s="5">
        <f t="shared" si="0"/>
        <v>0</v>
      </c>
      <c r="O27" s="5">
        <f>I27/I35</f>
        <v>0</v>
      </c>
      <c r="P27" s="5">
        <f>E27/E35</f>
        <v>0</v>
      </c>
      <c r="Q27" s="35">
        <f>(B$35-SUM(B$2:B26)-SUM(Q$2:Q26))*J27/SUM(J27:J$33)</f>
        <v>89269.395518310528</v>
      </c>
      <c r="R27" s="35"/>
      <c r="S27" s="35"/>
      <c r="T27" s="35"/>
    </row>
    <row r="28" spans="1:39" x14ac:dyDescent="0.25">
      <c r="A28" s="23">
        <v>42211</v>
      </c>
      <c r="B28" s="15"/>
      <c r="C28" s="24"/>
      <c r="D28" s="24"/>
      <c r="E28" s="24"/>
      <c r="F28" s="24"/>
      <c r="G28" s="24"/>
      <c r="H28" s="24"/>
      <c r="I28" s="24"/>
      <c r="J28" s="25">
        <v>0.04</v>
      </c>
      <c r="K28" s="26">
        <f t="shared" si="1"/>
        <v>129640</v>
      </c>
      <c r="L28" s="6"/>
      <c r="M28" s="27">
        <f t="shared" si="2"/>
        <v>857302.44000000006</v>
      </c>
      <c r="N28" s="5">
        <f t="shared" si="0"/>
        <v>0</v>
      </c>
      <c r="O28" s="5">
        <f>I28/I35</f>
        <v>0</v>
      </c>
      <c r="P28" s="5">
        <f>E28/E35</f>
        <v>0</v>
      </c>
      <c r="Q28" s="35">
        <f>(B$35-SUM(B$2:B27)-SUM(Q$2:Q27))*J28/SUM(J28:J$33)</f>
        <v>89269.395518310499</v>
      </c>
      <c r="R28" s="35"/>
      <c r="S28" s="35"/>
      <c r="T28" s="35"/>
    </row>
    <row r="29" spans="1:39" s="17" customFormat="1" x14ac:dyDescent="0.25">
      <c r="A29" s="7">
        <v>42212</v>
      </c>
      <c r="B29" s="15"/>
      <c r="C29" s="15"/>
      <c r="D29" s="15"/>
      <c r="E29" s="15"/>
      <c r="F29" s="15"/>
      <c r="G29" s="15"/>
      <c r="H29" s="15"/>
      <c r="I29" s="15"/>
      <c r="J29" s="13">
        <v>0.02</v>
      </c>
      <c r="K29" s="6">
        <f t="shared" si="1"/>
        <v>64820</v>
      </c>
      <c r="L29" s="6"/>
      <c r="M29" s="20">
        <f t="shared" si="2"/>
        <v>857302.44000000006</v>
      </c>
      <c r="N29" s="5">
        <f t="shared" si="0"/>
        <v>0</v>
      </c>
      <c r="O29" s="16">
        <f>I29/I35</f>
        <v>0</v>
      </c>
      <c r="P29" s="16">
        <f>E29/E35</f>
        <v>0</v>
      </c>
      <c r="Q29" s="35">
        <f>(B$35-SUM(B$2:B28)-SUM(Q$2:Q28))*J29/SUM(J29:J$33)</f>
        <v>44634.697759155279</v>
      </c>
      <c r="R29" s="35"/>
      <c r="S29" s="35"/>
      <c r="T29" s="35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s="17" customFormat="1" x14ac:dyDescent="0.25">
      <c r="A30" s="7">
        <v>42213</v>
      </c>
      <c r="B30" s="15"/>
      <c r="C30" s="15"/>
      <c r="D30" s="15"/>
      <c r="E30" s="15"/>
      <c r="F30" s="15"/>
      <c r="G30" s="15"/>
      <c r="H30" s="15"/>
      <c r="I30" s="15"/>
      <c r="J30" s="13">
        <v>0.02</v>
      </c>
      <c r="K30" s="6">
        <f t="shared" si="1"/>
        <v>64820</v>
      </c>
      <c r="L30" s="6"/>
      <c r="M30" s="20">
        <f t="shared" si="2"/>
        <v>857302.44000000006</v>
      </c>
      <c r="N30" s="5">
        <f t="shared" si="0"/>
        <v>0</v>
      </c>
      <c r="O30" s="16">
        <f>I30/I35</f>
        <v>0</v>
      </c>
      <c r="P30" s="16">
        <f>E30/E35</f>
        <v>0</v>
      </c>
      <c r="Q30" s="35">
        <f>(B$35-SUM(B$2:B29)-SUM(Q$2:Q29))*J30/SUM(J30:J$33)</f>
        <v>44634.6977591553</v>
      </c>
      <c r="R30" s="35"/>
      <c r="S30" s="35"/>
      <c r="T30" s="35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x14ac:dyDescent="0.25">
      <c r="A31" s="7">
        <v>42214</v>
      </c>
      <c r="B31" s="15"/>
      <c r="C31" s="15"/>
      <c r="D31" s="15"/>
      <c r="E31" s="15"/>
      <c r="F31" s="15"/>
      <c r="G31" s="15"/>
      <c r="H31" s="15"/>
      <c r="I31" s="15"/>
      <c r="J31" s="13">
        <v>0.02</v>
      </c>
      <c r="K31" s="6">
        <f t="shared" si="1"/>
        <v>64820</v>
      </c>
      <c r="L31" s="6"/>
      <c r="M31" s="20">
        <f t="shared" si="2"/>
        <v>857302.44000000006</v>
      </c>
      <c r="N31" s="5">
        <f t="shared" si="0"/>
        <v>0</v>
      </c>
      <c r="O31" s="5">
        <f>I31/I35</f>
        <v>0</v>
      </c>
      <c r="P31" s="5">
        <f>E31/E35</f>
        <v>0</v>
      </c>
      <c r="Q31" s="35">
        <f>(B$35-SUM(B$2:B30)-SUM(Q$2:Q30))*J31/SUM(J31:J$33)</f>
        <v>44634.697759155344</v>
      </c>
      <c r="R31" s="35"/>
      <c r="S31" s="35"/>
      <c r="T31" s="35"/>
    </row>
    <row r="32" spans="1:39" x14ac:dyDescent="0.25">
      <c r="A32" s="7">
        <v>42215</v>
      </c>
      <c r="B32" s="15"/>
      <c r="C32" s="15"/>
      <c r="D32" s="15"/>
      <c r="E32" s="15"/>
      <c r="F32" s="15"/>
      <c r="G32" s="15"/>
      <c r="H32" s="15"/>
      <c r="I32" s="15"/>
      <c r="J32" s="13">
        <v>0.02</v>
      </c>
      <c r="K32" s="6">
        <f t="shared" si="1"/>
        <v>64820</v>
      </c>
      <c r="L32" s="6"/>
      <c r="M32" s="20">
        <f t="shared" si="2"/>
        <v>857302.44000000006</v>
      </c>
      <c r="N32" s="5">
        <f t="shared" si="0"/>
        <v>0</v>
      </c>
      <c r="O32" s="5">
        <f>I32/I35</f>
        <v>0</v>
      </c>
      <c r="P32" s="5">
        <f>E32/E35</f>
        <v>0</v>
      </c>
      <c r="Q32" s="35">
        <f>(B$35-SUM(B$2:B31)-SUM(Q$2:Q31))*J32/SUM(J32:J$33)</f>
        <v>44634.697759155417</v>
      </c>
      <c r="R32" s="35"/>
      <c r="S32" s="35"/>
      <c r="T32" s="35"/>
    </row>
    <row r="33" spans="1:20" x14ac:dyDescent="0.25">
      <c r="A33" s="7">
        <v>42216</v>
      </c>
      <c r="B33" s="15"/>
      <c r="C33" s="15"/>
      <c r="D33" s="15"/>
      <c r="E33" s="15"/>
      <c r="F33" s="15"/>
      <c r="G33" s="15"/>
      <c r="H33" s="15"/>
      <c r="I33" s="15"/>
      <c r="J33" s="13">
        <v>0.02</v>
      </c>
      <c r="K33" s="6">
        <f t="shared" si="1"/>
        <v>64820</v>
      </c>
      <c r="L33" s="6"/>
      <c r="M33" s="20">
        <f t="shared" si="2"/>
        <v>857302.44000000006</v>
      </c>
      <c r="N33" s="5">
        <f t="shared" si="0"/>
        <v>0</v>
      </c>
      <c r="O33" s="5">
        <f>I33/I35</f>
        <v>0</v>
      </c>
      <c r="P33" s="5">
        <f>E33/E35</f>
        <v>0</v>
      </c>
      <c r="Q33" s="35">
        <f>(B$35-SUM(B$2:B32)-SUM(Q$2:Q32))*J33/SUM(J33:J$33)</f>
        <v>44634.69775915565</v>
      </c>
      <c r="R33" s="35"/>
      <c r="S33" s="35"/>
      <c r="T33" s="35"/>
    </row>
    <row r="34" spans="1:20" ht="15.75" thickBot="1" x14ac:dyDescent="0.3">
      <c r="A34" s="8" t="s">
        <v>12</v>
      </c>
      <c r="B34" s="21">
        <f>SUM(B3:B33)</f>
        <v>857302.44000000006</v>
      </c>
      <c r="C34" s="9">
        <f>SUM(C3:C33)</f>
        <v>837</v>
      </c>
      <c r="D34" s="9">
        <f>SUM(D3:D33)</f>
        <v>2215</v>
      </c>
      <c r="E34" s="10">
        <f>B34/C34</f>
        <v>1024.256200716846</v>
      </c>
      <c r="F34" s="9">
        <f>B34/D34</f>
        <v>387.04399097065465</v>
      </c>
      <c r="G34" s="10">
        <f>D34/C34</f>
        <v>2.6463560334528076</v>
      </c>
      <c r="H34" s="9">
        <f>SUM(H3:H33)</f>
        <v>2700</v>
      </c>
      <c r="I34" s="10">
        <f>AVERAGE(I3:I33)</f>
        <v>30.643750000000004</v>
      </c>
      <c r="J34" s="12">
        <f>SUM(J3:J33)</f>
        <v>1.0000000000000004</v>
      </c>
      <c r="K34" s="34" t="s">
        <v>3</v>
      </c>
      <c r="L34" s="34"/>
      <c r="M34" s="34"/>
      <c r="N34" s="4"/>
      <c r="O34" s="4"/>
      <c r="P34" s="4"/>
      <c r="Q34" s="35"/>
      <c r="R34" s="35"/>
      <c r="S34" s="36"/>
      <c r="T34" s="36"/>
    </row>
    <row r="35" spans="1:20" x14ac:dyDescent="0.25">
      <c r="A35" s="8" t="s">
        <v>13</v>
      </c>
      <c r="B35" s="21">
        <v>3241000</v>
      </c>
      <c r="C35" s="8"/>
      <c r="D35" s="8"/>
      <c r="E35" s="8">
        <v>900</v>
      </c>
      <c r="F35" s="8"/>
      <c r="G35" s="8"/>
      <c r="H35" s="8"/>
      <c r="I35" s="8">
        <v>34</v>
      </c>
      <c r="J35" s="4"/>
      <c r="K35" s="28">
        <f>B34/M8</f>
        <v>1.3165865677622663</v>
      </c>
      <c r="L35" s="29"/>
      <c r="M35" s="30"/>
      <c r="N35" s="4"/>
      <c r="O35" s="4"/>
      <c r="P35" s="4"/>
      <c r="Q35" s="35"/>
      <c r="R35" s="35"/>
      <c r="S35" s="36"/>
      <c r="T35" s="36"/>
    </row>
    <row r="36" spans="1:20" ht="15.75" thickBot="1" x14ac:dyDescent="0.3">
      <c r="A36" s="8" t="s">
        <v>16</v>
      </c>
      <c r="B36" s="11">
        <f>B34/B35</f>
        <v>0.26451787719839559</v>
      </c>
      <c r="C36" s="8"/>
      <c r="D36" s="8"/>
      <c r="E36" s="11">
        <f>E34/E35</f>
        <v>1.13806244524094</v>
      </c>
      <c r="F36" s="8"/>
      <c r="G36" s="11" t="e">
        <f>G34/G35</f>
        <v>#DIV/0!</v>
      </c>
      <c r="H36" s="8"/>
      <c r="I36" s="11">
        <f>I34/I35</f>
        <v>0.90128676470588243</v>
      </c>
      <c r="J36" s="4"/>
      <c r="K36" s="31"/>
      <c r="L36" s="32"/>
      <c r="M36" s="33"/>
      <c r="N36" s="4"/>
      <c r="O36" s="4"/>
      <c r="P36" s="4"/>
      <c r="Q36" s="35">
        <f>SUM(Q3:Q33,B3:B33)</f>
        <v>3241000</v>
      </c>
      <c r="R36" s="35"/>
      <c r="S36" s="36"/>
      <c r="T36" s="36"/>
    </row>
    <row r="37" spans="1:20" x14ac:dyDescent="0.25">
      <c r="A37" s="22" t="s">
        <v>18</v>
      </c>
      <c r="B37" s="14">
        <f>B35-B34</f>
        <v>2383697.56</v>
      </c>
      <c r="K37" s="21">
        <f>SUM(K3:K33)</f>
        <v>3241000</v>
      </c>
      <c r="L37" s="21"/>
      <c r="Q37" s="36"/>
      <c r="R37" s="36"/>
      <c r="S37" s="36"/>
      <c r="T37" s="36"/>
    </row>
    <row r="38" spans="1:20" x14ac:dyDescent="0.25">
      <c r="Q38" s="36"/>
      <c r="R38" s="36"/>
      <c r="S38" s="36"/>
      <c r="T38" s="36"/>
    </row>
    <row r="39" spans="1:20" x14ac:dyDescent="0.25">
      <c r="Q39" s="36"/>
      <c r="R39" s="36"/>
      <c r="S39" s="36"/>
      <c r="T39" s="36"/>
    </row>
    <row r="40" spans="1:20" x14ac:dyDescent="0.25">
      <c r="Q40" s="36"/>
      <c r="R40" s="36"/>
      <c r="S40" s="36"/>
      <c r="T40" s="36"/>
    </row>
    <row r="41" spans="1:20" x14ac:dyDescent="0.25">
      <c r="Q41" s="36"/>
      <c r="R41" s="36"/>
      <c r="S41" s="36"/>
      <c r="T41" s="36"/>
    </row>
    <row r="42" spans="1:20" x14ac:dyDescent="0.25">
      <c r="Q42" s="36"/>
      <c r="R42" s="36"/>
      <c r="S42" s="36"/>
      <c r="T42" s="36"/>
    </row>
    <row r="43" spans="1:20" x14ac:dyDescent="0.25">
      <c r="Q43" s="36"/>
      <c r="R43" s="36"/>
      <c r="S43" s="36"/>
      <c r="T43" s="36"/>
    </row>
  </sheetData>
  <mergeCells count="2">
    <mergeCell ref="K35:M36"/>
    <mergeCell ref="K34:M34"/>
  </mergeCells>
  <conditionalFormatting sqref="N3:P33">
    <cfRule type="cellIs" dxfId="3" priority="3" operator="greaterThan">
      <formula>0.999</formula>
    </cfRule>
    <cfRule type="cellIs" dxfId="2" priority="4" operator="lessThan">
      <formula>1</formula>
    </cfRule>
  </conditionalFormatting>
  <conditionalFormatting sqref="K35:M36">
    <cfRule type="cellIs" dxfId="1" priority="1" operator="lessThan">
      <formula>1</formula>
    </cfRule>
    <cfRule type="cellIs" dxfId="0" priority="2" operator="greaterThan">
      <formula>0.999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_Boroda_</cp:lastModifiedBy>
  <dcterms:created xsi:type="dcterms:W3CDTF">2014-03-07T04:08:11Z</dcterms:created>
  <dcterms:modified xsi:type="dcterms:W3CDTF">2015-07-09T21:04:18Z</dcterms:modified>
</cp:coreProperties>
</file>