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yg001\Desktop\"/>
    </mc:Choice>
  </mc:AlternateContent>
  <bookViews>
    <workbookView xWindow="120" yWindow="15" windowWidth="19035" windowHeight="12015" tabRatio="634"/>
  </bookViews>
  <sheets>
    <sheet name="ДС" sheetId="7" r:id="rId1"/>
    <sheet name="МС" sheetId="2" state="hidden" r:id="rId2"/>
  </sheets>
  <calcPr calcId="152511"/>
</workbook>
</file>

<file path=xl/calcChain.xml><?xml version="1.0" encoding="utf-8"?>
<calcChain xmlns="http://schemas.openxmlformats.org/spreadsheetml/2006/main">
  <c r="C2" i="7" l="1"/>
  <c r="C3" i="7" a="1"/>
  <c r="C3" i="7"/>
  <c r="C4" i="7" a="1"/>
  <c r="C4" i="7"/>
  <c r="C5" i="7" a="1"/>
  <c r="C5" i="7"/>
  <c r="C6" i="7" a="1"/>
  <c r="C6" i="7"/>
  <c r="C7" i="7" a="1"/>
  <c r="C7" i="7"/>
  <c r="C8" i="7" a="1"/>
  <c r="C8" i="7"/>
  <c r="C9" i="7" a="1"/>
  <c r="C9" i="7"/>
  <c r="C10" i="7" a="1"/>
  <c r="C10" i="7"/>
  <c r="C11" i="7" a="1"/>
  <c r="C11" i="7"/>
  <c r="C12" i="7" a="1"/>
  <c r="C12" i="7"/>
  <c r="C13" i="7" a="1"/>
  <c r="C13" i="7"/>
  <c r="C14" i="7" a="1"/>
  <c r="C14" i="7"/>
  <c r="C15" i="7" a="1"/>
  <c r="C15" i="7"/>
  <c r="C16" i="7" a="1"/>
  <c r="C16" i="7"/>
  <c r="C17" i="7" a="1"/>
  <c r="C17" i="7"/>
  <c r="H20" i="7"/>
  <c r="H19" i="7"/>
  <c r="L3" i="2"/>
  <c r="R3" i="2"/>
  <c r="V3" i="2"/>
  <c r="AA3" i="2"/>
  <c r="L4" i="2"/>
  <c r="L42" i="2"/>
  <c r="R4" i="2"/>
  <c r="R37" i="2"/>
  <c r="V4" i="2"/>
  <c r="AA4" i="2"/>
  <c r="L5" i="2"/>
  <c r="L43" i="2"/>
  <c r="R5" i="2"/>
  <c r="V5" i="2"/>
  <c r="AA5" i="2"/>
  <c r="L6" i="2"/>
  <c r="R6" i="2"/>
  <c r="V6" i="2"/>
  <c r="AA6" i="2"/>
  <c r="L7" i="2"/>
  <c r="R7" i="2"/>
  <c r="V7" i="2"/>
  <c r="AA7" i="2"/>
  <c r="L8" i="2"/>
  <c r="R8" i="2"/>
  <c r="V8" i="2"/>
  <c r="AA8" i="2"/>
  <c r="AA44" i="2"/>
  <c r="L9" i="2"/>
  <c r="R9" i="2"/>
  <c r="V9" i="2"/>
  <c r="AA9" i="2"/>
  <c r="AA37" i="2"/>
  <c r="L10" i="2"/>
  <c r="R10" i="2"/>
  <c r="V10" i="2"/>
  <c r="AA10" i="2"/>
  <c r="L11" i="2"/>
  <c r="R11" i="2"/>
  <c r="V11" i="2"/>
  <c r="AA11" i="2"/>
  <c r="L12" i="2"/>
  <c r="R12" i="2"/>
  <c r="V12" i="2"/>
  <c r="AA12" i="2"/>
  <c r="L13" i="2"/>
  <c r="R13" i="2"/>
  <c r="V13" i="2"/>
  <c r="AA13" i="2"/>
  <c r="L14" i="2"/>
  <c r="R14" i="2"/>
  <c r="V14" i="2"/>
  <c r="AA14" i="2"/>
  <c r="AA46" i="2"/>
  <c r="L15" i="2"/>
  <c r="R15" i="2"/>
  <c r="V15" i="2"/>
  <c r="AA15" i="2"/>
  <c r="L16" i="2"/>
  <c r="L47" i="2"/>
  <c r="R16" i="2"/>
  <c r="V16" i="2"/>
  <c r="AA16" i="2"/>
  <c r="AA47" i="2"/>
  <c r="L17" i="2"/>
  <c r="R17" i="2"/>
  <c r="V17" i="2"/>
  <c r="AA17" i="2"/>
  <c r="L18" i="2"/>
  <c r="R18" i="2"/>
  <c r="V18" i="2"/>
  <c r="AA18" i="2"/>
  <c r="L19" i="2"/>
  <c r="R19" i="2"/>
  <c r="V19" i="2"/>
  <c r="AA19" i="2"/>
  <c r="L20" i="2"/>
  <c r="R20" i="2"/>
  <c r="V20" i="2"/>
  <c r="AA20" i="2"/>
  <c r="L21" i="2"/>
  <c r="R21" i="2"/>
  <c r="V21" i="2"/>
  <c r="AA21" i="2"/>
  <c r="L22" i="2"/>
  <c r="R22" i="2"/>
  <c r="V22" i="2"/>
  <c r="AA22" i="2"/>
  <c r="L23" i="2"/>
  <c r="R23" i="2"/>
  <c r="V23" i="2"/>
  <c r="AA23" i="2"/>
  <c r="L24" i="2"/>
  <c r="R24" i="2"/>
  <c r="V24" i="2"/>
  <c r="AA24" i="2"/>
  <c r="AA41" i="2"/>
  <c r="L25" i="2"/>
  <c r="R25" i="2"/>
  <c r="V25" i="2"/>
  <c r="AA25" i="2"/>
  <c r="L26" i="2"/>
  <c r="R26" i="2"/>
  <c r="V26" i="2"/>
  <c r="AA26" i="2"/>
  <c r="L27" i="2"/>
  <c r="R27" i="2"/>
  <c r="V27" i="2"/>
  <c r="AA27" i="2"/>
  <c r="L28" i="2"/>
  <c r="R28" i="2"/>
  <c r="V28" i="2"/>
  <c r="AA28" i="2"/>
  <c r="L29" i="2"/>
  <c r="R29" i="2"/>
  <c r="V29" i="2"/>
  <c r="AA29" i="2"/>
  <c r="L30" i="2"/>
  <c r="R30" i="2"/>
  <c r="V30" i="2"/>
  <c r="AA30" i="2"/>
  <c r="L31" i="2"/>
  <c r="R31" i="2"/>
  <c r="V31" i="2"/>
  <c r="AA31" i="2"/>
  <c r="L32" i="2"/>
  <c r="R32" i="2"/>
  <c r="V32" i="2"/>
  <c r="AA32" i="2"/>
  <c r="L33" i="2"/>
  <c r="R33" i="2"/>
  <c r="V33" i="2"/>
  <c r="AA33" i="2"/>
  <c r="AA48" i="2"/>
  <c r="L34" i="2"/>
  <c r="R34" i="2"/>
  <c r="V34" i="2"/>
  <c r="AA34" i="2"/>
  <c r="L35" i="2"/>
  <c r="R35" i="2"/>
  <c r="V35" i="2"/>
  <c r="AA35" i="2"/>
  <c r="L36" i="2"/>
  <c r="L50" i="2"/>
  <c r="R36" i="2"/>
  <c r="V36" i="2"/>
  <c r="AA36" i="2"/>
  <c r="AA50" i="2"/>
  <c r="P37" i="2"/>
  <c r="Q37" i="2"/>
  <c r="G41" i="2"/>
  <c r="P41" i="2"/>
  <c r="Q41" i="2"/>
  <c r="G42" i="2"/>
  <c r="P42" i="2"/>
  <c r="Q42" i="2"/>
  <c r="AA42" i="2"/>
  <c r="G43" i="2"/>
  <c r="P43" i="2"/>
  <c r="Q43" i="2"/>
  <c r="AA43" i="2"/>
  <c r="G44" i="2"/>
  <c r="P44" i="2"/>
  <c r="Q44" i="2"/>
  <c r="Q51" i="2"/>
  <c r="G45" i="2"/>
  <c r="P45" i="2"/>
  <c r="Q45" i="2"/>
  <c r="G46" i="2"/>
  <c r="P46" i="2"/>
  <c r="P51" i="2"/>
  <c r="Q46" i="2"/>
  <c r="G47" i="2"/>
  <c r="P47" i="2"/>
  <c r="Q47" i="2"/>
  <c r="G48" i="2"/>
  <c r="P48" i="2"/>
  <c r="Q48" i="2"/>
  <c r="G49" i="2"/>
  <c r="P49" i="2"/>
  <c r="Q49" i="2"/>
  <c r="AA49" i="2"/>
  <c r="G50" i="2"/>
  <c r="P50" i="2"/>
  <c r="Q50" i="2"/>
  <c r="L44" i="2"/>
  <c r="L49" i="2"/>
  <c r="L48" i="2"/>
  <c r="S20" i="2"/>
  <c r="T20" i="2"/>
  <c r="U20" i="2"/>
  <c r="S12" i="2"/>
  <c r="T12" i="2"/>
  <c r="U12" i="2"/>
  <c r="S17" i="2"/>
  <c r="T17" i="2"/>
  <c r="U17" i="2"/>
  <c r="S29" i="2"/>
  <c r="T29" i="2"/>
  <c r="U29" i="2"/>
  <c r="S25" i="2"/>
  <c r="T25" i="2"/>
  <c r="U25" i="2"/>
  <c r="S19" i="2"/>
  <c r="T19" i="2"/>
  <c r="S31" i="2"/>
  <c r="T31" i="2"/>
  <c r="U31" i="2"/>
  <c r="S18" i="2"/>
  <c r="T18" i="2"/>
  <c r="U18" i="2"/>
  <c r="S24" i="2"/>
  <c r="T24" i="2"/>
  <c r="U24" i="2"/>
  <c r="S26" i="2"/>
  <c r="T26" i="2"/>
  <c r="S16" i="2"/>
  <c r="T16" i="2"/>
  <c r="T47" i="2"/>
  <c r="U47" i="2"/>
  <c r="S8" i="2"/>
  <c r="T8" i="2"/>
  <c r="S5" i="2"/>
  <c r="T5" i="2"/>
  <c r="S9" i="2"/>
  <c r="T9" i="2"/>
  <c r="S28" i="2"/>
  <c r="T28" i="2"/>
  <c r="U28" i="2"/>
  <c r="S11" i="2"/>
  <c r="T11" i="2"/>
  <c r="U11" i="2"/>
  <c r="S10" i="2"/>
  <c r="T10" i="2"/>
  <c r="T45" i="2"/>
  <c r="S30" i="2"/>
  <c r="T30" i="2"/>
  <c r="U30" i="2"/>
  <c r="S32" i="2"/>
  <c r="T32" i="2"/>
  <c r="U32" i="2"/>
  <c r="S15" i="2"/>
  <c r="T15" i="2"/>
  <c r="S23" i="2"/>
  <c r="T23" i="2"/>
  <c r="U23" i="2"/>
  <c r="S33" i="2"/>
  <c r="T33" i="2"/>
  <c r="S13" i="2"/>
  <c r="T13" i="2"/>
  <c r="S21" i="2"/>
  <c r="T21" i="2"/>
  <c r="U21" i="2"/>
  <c r="S34" i="2"/>
  <c r="T34" i="2"/>
  <c r="U34" i="2"/>
  <c r="S22" i="2"/>
  <c r="T22" i="2"/>
  <c r="U22" i="2"/>
  <c r="AA45" i="2"/>
  <c r="AA51" i="2"/>
  <c r="U8" i="2"/>
  <c r="V37" i="2"/>
  <c r="W11" i="2"/>
  <c r="X11" i="2"/>
  <c r="Y11" i="2"/>
  <c r="S27" i="2"/>
  <c r="T27" i="2"/>
  <c r="U27" i="2"/>
  <c r="S14" i="2"/>
  <c r="T14" i="2"/>
  <c r="U14" i="2"/>
  <c r="S3" i="2"/>
  <c r="T3" i="2"/>
  <c r="S35" i="2"/>
  <c r="T35" i="2"/>
  <c r="S4" i="2"/>
  <c r="T4" i="2"/>
  <c r="U4" i="2"/>
  <c r="W3" i="2"/>
  <c r="X3" i="2"/>
  <c r="L37" i="2"/>
  <c r="S36" i="2"/>
  <c r="T36" i="2"/>
  <c r="W32" i="2"/>
  <c r="X32" i="2"/>
  <c r="Y32" i="2"/>
  <c r="W29" i="2"/>
  <c r="X29" i="2"/>
  <c r="Y29" i="2"/>
  <c r="W28" i="2"/>
  <c r="X28" i="2"/>
  <c r="Y28" i="2"/>
  <c r="U26" i="2"/>
  <c r="L41" i="2"/>
  <c r="W23" i="2"/>
  <c r="X23" i="2"/>
  <c r="Y23" i="2"/>
  <c r="W22" i="2"/>
  <c r="X22" i="2"/>
  <c r="Y22" i="2"/>
  <c r="W21" i="2"/>
  <c r="X21" i="2"/>
  <c r="Y21" i="2"/>
  <c r="W20" i="2"/>
  <c r="X20" i="2"/>
  <c r="Y20" i="2"/>
  <c r="W19" i="2"/>
  <c r="X19" i="2"/>
  <c r="U15" i="2"/>
  <c r="L46" i="2"/>
  <c r="L45" i="2"/>
  <c r="U10" i="2"/>
  <c r="U9" i="2"/>
  <c r="S7" i="2"/>
  <c r="T7" i="2"/>
  <c r="U7" i="2"/>
  <c r="S6" i="2"/>
  <c r="T6" i="2"/>
  <c r="U13" i="2"/>
  <c r="T46" i="2"/>
  <c r="T44" i="2"/>
  <c r="U44" i="2"/>
  <c r="U45" i="2"/>
  <c r="L51" i="2"/>
  <c r="Y3" i="2"/>
  <c r="U35" i="2"/>
  <c r="T49" i="2"/>
  <c r="U49" i="2"/>
  <c r="W24" i="2"/>
  <c r="X24" i="2"/>
  <c r="Y24" i="2"/>
  <c r="W16" i="2"/>
  <c r="X16" i="2"/>
  <c r="W7" i="2"/>
  <c r="X7" i="2"/>
  <c r="Y7" i="2"/>
  <c r="W14" i="2"/>
  <c r="X14" i="2"/>
  <c r="Y14" i="2"/>
  <c r="W9" i="2"/>
  <c r="X9" i="2"/>
  <c r="Y9" i="2"/>
  <c r="W26" i="2"/>
  <c r="X26" i="2"/>
  <c r="Y26" i="2"/>
  <c r="W8" i="2"/>
  <c r="X8" i="2"/>
  <c r="Y8" i="2"/>
  <c r="W31" i="2"/>
  <c r="X31" i="2"/>
  <c r="Y31" i="2"/>
  <c r="W15" i="2"/>
  <c r="X15" i="2"/>
  <c r="Y15" i="2"/>
  <c r="W13" i="2"/>
  <c r="X13" i="2"/>
  <c r="W10" i="2"/>
  <c r="X10" i="2"/>
  <c r="W36" i="2"/>
  <c r="X36" i="2"/>
  <c r="W34" i="2"/>
  <c r="X34" i="2"/>
  <c r="Y34" i="2"/>
  <c r="W33" i="2"/>
  <c r="X33" i="2"/>
  <c r="W18" i="2"/>
  <c r="X18" i="2"/>
  <c r="Y18" i="2"/>
  <c r="W25" i="2"/>
  <c r="X25" i="2"/>
  <c r="Y25" i="2"/>
  <c r="W5" i="2"/>
  <c r="X5" i="2"/>
  <c r="W4" i="2"/>
  <c r="X4" i="2"/>
  <c r="Y4" i="2"/>
  <c r="W35" i="2"/>
  <c r="X35" i="2"/>
  <c r="W17" i="2"/>
  <c r="X17" i="2"/>
  <c r="Y17" i="2"/>
  <c r="W12" i="2"/>
  <c r="X12" i="2"/>
  <c r="Y12" i="2"/>
  <c r="W27" i="2"/>
  <c r="X27" i="2"/>
  <c r="Y27" i="2"/>
  <c r="W30" i="2"/>
  <c r="X30" i="2"/>
  <c r="Y30" i="2"/>
  <c r="W6" i="2"/>
  <c r="X6" i="2"/>
  <c r="U33" i="2"/>
  <c r="T48" i="2"/>
  <c r="U48" i="2"/>
  <c r="T41" i="2"/>
  <c r="U19" i="2"/>
  <c r="T37" i="2"/>
  <c r="U3" i="2"/>
  <c r="T42" i="2"/>
  <c r="U42" i="2"/>
  <c r="U46" i="2"/>
  <c r="U16" i="2"/>
  <c r="T43" i="2"/>
  <c r="U43" i="2"/>
  <c r="U5" i="2"/>
  <c r="X41" i="2"/>
  <c r="AB41" i="2"/>
  <c r="Y19" i="2"/>
  <c r="U36" i="2"/>
  <c r="T50" i="2"/>
  <c r="U50" i="2"/>
  <c r="U6" i="2"/>
  <c r="T51" i="2"/>
  <c r="Y35" i="2"/>
  <c r="X49" i="2"/>
  <c r="AB49" i="2"/>
  <c r="Y33" i="2"/>
  <c r="X48" i="2"/>
  <c r="AB48" i="2"/>
  <c r="Y13" i="2"/>
  <c r="X46" i="2"/>
  <c r="AB46" i="2"/>
  <c r="X47" i="2"/>
  <c r="AB47" i="2"/>
  <c r="Y16" i="2"/>
  <c r="X37" i="2"/>
  <c r="U41" i="2"/>
  <c r="X45" i="2"/>
  <c r="AB45" i="2"/>
  <c r="Y10" i="2"/>
  <c r="Y5" i="2"/>
  <c r="X43" i="2"/>
  <c r="AB43" i="2"/>
  <c r="X51" i="2"/>
  <c r="X44" i="2"/>
  <c r="AB44" i="2"/>
  <c r="Y6" i="2"/>
  <c r="X50" i="2"/>
  <c r="AB50" i="2"/>
  <c r="Y36" i="2"/>
  <c r="X42" i="2"/>
  <c r="AB42" i="2"/>
</calcChain>
</file>

<file path=xl/comments1.xml><?xml version="1.0" encoding="utf-8"?>
<comments xmlns="http://schemas.openxmlformats.org/spreadsheetml/2006/main">
  <authors>
    <author>kuzn002</author>
    <author>poli007</author>
  </authors>
  <commentList>
    <comment ref="K17" authorId="0" shapeId="0">
      <text>
        <r>
          <rPr>
            <b/>
            <sz val="8"/>
            <color indexed="81"/>
            <rFont val="Tahoma"/>
            <family val="2"/>
            <charset val="204"/>
          </rPr>
          <t>kuzn002:</t>
        </r>
        <r>
          <rPr>
            <sz val="8"/>
            <color indexed="81"/>
            <rFont val="Tahoma"/>
            <family val="2"/>
            <charset val="204"/>
          </rPr>
          <t xml:space="preserve">
Идет в пакетике, без красивой розничной упаковки.
Далее положено в простую коробку для транспортировки - вес - 0,562</t>
        </r>
      </text>
    </comment>
    <comment ref="K18" authorId="0" shapeId="0">
      <text>
        <r>
          <rPr>
            <b/>
            <sz val="8"/>
            <color indexed="81"/>
            <rFont val="Tahoma"/>
            <family val="2"/>
            <charset val="204"/>
          </rPr>
          <t>kuzn002:</t>
        </r>
        <r>
          <rPr>
            <sz val="8"/>
            <color indexed="81"/>
            <rFont val="Tahoma"/>
            <family val="2"/>
            <charset val="204"/>
          </rPr>
          <t xml:space="preserve">
Идет в пакетике, без красивой розничной упаковки.
Далее положено в простую коробку для транспортировки - вес - 0,562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  <charset val="204"/>
          </rPr>
          <t>poli007:</t>
        </r>
        <r>
          <rPr>
            <sz val="8"/>
            <color indexed="81"/>
            <rFont val="Tahoma"/>
            <family val="2"/>
            <charset val="204"/>
          </rPr>
          <t xml:space="preserve">
монстры 0,0225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  <charset val="204"/>
          </rPr>
          <t>kuzn002:
На досмотре было написано 11,2</t>
        </r>
      </text>
    </comment>
    <comment ref="M33" authorId="0" shapeId="0">
      <text>
        <r>
          <rPr>
            <b/>
            <sz val="8"/>
            <color indexed="81"/>
            <rFont val="Tahoma"/>
            <family val="2"/>
            <charset val="204"/>
          </rPr>
          <t>kuzn002:</t>
        </r>
        <r>
          <rPr>
            <sz val="8"/>
            <color indexed="81"/>
            <rFont val="Tahoma"/>
            <family val="2"/>
            <charset val="204"/>
          </rPr>
          <t xml:space="preserve">
На досмотре было написано 14.8</t>
        </r>
      </text>
    </comment>
    <comment ref="K34" authorId="0" shapeId="0">
      <text>
        <r>
          <rPr>
            <b/>
            <sz val="8"/>
            <color indexed="81"/>
            <rFont val="Tahoma"/>
            <family val="2"/>
            <charset val="204"/>
          </rPr>
          <t>kuzn002:</t>
        </r>
        <r>
          <rPr>
            <sz val="8"/>
            <color indexed="81"/>
            <rFont val="Tahoma"/>
            <family val="2"/>
            <charset val="204"/>
          </rPr>
          <t xml:space="preserve">
На досмотре было написано 7,1
На новом досмотре вес оказался - 7,66 (написали 7,25). Стойка видоизменилась!</t>
        </r>
      </text>
    </comment>
    <comment ref="M34" authorId="0" shapeId="0">
      <text>
        <r>
          <rPr>
            <b/>
            <sz val="8"/>
            <color indexed="81"/>
            <rFont val="Tahoma"/>
            <family val="2"/>
            <charset val="204"/>
          </rPr>
          <t>kuzn002:</t>
        </r>
        <r>
          <rPr>
            <sz val="8"/>
            <color indexed="81"/>
            <rFont val="Tahoma"/>
            <family val="2"/>
            <charset val="204"/>
          </rPr>
          <t xml:space="preserve">
На старом досмотре вес был 9,1</t>
        </r>
      </text>
    </comment>
  </commentList>
</comments>
</file>

<file path=xl/sharedStrings.xml><?xml version="1.0" encoding="utf-8"?>
<sst xmlns="http://schemas.openxmlformats.org/spreadsheetml/2006/main" count="478" uniqueCount="252">
  <si>
    <t>Monster ID (идент. номер)</t>
  </si>
  <si>
    <t>PO</t>
  </si>
  <si>
    <t>Модель</t>
  </si>
  <si>
    <t>Product Name (наименование продукта)</t>
  </si>
  <si>
    <t>Описание</t>
  </si>
  <si>
    <t>ЕИ</t>
  </si>
  <si>
    <t>УЛ №</t>
  </si>
  <si>
    <t>ТН ВЭД</t>
  </si>
  <si>
    <t>Нетто единицы (с упак. для розн. продажи)</t>
  </si>
  <si>
    <t>Нетто всего</t>
  </si>
  <si>
    <t>Вес товара с коробкой</t>
  </si>
  <si>
    <t>Обычная вместимость коробки, шт.</t>
  </si>
  <si>
    <t>Кол-во кор.</t>
  </si>
  <si>
    <t>Кол-во мест</t>
  </si>
  <si>
    <t>Вес брутто (без паллет)</t>
  </si>
  <si>
    <t>Брутто с паллетами</t>
  </si>
  <si>
    <t>Цена, руб.</t>
  </si>
  <si>
    <t>Стоимость, руб.</t>
  </si>
  <si>
    <t>Изготовитель</t>
  </si>
  <si>
    <t>Страна происхождения</t>
  </si>
  <si>
    <t>Инвойс №</t>
  </si>
  <si>
    <t>Разрешительные</t>
  </si>
  <si>
    <t>Предыдущие поставки</t>
  </si>
  <si>
    <t xml:space="preserve">MONSTER TECHNOLOGY INTERNATIONAL LTD, ИРЛАНДИЯ. ПОСТАВКА ИЗ НИДЕРЛАНДОВ. </t>
  </si>
  <si>
    <t>новое</t>
  </si>
  <si>
    <t>MC 250I-1M EU</t>
  </si>
  <si>
    <t>аудио-кабель для передачи аналогового сигнала с соед.разъемами (1М)</t>
  </si>
  <si>
    <t>пар</t>
  </si>
  <si>
    <t>Monster Cable</t>
  </si>
  <si>
    <t>Китай</t>
  </si>
  <si>
    <t>Кабели оснащенные соединительными разъемами, на напряжение не более 80 В: аудио-кабель для передачи аналогового сигнала с соед.разъемами</t>
  </si>
  <si>
    <t>MC-1M (50M) EU</t>
  </si>
  <si>
    <t xml:space="preserve">Акустический кабель (50м) </t>
  </si>
  <si>
    <t>м</t>
  </si>
  <si>
    <t>Тайвань</t>
  </si>
  <si>
    <t>Кабели оснащенные соединительными разъемами, на напряжение не более 80 В: акустическиий (для передачи аудио сигнала от звуковопроизводящей аппаратуры или компьютера к колонкам) без соед.элементов</t>
  </si>
  <si>
    <t>XPHP-1M (100M) EU</t>
  </si>
  <si>
    <t>кабель акустический без соединительных элементов на катушке (100м)</t>
  </si>
  <si>
    <t>Кабели на напряжение не более 1000В с изолированными проводниками диаметром более 0,51 мм: кабель акустический без соединительных элементов на катушке</t>
  </si>
  <si>
    <t>MC CLNKIT PTBL EU</t>
  </si>
  <si>
    <t>Очищающий комплект</t>
  </si>
  <si>
    <t>шт</t>
  </si>
  <si>
    <t>Monster Cable Products Inc.</t>
  </si>
  <si>
    <t>США</t>
  </si>
  <si>
    <t>Очищающие комплекты, без содержания этилового спирта, для оргтехники, LCD мониторов и панелей телдевизоров, мобильных телефонов, фото-видео аппаратуры, состоящие из:
1) чистящий раствор (45 мл) и две многоразового использования салфетки, упакованные совместно для розничной продажи в п/э упаковке. состав раствора: неионогенные и ионогенные пав, антистатик, консервант, вода.</t>
  </si>
  <si>
    <t>MC 450DFO-1M EU</t>
  </si>
  <si>
    <t>Кабели волоконно-оптические: для передачи цифрового аудио сигнала с соед.разъемами (1М)</t>
  </si>
  <si>
    <t>Кабели волоконно-оптические: для передачи цифрового аудио сигнала с соед.разъемами</t>
  </si>
  <si>
    <t>MC 950HDBRS-1M EU</t>
  </si>
  <si>
    <t>кабель стандарта HDMI для передачи цифрового аудио-видео сигнала (1м)</t>
  </si>
  <si>
    <t>Кабели оснащенные соединительными разъемами, на напряжение не более 80 В: кабель стандарта HDMI для передачи цифрового аудио-видео сигнала</t>
  </si>
  <si>
    <t>MC 950HDBRS-2M EU</t>
  </si>
  <si>
    <t>кабель стандарта HDMI для передачи цифрового аудио-видео сигнала (2м)</t>
  </si>
  <si>
    <t>MC 450SW-4M EU</t>
  </si>
  <si>
    <t>Subwoofer 450sw High Performance Cable</t>
  </si>
  <si>
    <t>аудио-кабель для передачи аналогового сигнала с соедин.разъемами</t>
  </si>
  <si>
    <t>Кабели оснащенные соединительными разъемами, на напряжение не более 80 В: аудио кабель для передачи аналогового сигнала с соедин.разъемами</t>
  </si>
  <si>
    <t>MC 250DFO-1M EU</t>
  </si>
  <si>
    <t>QL GMT-H MKII EU</t>
  </si>
  <si>
    <t>JHIU HDMI-1.5M EU</t>
  </si>
  <si>
    <t>кабель стандарта HDMI для передачи цифрового аудио-видео сигнала (1,5м)</t>
  </si>
  <si>
    <t>HDMI A/C-2M EU</t>
  </si>
  <si>
    <t>HDMI-кабель (2м)</t>
  </si>
  <si>
    <t>Кабели оснащенные соединительными разъемами, на напряжение не более 80 В: для подключения видеокамеры с разъема HDMI-мини "тип С" на HDMI-стандарт "тип А"</t>
  </si>
  <si>
    <t>VA HDMI C/A-ADPT EU</t>
  </si>
  <si>
    <t xml:space="preserve">переходник для подключения видеокамеры с разъема HDMI-мини "тип С" на HDMI-стандарт "тип А". </t>
  </si>
  <si>
    <t>Соединители и контактные элменты для проводов и кабелей: переходник для подключения видеокамеры с разъема HDMI-мини "тип С" на HDMI-стандарт "тип А". Металлические позолоченные контаты для максимальной коррозиеустойчивости. Рассчитан на напряжение менее 5В</t>
  </si>
  <si>
    <t>JHIU FO-1,5M EU</t>
  </si>
  <si>
    <t>Just Hook It Up® Fiber Optic Audio Cable</t>
  </si>
  <si>
    <t>Кабель волоконно-оптический (1,5 м)</t>
  </si>
  <si>
    <t>MC 750HDS-2M EU</t>
  </si>
  <si>
    <t>MC 1000HDEXS-1M EU</t>
  </si>
  <si>
    <t>MC 1200HDEXS-1M EU</t>
  </si>
  <si>
    <t>MC 1200HDEXS-2M EU</t>
  </si>
  <si>
    <t>Double Tommy Tower</t>
  </si>
  <si>
    <t>Металлическая стойка</t>
  </si>
  <si>
    <t>Стойка металлическая, торговая. Устанавливается на пол или витрину, оснащенная двухсторонними креплениями для размещения различных видов продукции
Код ОКП 562470</t>
  </si>
  <si>
    <t>досмотр</t>
  </si>
  <si>
    <t>Tommy Tower Cross-Merchandising Display</t>
  </si>
  <si>
    <t>POP BTS-P BK</t>
  </si>
  <si>
    <t>Наушники головные</t>
  </si>
  <si>
    <t>Наушники головные профессиональные, проводные для использования в звукозаписывающих студиях, без микрофона, черные</t>
  </si>
  <si>
    <t>нет</t>
  </si>
  <si>
    <t>POP BTS-P WH</t>
  </si>
  <si>
    <t>Наушники головные профессиональные, проводные для использования в звукозаписывающих студиях, без микрофона, белые</t>
  </si>
  <si>
    <t>MC CLNKIT LTOP EU</t>
  </si>
  <si>
    <t>MC 250IP-2M EU</t>
  </si>
  <si>
    <t>аудио-кабель для передачи аналогового сигнала с соед.разъемами (2М)</t>
  </si>
  <si>
    <t>XP-1M (150M) EU</t>
  </si>
  <si>
    <t>MC 350PCX-2M EU</t>
  </si>
  <si>
    <t>Кабель коаксильный для передачи цифрового сигнала (2м)</t>
  </si>
  <si>
    <t>Кабели коаксильные для передачи цифрового аудио сигнала с соед.разъемами: толщиной 8 мм, волн.сопротивление 75 ОНМ, одножильный (материал проводникоа - медь), газовый диэлектрик, экран из фольгированного алюминия и сверхпрочная медная оплетка, внешняя оболочка из полимерного материала.</t>
  </si>
  <si>
    <t>AI 800 MINI-3 EU</t>
  </si>
  <si>
    <t>аудио кабель с разъемами мини-джек на мини-джек (0,9 м)</t>
  </si>
  <si>
    <t>Кабели оснащенные соединительными разъемами, на напряжение не более 80 В: аудиокабель для передачи аналогового сигнала с соед.разъемами</t>
  </si>
  <si>
    <t>MC CLNTCH-S WW</t>
  </si>
  <si>
    <t>Досмотры</t>
  </si>
  <si>
    <t>0001282058-11129</t>
  </si>
  <si>
    <t>0001282904-11125</t>
  </si>
  <si>
    <t>0001258609-11125</t>
  </si>
  <si>
    <t>0001260691-11153</t>
  </si>
  <si>
    <t>0001256526-11125</t>
  </si>
  <si>
    <t>9023 00 800 0</t>
  </si>
  <si>
    <t>0001282058-11125</t>
  </si>
  <si>
    <t>кг</t>
  </si>
  <si>
    <t>Кабели/Cables</t>
  </si>
  <si>
    <t>Очищающие комплекты/Cleaning kits</t>
  </si>
  <si>
    <t>Нетто/Брутто</t>
  </si>
  <si>
    <t>8518 30 950 0</t>
  </si>
  <si>
    <t>8544 42 900 8</t>
  </si>
  <si>
    <t>3402 20 900 0</t>
  </si>
  <si>
    <t>Кол-во единиц</t>
  </si>
  <si>
    <t>протокол испытаний, лист безопасности</t>
  </si>
  <si>
    <t>35013850, 35014341</t>
  </si>
  <si>
    <t>85278, 85280</t>
  </si>
  <si>
    <t>0001256526-11125, 0001282058-11125</t>
  </si>
  <si>
    <t>35014341, 35013521, 35013850</t>
  </si>
  <si>
    <t>85280, 85276, 85278</t>
  </si>
  <si>
    <t>0001282058-11125, 0001256526-11125, 0001237440-11125</t>
  </si>
  <si>
    <t>35013850, 35013512</t>
  </si>
  <si>
    <t>85278, 85276</t>
  </si>
  <si>
    <t>0001256526-11125, 0001237440-11125</t>
  </si>
  <si>
    <t>35014341, 35013689</t>
  </si>
  <si>
    <t>85280, 85277</t>
  </si>
  <si>
    <t>0001282058-11125, 0001245017-11125</t>
  </si>
  <si>
    <t>8536 90 100 9</t>
  </si>
  <si>
    <t>4205 00 900 0</t>
  </si>
  <si>
    <t>8544 49 910 0</t>
  </si>
  <si>
    <t>8544 70 000 0</t>
  </si>
  <si>
    <t>9403 20 800 0</t>
  </si>
  <si>
    <t>8544 20 000 9</t>
  </si>
  <si>
    <t>шт/пар</t>
  </si>
  <si>
    <t>досмотр (4 пост., 8 пост.)</t>
  </si>
  <si>
    <t>Металические стойки TOMMY TOWER</t>
  </si>
  <si>
    <t>Коаксиальные кабели/Coaxial cables</t>
  </si>
  <si>
    <t>Демонстрационные наушники/Demo headphones</t>
  </si>
  <si>
    <t>Оптоволоконные кабели/Fiber optic cables</t>
  </si>
  <si>
    <t>Акустические кабели без соединительных элементов/Cables without connectors</t>
  </si>
  <si>
    <t>Амбушюры/Ear cushions</t>
  </si>
  <si>
    <t>Monster Cable® Clear Jacket Speaker Cable Bulk Spool</t>
  </si>
  <si>
    <t>Monster XPHP™ Clear Jacket - Advanced Speaker Cable Spool</t>
  </si>
  <si>
    <t>Monster Advanced™ for HDMI™ Mini to Standard HDMI Camcorder Adapter</t>
  </si>
  <si>
    <t>Monster XPHP™ Navajo White - Advanced Speaker Cable MKII</t>
  </si>
  <si>
    <t>Monster™ ScreenClean™ for Portable Electronics</t>
  </si>
  <si>
    <t>Monster™ ScreenClean™ for Laptops</t>
  </si>
  <si>
    <t>Fiber Optic 450dfo High Performance Audio Cable</t>
  </si>
  <si>
    <t>Fiber Optic 250dfo Advanced Performance Audio Cable</t>
  </si>
  <si>
    <t>Stereo Audio 250i Advanced Performance Audio Cable</t>
  </si>
  <si>
    <t>Portable Stereo Audio 250IP Advanced Performance Minijack to Stereo Audio Cable</t>
  </si>
  <si>
    <t>Monster® Blu-Ray™ 950 Advanced High Speed HDMI™ Cable</t>
  </si>
  <si>
    <t>Just Hook It Up® HDMI Cable</t>
  </si>
  <si>
    <t>Monster Advanced™ for HDMI™ Mini to Standard HDMI Camcorder Cable</t>
  </si>
  <si>
    <t>HDMI 750HDS High Speed HDMI Cable</t>
  </si>
  <si>
    <t>HDMI 1000HDEXS Ultra High Speed HDMI Cable</t>
  </si>
  <si>
    <t>HDMI 1200HDEXS Ultra High Speed HDMI Cable</t>
  </si>
  <si>
    <t>Coaxial 350PCX High Performance Coaxial PAL Antenna Cable</t>
  </si>
  <si>
    <t>Демонстрационный стенд/Green Power Demo</t>
  </si>
  <si>
    <t>1, 6, 11, 15</t>
  </si>
  <si>
    <t>1, 5, 11, 15, 16</t>
  </si>
  <si>
    <t>4, 9, 10, 11, 13</t>
  </si>
  <si>
    <t>4, 7, 10, 11</t>
  </si>
  <si>
    <t>4, 9, 10, 11, 13, 15, 16</t>
  </si>
  <si>
    <t>4, 9, 10, 11, 15, 16</t>
  </si>
  <si>
    <t>1, 7, 10, 11</t>
  </si>
  <si>
    <t>7, 10, 15</t>
  </si>
  <si>
    <t>10, 13, 15, 16</t>
  </si>
  <si>
    <t>1, 6, 9, 10, 11, 13, 14</t>
  </si>
  <si>
    <t>1, 6, 10, 13, 15, 16</t>
  </si>
  <si>
    <t>1, 5, 7, 9, 11, 13</t>
  </si>
  <si>
    <t>4, 15</t>
  </si>
  <si>
    <t>1, 9, 11</t>
  </si>
  <si>
    <t>1, 5, 7, 9, 11, 13, 16</t>
  </si>
  <si>
    <t>1, 9, 11, 13, 15, 16</t>
  </si>
  <si>
    <t>9, 15, 16</t>
  </si>
  <si>
    <t>4, 11</t>
  </si>
  <si>
    <t>4, 9, 11, 14, 16</t>
  </si>
  <si>
    <t>4, 5, 7, 11, 15, 16</t>
  </si>
  <si>
    <t>4, 6, 9, 11, 15</t>
  </si>
  <si>
    <t>4, 7, 10, 13, 15, 16</t>
  </si>
  <si>
    <t>4, 10, 11, 13, 15</t>
  </si>
  <si>
    <t>4, 7, 9, 10, 11, 13, 16</t>
  </si>
  <si>
    <t>4, 6, 7, 9, 10, 11, 13, 15, 16</t>
  </si>
  <si>
    <t>4, 8, 15</t>
  </si>
  <si>
    <t>4, 7, 10, 11, 12, 15, 16</t>
  </si>
  <si>
    <t>Письмо НОРТЕКС!</t>
  </si>
  <si>
    <t>ДС!</t>
  </si>
  <si>
    <t>DEMO HDP 750G RU</t>
  </si>
  <si>
    <t>Monster Power Green Power HDP 750G Demo Station</t>
  </si>
  <si>
    <t>Демонстрационный стенд</t>
  </si>
  <si>
    <t>Демонстрационный стенд, представляющий собой металлический каркас с закрепленными на нем сетевым фильтром, прибором фиксирующим электромагнитные шумы в электросети и переводящим их в звуковой шум, и табличкой с инструкцией по пользованию стендом, предназначенный для установки в торгово-выставочных залах с целью демонстрации эффективности работы сетевого фильтра в части подавления им сетевых импульсных помех.</t>
  </si>
  <si>
    <t>Сменные амбушюры-подушечки (пара) черного цвета для наушников Beats Solo белого цвета</t>
  </si>
  <si>
    <t>Сменные амбушюры-подушечки (пара) черного цвета для наушников Beats Solo черного цвета (продаются отдельно от наушников), материал кожа, размер овала по двум осям: внутренний диаметр - 32мм и 20мм, внешний диаметр - 65мм и 55мм.</t>
  </si>
  <si>
    <r>
      <t xml:space="preserve">новое </t>
    </r>
    <r>
      <rPr>
        <sz val="11"/>
        <color indexed="8"/>
        <rFont val="Calibri"/>
        <family val="2"/>
        <charset val="204"/>
      </rPr>
      <t>(такие же, но серого цвета были в предыдущей 16-й поставке)</t>
    </r>
  </si>
  <si>
    <t>QuickLock MKII Gold Banana Connectors</t>
  </si>
  <si>
    <t>Акустический разъем (пара) для соединения акустического кабеля</t>
  </si>
  <si>
    <t>Соединители и контактные элементы для проводов и кабелей: соединительный разъем для соед. акустического кабеля. Двухэлементная навинчивающаяся контрукция безжимного и самообжимного соединения с девятью отдельными позолоченными берилиево-медных пластинчато-пружинных контактов. Расч. на напряжение менее 5В</t>
  </si>
  <si>
    <t>Кабель акустическиий для передачи аудио сигнала без соед. элементов на катушке (150м)</t>
  </si>
  <si>
    <t>Monster XP® Bulk Meter Spools</t>
  </si>
  <si>
    <t>Кабели на напряжение не более 1000 В с изолированными проводниками диаметром более 0,51 мм: кабель акустический без соединительных элементов на катушке</t>
  </si>
  <si>
    <t>Кабель акустическиий для передачи аудио сигнала без соед. элементов на катушке (100м)</t>
  </si>
  <si>
    <t>Кабели, оснащенные соед. разъемами, на напряжение не более 80 В: кабель акустическиий для передачи аудио сигнала без соед. элементов на катушке</t>
  </si>
  <si>
    <t>Очищающие комплекты, без содержания этилового спирта, для оргтехники, LCD мониторов и панелей телевизоров, мобильных телефонов, фото-видео аппаратуры, состоящие из чистящего раствора (20 мл), салфетки для многоразового использования и сумочки для хранения флакона - упакованные совместно для розничной продажи в п/э упаковке. Состав раствора: неионогенные и ионогенные ПАВ, антистатик, консервант, вода.</t>
  </si>
  <si>
    <t>Кабель волоконно-оптический для передачи цифрового аудио сигнала (1м)</t>
  </si>
  <si>
    <t>Кабели волоконно-оптические: для передачи цифрового аудио сигнала с соед. разъемами</t>
  </si>
  <si>
    <t>POP BEATS PRO HARDWIRE OVER EAR HEADPHONE BLACK</t>
  </si>
  <si>
    <t>POP BEATS PRO HARDWIRE OVER EAR HEADPHONE WHITE</t>
  </si>
  <si>
    <t>MH BTS ON SO HPHONE JK</t>
  </si>
  <si>
    <t>Кабель мини-джек 3.5мм на мини-джек 3.5мм с функцией ControlTalk для наушников Beats™ by Dr. Dre™ Solo</t>
  </si>
  <si>
    <t>MH BTS MINI IP-7</t>
  </si>
  <si>
    <t>Кабель мини-джек 3.5мм на мини-джек 3.5мм для наушников Beats™ by Dr. Dre™ Solo</t>
  </si>
  <si>
    <t>Кабель мини-джек 3.5мм на мини-джек 3.5мм с функцией ControlTalk для наушников Beats™ by Dr. Dre™ Solo и Solo HD, Studios</t>
  </si>
  <si>
    <t>Headphones Monster Beats Solo and Solo HD Replacement Audio Cable in Red with ControlTalk</t>
  </si>
  <si>
    <t xml:space="preserve">Replacement Audio Cable for Beats Studio 3.5mm Mini-Jack </t>
  </si>
  <si>
    <t>MH BTS ON SO ECUSH PR BK</t>
  </si>
  <si>
    <t>XPHPNW-1M (100M) EU</t>
  </si>
  <si>
    <t>POP MH BTS MXR OE BK</t>
  </si>
  <si>
    <t>TOM TWR TWIN</t>
  </si>
  <si>
    <t>TOM TWR EU</t>
  </si>
  <si>
    <t>Соединительные элементы/Electrical connectors</t>
  </si>
  <si>
    <t>по Soft Copy</t>
  </si>
  <si>
    <t>20 паллет</t>
  </si>
  <si>
    <t>FS728TP-100EUS</t>
  </si>
  <si>
    <t>GS108PE-300EUS</t>
  </si>
  <si>
    <t>GS110TP-200EUS</t>
  </si>
  <si>
    <t>GS116E-200PES</t>
  </si>
  <si>
    <t>JNR3210-100RUS</t>
  </si>
  <si>
    <t>JWNR2010-100RUS</t>
  </si>
  <si>
    <t>R6200-100PES</t>
  </si>
  <si>
    <t>ТС N RU Д-IE.АЯ46.В.62088</t>
  </si>
  <si>
    <t>ТС N RU Д-IE.АЯ46.В.65975</t>
  </si>
  <si>
    <t>FS108PEU</t>
  </si>
  <si>
    <t>GS716T-300EUS</t>
  </si>
  <si>
    <t>R7500-100PES</t>
  </si>
  <si>
    <t>Сегодня</t>
  </si>
  <si>
    <t>Через 60 дней</t>
  </si>
  <si>
    <t>WN370-10000S, WNАР320-100PES, WNDAP360-100PES, WNDAP620-100PES, WNDAP660-100PES, PTV3000</t>
  </si>
  <si>
    <t>WN604-100PES, WNDAP350-100PES, WNAP210-100PES, WNAP210-200PES, WN203-100PES, WN203-200PES, АСС-10314-03, АСС-10314-04, ANT224D10-10000S, ANT2405-20000S, ANT24D18, ANT24O5, ANT2407-10000S, ANT2409-20000S, WN1000RP-100PES, WN2000RPT-100PES, WN2500RP-100PES, WN3000RP-100PES, WN3100RP-100PES, WN3500RP-100PES, WNCE2001-100PES, WNCE3001 -100PES, WNCE4004-100PES, PTV3000-100PES, EX6100-100PES, ЕХ6200-100PES</t>
  </si>
  <si>
    <t>ОТ</t>
  </si>
  <si>
    <t>ДО</t>
  </si>
  <si>
    <t>АРТИКУЛЫ</t>
  </si>
  <si>
    <t>№ ДС</t>
  </si>
  <si>
    <t>Точки доступа</t>
  </si>
  <si>
    <t>НАИМЕНОВАНИЕ</t>
  </si>
  <si>
    <t>ИЗГОТОВИТЕЛИ</t>
  </si>
  <si>
    <t>FS305-100PES</t>
  </si>
  <si>
    <t>GSM7328S-200EUS</t>
  </si>
  <si>
    <t>R6100-100PES</t>
  </si>
  <si>
    <t xml:space="preserve">GSM7248P-100NES </t>
  </si>
  <si>
    <t>RD5D1LT03-100WWS</t>
  </si>
  <si>
    <t>RN31600-100EUS</t>
  </si>
  <si>
    <t>Для артикулов:</t>
  </si>
  <si>
    <t>Формула, возвращающая номер 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</si>
</sst>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72" formatCode="&quot;RUB&quot;#,##0"/>
    <numFmt numFmtId="173" formatCode="0.000"/>
    <numFmt numFmtId="174" formatCode="_([$€-2]\ * #,##0.00_);_([$€-2]\ * \(#,##0.00\);_([$€-2]\ * &quot;-&quot;??_);_(@_)"/>
    <numFmt numFmtId="175" formatCode="#,##0.000"/>
    <numFmt numFmtId="182" formatCode="0.00000"/>
    <numFmt numFmtId="183" formatCode="0.0000"/>
    <numFmt numFmtId="186" formatCode="_-* #,##0.0_р_._-;\-* #,##0.0_р_._-;_-* &quot;-&quot;??_р_._-;_-@_-"/>
    <numFmt numFmtId="187" formatCode="_-* #,##0_р_._-;\-* #,##0_р_._-;_-* &quot;-&quot;??_р_._-;_-@_-"/>
    <numFmt numFmtId="190" formatCode="_-* #,##0.000_р_._-;\-* #,##0.000_р_._-;_-* &quot;-&quot;??_р_._-;_-@_-"/>
    <numFmt numFmtId="201" formatCode="_-* #,##0.00_-;\-* #,##0.00_-;_-* &quot;-&quot;??_-;_-@_-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Unicode MS"/>
      <family val="2"/>
      <charset val="204"/>
    </font>
    <font>
      <sz val="10"/>
      <name val="Arial Unicode MS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9"/>
      <color indexed="14"/>
      <name val="Arial"/>
      <family val="2"/>
      <charset val="204"/>
    </font>
    <font>
      <b/>
      <sz val="9"/>
      <color indexed="36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30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sz val="9"/>
      <color indexed="52"/>
      <name val="Arial"/>
      <family val="2"/>
      <charset val="204"/>
    </font>
    <font>
      <b/>
      <sz val="9"/>
      <color indexed="15"/>
      <name val="Arial"/>
      <family val="2"/>
      <charset val="204"/>
    </font>
    <font>
      <b/>
      <sz val="9"/>
      <color indexed="51"/>
      <name val="Arial"/>
      <family val="2"/>
      <charset val="204"/>
    </font>
    <font>
      <b/>
      <sz val="9"/>
      <color indexed="53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14"/>
      <name val="Arial"/>
      <family val="2"/>
      <charset val="204"/>
    </font>
    <font>
      <b/>
      <sz val="11"/>
      <color indexed="36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30"/>
      <name val="Calibri"/>
      <family val="2"/>
      <charset val="204"/>
    </font>
    <font>
      <sz val="11"/>
      <color indexed="14"/>
      <name val="Calibri"/>
      <family val="2"/>
      <charset val="204"/>
    </font>
    <font>
      <b/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4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51"/>
      <name val="Calibri"/>
      <family val="2"/>
      <charset val="204"/>
    </font>
    <font>
      <b/>
      <sz val="11"/>
      <color indexed="53"/>
      <name val="Calibri"/>
      <family val="2"/>
      <charset val="204"/>
    </font>
    <font>
      <sz val="11"/>
      <color indexed="6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rgb="FF000000"/>
      <name val="Arial Unicode MS"/>
      <family val="2"/>
      <charset val="204"/>
    </font>
    <font>
      <sz val="10"/>
      <color rgb="FF000000"/>
      <name val="Segoe UI"/>
      <family val="2"/>
    </font>
    <font>
      <b/>
      <sz val="11"/>
      <color rgb="FFFF000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6" applyNumberFormat="0" applyAlignment="0" applyProtection="0"/>
    <xf numFmtId="0" fontId="50" fillId="32" borderId="7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1" fontId="9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0" borderId="0"/>
    <xf numFmtId="0" fontId="51" fillId="0" borderId="0" applyNumberFormat="0" applyFill="0" applyBorder="0" applyAlignment="0" applyProtection="0"/>
    <xf numFmtId="0" fontId="52" fillId="33" borderId="0" applyNumberFormat="0" applyBorder="0" applyAlignment="0" applyProtection="0"/>
    <xf numFmtId="0" fontId="53" fillId="0" borderId="8" applyNumberFormat="0" applyFill="0" applyAlignment="0" applyProtection="0"/>
    <xf numFmtId="0" fontId="54" fillId="0" borderId="9" applyNumberFormat="0" applyFill="0" applyAlignment="0" applyProtection="0"/>
    <xf numFmtId="0" fontId="55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56" fillId="34" borderId="6" applyNumberFormat="0" applyAlignment="0" applyProtection="0"/>
    <xf numFmtId="0" fontId="57" fillId="0" borderId="11" applyNumberFormat="0" applyFill="0" applyAlignment="0" applyProtection="0"/>
    <xf numFmtId="0" fontId="58" fillId="35" borderId="0" applyNumberFormat="0" applyBorder="0" applyAlignment="0" applyProtection="0"/>
    <xf numFmtId="0" fontId="9" fillId="0" borderId="0"/>
    <xf numFmtId="0" fontId="11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3" fillId="0" borderId="0"/>
    <xf numFmtId="0" fontId="2" fillId="0" borderId="0"/>
    <xf numFmtId="0" fontId="13" fillId="36" borderId="12" applyNumberFormat="0" applyFont="0" applyAlignment="0" applyProtection="0"/>
    <xf numFmtId="0" fontId="59" fillId="31" borderId="13" applyNumberFormat="0" applyAlignment="0" applyProtection="0"/>
    <xf numFmtId="0" fontId="60" fillId="0" borderId="0" applyNumberFormat="0" applyFill="0" applyBorder="0" applyAlignment="0" applyProtection="0"/>
    <xf numFmtId="0" fontId="62" fillId="0" borderId="14" applyNumberFormat="0" applyFill="0" applyAlignment="0" applyProtection="0"/>
    <xf numFmtId="0" fontId="63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0" xfId="0" applyAlignment="1">
      <alignment wrapText="1"/>
    </xf>
    <xf numFmtId="0" fontId="6" fillId="2" borderId="1" xfId="5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5" fontId="17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8" fillId="0" borderId="1" xfId="0" applyFont="1" applyBorder="1" applyAlignment="1">
      <alignment horizontal="center" vertical="center"/>
    </xf>
    <xf numFmtId="0" fontId="19" fillId="2" borderId="1" xfId="5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4" fontId="27" fillId="0" borderId="1" xfId="0" applyNumberFormat="1" applyFont="1" applyBorder="1" applyAlignment="1">
      <alignment horizontal="center" vertical="center" wrapText="1"/>
    </xf>
    <xf numFmtId="0" fontId="28" fillId="2" borderId="1" xfId="5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51" applyFont="1" applyFill="1" applyBorder="1" applyAlignment="1">
      <alignment horizontal="center" vertical="center" wrapText="1"/>
    </xf>
    <xf numFmtId="175" fontId="27" fillId="0" borderId="1" xfId="5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3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73" fontId="0" fillId="0" borderId="1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4" fontId="2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3" fontId="0" fillId="0" borderId="1" xfId="0" applyNumberFormat="1" applyBorder="1"/>
    <xf numFmtId="172" fontId="29" fillId="0" borderId="2" xfId="52" applyNumberFormat="1" applyFont="1" applyFill="1" applyBorder="1" applyAlignment="1">
      <alignment horizontal="center" vertical="center" wrapText="1"/>
    </xf>
    <xf numFmtId="172" fontId="29" fillId="0" borderId="1" xfId="52" applyNumberFormat="1" applyFont="1" applyFill="1" applyBorder="1" applyAlignment="1">
      <alignment horizontal="center" vertical="center" wrapText="1"/>
    </xf>
    <xf numFmtId="0" fontId="30" fillId="0" borderId="1" xfId="51" applyFont="1" applyFill="1" applyBorder="1" applyAlignment="1">
      <alignment horizontal="center" vertical="center" wrapText="1"/>
    </xf>
    <xf numFmtId="173" fontId="29" fillId="0" borderId="1" xfId="51" applyNumberFormat="1" applyFont="1" applyFill="1" applyBorder="1" applyAlignment="1">
      <alignment horizontal="center" vertical="center" wrapText="1"/>
    </xf>
    <xf numFmtId="0" fontId="29" fillId="0" borderId="1" xfId="51" applyFont="1" applyFill="1" applyBorder="1" applyAlignment="1">
      <alignment horizontal="center" vertical="center" wrapText="1"/>
    </xf>
    <xf numFmtId="43" fontId="30" fillId="0" borderId="1" xfId="28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187" fontId="0" fillId="0" borderId="1" xfId="0" applyNumberFormat="1" applyBorder="1"/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43" fontId="0" fillId="0" borderId="2" xfId="0" applyNumberFormat="1" applyBorder="1"/>
    <xf numFmtId="0" fontId="0" fillId="0" borderId="2" xfId="0" applyBorder="1"/>
    <xf numFmtId="175" fontId="31" fillId="0" borderId="1" xfId="0" applyNumberFormat="1" applyFont="1" applyBorder="1" applyAlignment="1">
      <alignment horizontal="right" vertical="center"/>
    </xf>
    <xf numFmtId="175" fontId="31" fillId="0" borderId="3" xfId="0" applyNumberFormat="1" applyFont="1" applyBorder="1" applyAlignment="1">
      <alignment horizontal="center" vertical="center"/>
    </xf>
    <xf numFmtId="175" fontId="31" fillId="0" borderId="1" xfId="0" applyNumberFormat="1" applyFont="1" applyBorder="1" applyAlignment="1">
      <alignment horizontal="left" vertical="center"/>
    </xf>
    <xf numFmtId="190" fontId="0" fillId="0" borderId="2" xfId="0" applyNumberFormat="1" applyBorder="1"/>
    <xf numFmtId="190" fontId="17" fillId="0" borderId="1" xfId="0" applyNumberFormat="1" applyFont="1" applyBorder="1" applyAlignment="1">
      <alignment horizontal="center" vertical="center"/>
    </xf>
    <xf numFmtId="187" fontId="0" fillId="0" borderId="2" xfId="0" applyNumberFormat="1" applyBorder="1"/>
    <xf numFmtId="187" fontId="17" fillId="0" borderId="0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2" fillId="2" borderId="1" xfId="51" applyNumberFormat="1" applyFont="1" applyFill="1" applyBorder="1" applyAlignment="1">
      <alignment horizontal="center" vertical="center"/>
    </xf>
    <xf numFmtId="173" fontId="27" fillId="0" borderId="1" xfId="0" applyNumberFormat="1" applyFont="1" applyBorder="1" applyAlignment="1">
      <alignment horizontal="center" vertical="center"/>
    </xf>
    <xf numFmtId="173" fontId="27" fillId="2" borderId="1" xfId="0" applyNumberFormat="1" applyFont="1" applyFill="1" applyBorder="1" applyAlignment="1">
      <alignment horizontal="center" vertical="center"/>
    </xf>
    <xf numFmtId="0" fontId="27" fillId="0" borderId="1" xfId="51" applyFont="1" applyBorder="1" applyAlignment="1">
      <alignment horizontal="center" vertical="center"/>
    </xf>
    <xf numFmtId="175" fontId="27" fillId="0" borderId="1" xfId="51" applyNumberFormat="1" applyFont="1" applyBorder="1" applyAlignment="1">
      <alignment horizontal="center" vertical="center"/>
    </xf>
    <xf numFmtId="173" fontId="27" fillId="0" borderId="1" xfId="51" applyNumberFormat="1" applyFont="1" applyFill="1" applyBorder="1" applyAlignment="1">
      <alignment horizontal="center" vertical="center" wrapText="1"/>
    </xf>
    <xf numFmtId="4" fontId="27" fillId="0" borderId="1" xfId="51" applyNumberFormat="1" applyFont="1" applyFill="1" applyBorder="1" applyAlignment="1">
      <alignment horizontal="center" vertical="center" wrapText="1"/>
    </xf>
    <xf numFmtId="4" fontId="27" fillId="0" borderId="1" xfId="51" applyNumberFormat="1" applyFont="1" applyFill="1" applyBorder="1" applyAlignment="1">
      <alignment horizontal="center" vertical="center"/>
    </xf>
    <xf numFmtId="43" fontId="27" fillId="0" borderId="1" xfId="28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74" fontId="27" fillId="0" borderId="2" xfId="0" applyNumberFormat="1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182" fontId="35" fillId="0" borderId="1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73" fontId="27" fillId="0" borderId="1" xfId="0" applyNumberFormat="1" applyFont="1" applyFill="1" applyBorder="1" applyAlignment="1">
      <alignment horizontal="center" vertical="center"/>
    </xf>
    <xf numFmtId="173" fontId="28" fillId="0" borderId="1" xfId="51" applyNumberFormat="1" applyFont="1" applyFill="1" applyBorder="1" applyAlignment="1">
      <alignment horizontal="center" vertical="center"/>
    </xf>
    <xf numFmtId="173" fontId="28" fillId="2" borderId="1" xfId="51" applyNumberFormat="1" applyFont="1" applyFill="1" applyBorder="1" applyAlignment="1">
      <alignment horizontal="center" vertical="center"/>
    </xf>
    <xf numFmtId="0" fontId="27" fillId="0" borderId="1" xfId="51" applyNumberFormat="1" applyFont="1" applyBorder="1" applyAlignment="1">
      <alignment horizontal="center" vertical="center"/>
    </xf>
    <xf numFmtId="0" fontId="28" fillId="2" borderId="1" xfId="51" applyNumberFormat="1" applyFont="1" applyFill="1" applyBorder="1" applyAlignment="1">
      <alignment horizontal="center" vertical="center"/>
    </xf>
    <xf numFmtId="0" fontId="27" fillId="0" borderId="2" xfId="0" applyNumberFormat="1" applyFont="1" applyBorder="1" applyAlignment="1">
      <alignment horizontal="center" vertical="center" wrapText="1"/>
    </xf>
    <xf numFmtId="0" fontId="30" fillId="2" borderId="1" xfId="51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74" fontId="27" fillId="0" borderId="2" xfId="0" applyNumberFormat="1" applyFont="1" applyFill="1" applyBorder="1" applyAlignment="1">
      <alignment horizontal="center" vertical="center" wrapText="1"/>
    </xf>
    <xf numFmtId="0" fontId="27" fillId="0" borderId="1" xfId="5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73" fontId="15" fillId="0" borderId="1" xfId="0" applyNumberFormat="1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43" fontId="27" fillId="0" borderId="1" xfId="28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8" fillId="4" borderId="1" xfId="51" applyFont="1" applyFill="1" applyBorder="1" applyAlignment="1">
      <alignment horizontal="center" vertical="center" wrapText="1"/>
    </xf>
    <xf numFmtId="0" fontId="27" fillId="4" borderId="1" xfId="51" applyFont="1" applyFill="1" applyBorder="1" applyAlignment="1">
      <alignment horizontal="center" vertical="center" wrapText="1"/>
    </xf>
    <xf numFmtId="173" fontId="27" fillId="4" borderId="1" xfId="51" applyNumberFormat="1" applyFont="1" applyFill="1" applyBorder="1" applyAlignment="1">
      <alignment horizontal="center" vertical="center" wrapText="1"/>
    </xf>
    <xf numFmtId="4" fontId="27" fillId="4" borderId="1" xfId="51" applyNumberFormat="1" applyFont="1" applyFill="1" applyBorder="1" applyAlignment="1">
      <alignment horizontal="center" vertical="center" wrapText="1"/>
    </xf>
    <xf numFmtId="0" fontId="42" fillId="4" borderId="1" xfId="5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183" fontId="0" fillId="0" borderId="1" xfId="0" applyNumberFormat="1" applyFont="1" applyFill="1" applyBorder="1" applyAlignment="1">
      <alignment horizontal="center" vertical="center"/>
    </xf>
    <xf numFmtId="175" fontId="31" fillId="0" borderId="0" xfId="0" applyNumberFormat="1" applyFont="1" applyBorder="1" applyAlignment="1">
      <alignment horizontal="center" vertical="center"/>
    </xf>
    <xf numFmtId="187" fontId="17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3" fontId="0" fillId="0" borderId="1" xfId="0" applyNumberFormat="1" applyFont="1" applyBorder="1" applyAlignment="1">
      <alignment horizontal="center" vertical="center" wrapText="1"/>
    </xf>
    <xf numFmtId="175" fontId="27" fillId="0" borderId="1" xfId="51" applyNumberFormat="1" applyFont="1" applyBorder="1" applyAlignment="1">
      <alignment horizontal="center" vertical="center" wrapText="1"/>
    </xf>
    <xf numFmtId="43" fontId="27" fillId="0" borderId="1" xfId="28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175" fontId="15" fillId="0" borderId="1" xfId="5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7" fillId="2" borderId="1" xfId="51" applyFont="1" applyFill="1" applyBorder="1" applyAlignment="1">
      <alignment horizontal="center" vertical="center" wrapText="1"/>
    </xf>
    <xf numFmtId="186" fontId="0" fillId="0" borderId="2" xfId="0" applyNumberFormat="1" applyBorder="1"/>
    <xf numFmtId="186" fontId="0" fillId="0" borderId="1" xfId="0" applyNumberFormat="1" applyBorder="1"/>
    <xf numFmtId="186" fontId="17" fillId="0" borderId="1" xfId="0" applyNumberFormat="1" applyFont="1" applyBorder="1" applyAlignment="1">
      <alignment horizontal="center" vertical="center"/>
    </xf>
    <xf numFmtId="0" fontId="30" fillId="5" borderId="1" xfId="51" applyFont="1" applyFill="1" applyBorder="1" applyAlignment="1">
      <alignment horizontal="center" vertical="center" wrapText="1"/>
    </xf>
    <xf numFmtId="175" fontId="17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173" fontId="0" fillId="5" borderId="1" xfId="0" applyNumberFormat="1" applyFont="1" applyFill="1" applyBorder="1" applyAlignment="1">
      <alignment horizontal="center" vertical="center"/>
    </xf>
    <xf numFmtId="173" fontId="12" fillId="5" borderId="1" xfId="51" applyNumberFormat="1" applyFont="1" applyFill="1" applyBorder="1" applyAlignment="1">
      <alignment horizontal="center" vertical="center"/>
    </xf>
    <xf numFmtId="173" fontId="0" fillId="5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0" fontId="0" fillId="5" borderId="1" xfId="0" applyFont="1" applyFill="1" applyBorder="1"/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12" fillId="5" borderId="1" xfId="51" applyFont="1" applyFill="1" applyBorder="1" applyAlignment="1">
      <alignment horizontal="center" vertical="center" wrapText="1"/>
    </xf>
    <xf numFmtId="175" fontId="0" fillId="5" borderId="1" xfId="0" applyNumberFormat="1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186" fontId="0" fillId="5" borderId="2" xfId="0" applyNumberFormat="1" applyFill="1" applyBorder="1"/>
    <xf numFmtId="186" fontId="0" fillId="5" borderId="1" xfId="0" applyNumberFormat="1" applyFill="1" applyBorder="1"/>
    <xf numFmtId="186" fontId="17" fillId="5" borderId="1" xfId="0" applyNumberFormat="1" applyFont="1" applyFill="1" applyBorder="1" applyAlignment="1">
      <alignment horizontal="center" vertical="center"/>
    </xf>
    <xf numFmtId="190" fontId="0" fillId="5" borderId="2" xfId="0" applyNumberFormat="1" applyFill="1" applyBorder="1"/>
    <xf numFmtId="190" fontId="17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0" fillId="37" borderId="0" xfId="0" applyNumberFormat="1" applyFill="1" applyBorder="1"/>
    <xf numFmtId="14" fontId="64" fillId="37" borderId="0" xfId="0" applyNumberFormat="1" applyFont="1" applyFill="1" applyBorder="1" applyAlignment="1">
      <alignment horizontal="center" vertical="center"/>
    </xf>
    <xf numFmtId="0" fontId="0" fillId="37" borderId="0" xfId="0" applyFill="1" applyBorder="1"/>
    <xf numFmtId="0" fontId="65" fillId="37" borderId="0" xfId="0" applyFont="1" applyFill="1" applyBorder="1" applyAlignment="1">
      <alignment vertical="top"/>
    </xf>
    <xf numFmtId="0" fontId="0" fillId="37" borderId="0" xfId="0" applyFill="1" applyBorder="1" applyAlignment="1">
      <alignment horizontal="center" vertical="center"/>
    </xf>
    <xf numFmtId="2" fontId="66" fillId="37" borderId="0" xfId="0" applyNumberFormat="1" applyFont="1" applyFill="1" applyBorder="1" applyAlignment="1">
      <alignment wrapText="1"/>
    </xf>
    <xf numFmtId="14" fontId="61" fillId="37" borderId="0" xfId="0" applyNumberFormat="1" applyFont="1" applyFill="1" applyBorder="1" applyAlignment="1">
      <alignment horizontal="center" vertical="center"/>
    </xf>
    <xf numFmtId="0" fontId="65" fillId="37" borderId="1" xfId="0" applyFont="1" applyFill="1" applyBorder="1" applyAlignment="1">
      <alignment vertical="top"/>
    </xf>
    <xf numFmtId="0" fontId="61" fillId="37" borderId="1" xfId="0" applyFont="1" applyFill="1" applyBorder="1"/>
    <xf numFmtId="14" fontId="61" fillId="37" borderId="1" xfId="0" applyNumberFormat="1" applyFont="1" applyFill="1" applyBorder="1"/>
    <xf numFmtId="0" fontId="64" fillId="37" borderId="1" xfId="0" applyFont="1" applyFill="1" applyBorder="1" applyAlignment="1">
      <alignment horizontal="center" vertical="center"/>
    </xf>
    <xf numFmtId="0" fontId="67" fillId="37" borderId="1" xfId="0" applyFont="1" applyFill="1" applyBorder="1" applyAlignment="1">
      <alignment horizontal="center" vertical="center" wrapText="1"/>
    </xf>
    <xf numFmtId="2" fontId="65" fillId="37" borderId="1" xfId="0" applyNumberFormat="1" applyFont="1" applyFill="1" applyBorder="1" applyAlignment="1">
      <alignment vertical="top" wrapText="1"/>
    </xf>
    <xf numFmtId="2" fontId="66" fillId="37" borderId="1" xfId="0" applyNumberFormat="1" applyFont="1" applyFill="1" applyBorder="1" applyAlignment="1">
      <alignment wrapText="1"/>
    </xf>
    <xf numFmtId="14" fontId="61" fillId="37" borderId="1" xfId="0" applyNumberFormat="1" applyFont="1" applyFill="1" applyBorder="1" applyAlignment="1">
      <alignment horizontal="center" vertical="center"/>
    </xf>
    <xf numFmtId="14" fontId="64" fillId="37" borderId="1" xfId="0" applyNumberFormat="1" applyFont="1" applyFill="1" applyBorder="1" applyAlignment="1">
      <alignment horizontal="center" vertical="center"/>
    </xf>
    <xf numFmtId="0" fontId="61" fillId="37" borderId="3" xfId="0" applyFont="1" applyFill="1" applyBorder="1" applyAlignment="1">
      <alignment horizontal="left" vertical="center"/>
    </xf>
    <xf numFmtId="2" fontId="0" fillId="0" borderId="1" xfId="0" applyNumberFormat="1" applyBorder="1"/>
    <xf numFmtId="2" fontId="68" fillId="0" borderId="1" xfId="0" applyNumberFormat="1" applyFont="1" applyBorder="1" applyAlignment="1">
      <alignment vertical="center"/>
    </xf>
    <xf numFmtId="0" fontId="69" fillId="37" borderId="1" xfId="0" applyFont="1" applyFill="1" applyBorder="1" applyAlignment="1">
      <alignment horizontal="center" vertical="center"/>
    </xf>
    <xf numFmtId="0" fontId="69" fillId="37" borderId="1" xfId="0" applyFont="1" applyFill="1" applyBorder="1" applyAlignment="1">
      <alignment vertical="top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2" fontId="27" fillId="4" borderId="1" xfId="52" applyNumberFormat="1" applyFont="1" applyFill="1" applyBorder="1" applyAlignment="1">
      <alignment horizontal="center" vertical="center" wrapText="1"/>
    </xf>
    <xf numFmtId="172" fontId="27" fillId="4" borderId="2" xfId="52" applyNumberFormat="1" applyFont="1" applyFill="1" applyBorder="1" applyAlignment="1">
      <alignment horizontal="center" vertical="center" wrapText="1"/>
    </xf>
  </cellXfs>
  <cellStyles count="5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omma 3" xfId="30"/>
    <cellStyle name="Comma 4" xfId="31"/>
    <cellStyle name="Comma 5" xfId="32"/>
    <cellStyle name="Comma 6" xfId="33"/>
    <cellStyle name="Excel Built-in Normal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44"/>
    <cellStyle name="Normal 2 2" xfId="45"/>
    <cellStyle name="Normal 2 3" xfId="46"/>
    <cellStyle name="Normal 3" xfId="47"/>
    <cellStyle name="Normal 4" xfId="48"/>
    <cellStyle name="Normal 5" xfId="49"/>
    <cellStyle name="Normal 6" xfId="50"/>
    <cellStyle name="Normal_Sheet1" xfId="51"/>
    <cellStyle name="Normal_Sheet1_1" xfId="52"/>
    <cellStyle name="Note 2" xfId="53"/>
    <cellStyle name="Output 2" xfId="54"/>
    <cellStyle name="Title 2" xfId="55"/>
    <cellStyle name="Total 2" xfId="56"/>
    <cellStyle name="Warning Text 2" xfId="57"/>
  </cellStyles>
  <dxfs count="15">
    <dxf>
      <font>
        <b/>
        <i/>
        <strike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C2" sqref="C2"/>
    </sheetView>
  </sheetViews>
  <sheetFormatPr defaultRowHeight="15" x14ac:dyDescent="0.25"/>
  <cols>
    <col min="1" max="1" width="27.7109375" style="155" customWidth="1"/>
    <col min="2" max="2" width="18.7109375" style="157" customWidth="1"/>
    <col min="3" max="3" width="50.85546875" style="156" customWidth="1"/>
    <col min="4" max="4" width="54.5703125" style="155" customWidth="1"/>
    <col min="5" max="5" width="12.42578125" style="155" customWidth="1"/>
    <col min="6" max="6" width="11.5703125" style="153" customWidth="1"/>
    <col min="8" max="8" width="10.140625" bestFit="1" customWidth="1"/>
    <col min="9" max="9" width="16.28515625" customWidth="1"/>
    <col min="10" max="10" width="22" customWidth="1"/>
    <col min="11" max="11" width="24.85546875" customWidth="1"/>
  </cols>
  <sheetData>
    <row r="1" spans="2:3" x14ac:dyDescent="0.25">
      <c r="B1" s="172" t="s">
        <v>250</v>
      </c>
      <c r="C1" s="173" t="s">
        <v>251</v>
      </c>
    </row>
    <row r="2" spans="2:3" x14ac:dyDescent="0.25">
      <c r="B2" s="170" t="s">
        <v>244</v>
      </c>
      <c r="C2" s="160" t="e">
        <f>INDEX($A$19:$A$20,MATCH("* "&amp;B2&amp;",*"," "&amp;$C$19:$C$20&amp;",",))</f>
        <v>#VALUE!</v>
      </c>
    </row>
    <row r="3" spans="2:3" x14ac:dyDescent="0.25">
      <c r="B3" s="170" t="s">
        <v>222</v>
      </c>
      <c r="C3" s="160" t="e">
        <f t="array" ref="C3">INDEX($A$19:$A$20,MATCH("* "&amp;B3&amp;",*"," "&amp;$C$19:$C$20&amp;",",))</f>
        <v>#N/A</v>
      </c>
    </row>
    <row r="4" spans="2:3" x14ac:dyDescent="0.25">
      <c r="B4" s="170" t="s">
        <v>245</v>
      </c>
      <c r="C4" s="160" t="e">
        <f t="array" ref="C4">INDEX($A$19:$A$20,MATCH("* "&amp;B4&amp;",*"," "&amp;$C$19:$C$20&amp;",",))</f>
        <v>#N/A</v>
      </c>
    </row>
    <row r="5" spans="2:3" x14ac:dyDescent="0.25">
      <c r="B5" s="170" t="s">
        <v>221</v>
      </c>
      <c r="C5" s="160" t="e">
        <f t="array" ref="C5">INDEX($A$19:$A$20,MATCH("* "&amp;B5&amp;",*"," "&amp;$C$19:$C$20&amp;",",))</f>
        <v>#N/A</v>
      </c>
    </row>
    <row r="6" spans="2:3" x14ac:dyDescent="0.25">
      <c r="B6" s="170" t="s">
        <v>246</v>
      </c>
      <c r="C6" s="160" t="e">
        <f t="array" ref="C6">INDEX($A$19:$A$20,MATCH("* "&amp;B6&amp;",*"," "&amp;$C$19:$C$20&amp;",",))</f>
        <v>#N/A</v>
      </c>
    </row>
    <row r="7" spans="2:3" x14ac:dyDescent="0.25">
      <c r="B7" s="170" t="s">
        <v>227</v>
      </c>
      <c r="C7" s="160" t="e">
        <f t="array" ref="C7">INDEX($A$19:$A$20,MATCH("* "&amp;B7&amp;",*"," "&amp;$C$19:$C$20&amp;",",))</f>
        <v>#N/A</v>
      </c>
    </row>
    <row r="8" spans="2:3" x14ac:dyDescent="0.25">
      <c r="B8" s="171" t="s">
        <v>247</v>
      </c>
      <c r="C8" s="160" t="e">
        <f t="array" ref="C8">INDEX($A$19:$A$20,MATCH("* "&amp;B8&amp;",*"," "&amp;$C$19:$C$20&amp;",",))</f>
        <v>#N/A</v>
      </c>
    </row>
    <row r="9" spans="2:3" x14ac:dyDescent="0.25">
      <c r="B9" s="170" t="s">
        <v>230</v>
      </c>
      <c r="C9" s="160" t="e">
        <f t="array" ref="C9">INDEX($A$19:$A$20,MATCH("* "&amp;B9&amp;",*"," "&amp;$C$19:$C$20&amp;",",))</f>
        <v>#N/A</v>
      </c>
    </row>
    <row r="10" spans="2:3" x14ac:dyDescent="0.25">
      <c r="B10" s="170" t="s">
        <v>223</v>
      </c>
      <c r="C10" s="160" t="e">
        <f t="array" ref="C10">INDEX($A$19:$A$20,MATCH("* "&amp;B10&amp;",*"," "&amp;$C$19:$C$20&amp;",",))</f>
        <v>#N/A</v>
      </c>
    </row>
    <row r="11" spans="2:3" x14ac:dyDescent="0.25">
      <c r="B11" s="170" t="s">
        <v>224</v>
      </c>
      <c r="C11" s="160" t="e">
        <f t="array" ref="C11">INDEX($A$19:$A$20,MATCH("* "&amp;B11&amp;",*"," "&amp;$C$19:$C$20&amp;",",))</f>
        <v>#N/A</v>
      </c>
    </row>
    <row r="12" spans="2:3" x14ac:dyDescent="0.25">
      <c r="B12" s="170" t="s">
        <v>231</v>
      </c>
      <c r="C12" s="160" t="e">
        <f t="array" ref="C12">INDEX($A$19:$A$20,MATCH("* "&amp;B12&amp;",*"," "&amp;$C$19:$C$20&amp;",",))</f>
        <v>#N/A</v>
      </c>
    </row>
    <row r="13" spans="2:3" x14ac:dyDescent="0.25">
      <c r="B13" s="170" t="s">
        <v>225</v>
      </c>
      <c r="C13" s="160" t="e">
        <f t="array" ref="C13">INDEX($A$19:$A$20,MATCH("* "&amp;B13&amp;",*"," "&amp;$C$19:$C$20&amp;",",))</f>
        <v>#N/A</v>
      </c>
    </row>
    <row r="14" spans="2:3" x14ac:dyDescent="0.25">
      <c r="B14" s="170" t="s">
        <v>226</v>
      </c>
      <c r="C14" s="160" t="e">
        <f t="array" ref="C14">INDEX($A$19:$A$20,MATCH("* "&amp;B14&amp;",*"," "&amp;$C$19:$C$20&amp;",",))</f>
        <v>#N/A</v>
      </c>
    </row>
    <row r="15" spans="2:3" x14ac:dyDescent="0.25">
      <c r="B15" s="170" t="s">
        <v>232</v>
      </c>
      <c r="C15" s="160" t="e">
        <f t="array" ref="C15">INDEX($A$19:$A$20,MATCH("* "&amp;B15&amp;",*"," "&amp;$C$19:$C$20&amp;",",))</f>
        <v>#N/A</v>
      </c>
    </row>
    <row r="16" spans="2:3" x14ac:dyDescent="0.25">
      <c r="B16" s="170" t="s">
        <v>248</v>
      </c>
      <c r="C16" s="160" t="e">
        <f t="array" ref="C16">INDEX($A$19:$A$20,MATCH("* "&amp;B16&amp;",*"," "&amp;$C$19:$C$20&amp;",",))</f>
        <v>#N/A</v>
      </c>
    </row>
    <row r="17" spans="1:9" x14ac:dyDescent="0.25">
      <c r="B17" s="170" t="s">
        <v>249</v>
      </c>
      <c r="C17" s="160" t="e">
        <f t="array" ref="C17">INDEX($A$19:$A$20,MATCH("* "&amp;B17&amp;",*"," "&amp;$C$19:$C$20&amp;",",))</f>
        <v>#N/A</v>
      </c>
    </row>
    <row r="18" spans="1:9" x14ac:dyDescent="0.25">
      <c r="A18" s="161" t="s">
        <v>240</v>
      </c>
      <c r="B18" s="169" t="s">
        <v>242</v>
      </c>
      <c r="C18" s="169" t="s">
        <v>239</v>
      </c>
      <c r="D18" s="161" t="s">
        <v>243</v>
      </c>
      <c r="E18" s="161" t="s">
        <v>237</v>
      </c>
      <c r="F18" s="162" t="s">
        <v>238</v>
      </c>
    </row>
    <row r="19" spans="1:9" ht="227.25" customHeight="1" x14ac:dyDescent="0.25">
      <c r="A19" s="163" t="s">
        <v>228</v>
      </c>
      <c r="B19" s="164" t="s">
        <v>241</v>
      </c>
      <c r="C19" s="165" t="s">
        <v>236</v>
      </c>
      <c r="D19" s="166"/>
      <c r="E19" s="167">
        <v>41534</v>
      </c>
      <c r="F19" s="168">
        <v>43359</v>
      </c>
      <c r="H19" s="152">
        <f ca="1">TODAY()</f>
        <v>42209</v>
      </c>
      <c r="I19" t="s">
        <v>233</v>
      </c>
    </row>
    <row r="20" spans="1:9" ht="92.25" customHeight="1" x14ac:dyDescent="0.25">
      <c r="A20" s="163" t="s">
        <v>229</v>
      </c>
      <c r="B20" s="164" t="s">
        <v>241</v>
      </c>
      <c r="C20" s="165" t="s">
        <v>235</v>
      </c>
      <c r="D20" s="166"/>
      <c r="E20" s="167">
        <v>41701</v>
      </c>
      <c r="F20" s="168">
        <v>43526</v>
      </c>
      <c r="H20" s="152">
        <f ca="1">TODAY()+60</f>
        <v>42269</v>
      </c>
      <c r="I20" t="s">
        <v>234</v>
      </c>
    </row>
    <row r="21" spans="1:9" ht="15.75" x14ac:dyDescent="0.25">
      <c r="D21" s="158"/>
      <c r="E21" s="159"/>
      <c r="F21" s="154"/>
    </row>
    <row r="22" spans="1:9" ht="15.75" x14ac:dyDescent="0.25">
      <c r="D22" s="158"/>
      <c r="E22" s="159"/>
      <c r="F22" s="154"/>
    </row>
    <row r="23" spans="1:9" ht="15.75" x14ac:dyDescent="0.25">
      <c r="D23" s="158"/>
      <c r="E23" s="159"/>
      <c r="F23" s="154"/>
    </row>
    <row r="24" spans="1:9" ht="15.75" x14ac:dyDescent="0.25">
      <c r="D24" s="158"/>
      <c r="E24" s="159"/>
      <c r="F24" s="154"/>
    </row>
    <row r="25" spans="1:9" x14ac:dyDescent="0.25">
      <c r="E25" s="159"/>
    </row>
    <row r="26" spans="1:9" x14ac:dyDescent="0.25">
      <c r="E26" s="159"/>
    </row>
  </sheetData>
  <conditionalFormatting sqref="F19:F65536">
    <cfRule type="cellIs" dxfId="14" priority="1" stopIfTrue="1" operator="greaterThan">
      <formula>$H$20</formula>
    </cfRule>
    <cfRule type="cellIs" dxfId="13" priority="2" stopIfTrue="1" operator="greaterThan">
      <formula>$H$20</formula>
    </cfRule>
    <cfRule type="cellIs" dxfId="12" priority="3" stopIfTrue="1" operator="between">
      <formula>$H$19</formula>
      <formula>$H$20</formula>
    </cfRule>
    <cfRule type="cellIs" dxfId="11" priority="4" stopIfTrue="1" operator="lessThan">
      <formula>$H$19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51"/>
  <sheetViews>
    <sheetView topLeftCell="A13" workbookViewId="0">
      <selection activeCell="N6" sqref="N6"/>
    </sheetView>
  </sheetViews>
  <sheetFormatPr defaultRowHeight="15" x14ac:dyDescent="0.25"/>
  <cols>
    <col min="1" max="1" width="22.140625" style="3" customWidth="1"/>
    <col min="2" max="2" width="10.42578125" style="1" customWidth="1"/>
    <col min="3" max="3" width="9.28515625" customWidth="1"/>
    <col min="4" max="4" width="25.5703125" customWidth="1"/>
    <col min="5" max="5" width="25" hidden="1" customWidth="1"/>
    <col min="6" max="6" width="31.140625" customWidth="1"/>
    <col min="7" max="7" width="9.85546875" customWidth="1"/>
    <col min="8" max="8" width="6.42578125" customWidth="1"/>
    <col min="9" max="9" width="9.140625" customWidth="1"/>
    <col min="10" max="10" width="14.28515625" bestFit="1" customWidth="1"/>
    <col min="11" max="11" width="14.5703125" customWidth="1"/>
    <col min="12" max="12" width="15" bestFit="1" customWidth="1"/>
    <col min="13" max="13" width="13" customWidth="1"/>
    <col min="14" max="14" width="13" style="139" customWidth="1"/>
    <col min="15" max="15" width="13" customWidth="1"/>
    <col min="16" max="16" width="13" bestFit="1" customWidth="1"/>
    <col min="17" max="17" width="10.42578125" bestFit="1" customWidth="1"/>
    <col min="18" max="18" width="11.42578125" style="135" bestFit="1" customWidth="1"/>
    <col min="19" max="19" width="12" style="135" bestFit="1" customWidth="1"/>
    <col min="20" max="20" width="15" style="135" bestFit="1" customWidth="1"/>
    <col min="21" max="21" width="14.140625" style="135" customWidth="1"/>
    <col min="22" max="23" width="16.28515625" customWidth="1"/>
    <col min="24" max="25" width="15" customWidth="1"/>
    <col min="26" max="26" width="11.140625" customWidth="1"/>
    <col min="27" max="27" width="18" customWidth="1"/>
    <col min="28" max="28" width="13.7109375" bestFit="1" customWidth="1"/>
    <col min="29" max="29" width="17" customWidth="1"/>
    <col min="30" max="30" width="17.85546875" customWidth="1"/>
    <col min="31" max="31" width="55.85546875" customWidth="1"/>
    <col min="32" max="32" width="13.7109375" style="3" customWidth="1"/>
    <col min="33" max="33" width="21.28515625" customWidth="1"/>
    <col min="34" max="34" width="17" style="109" customWidth="1"/>
  </cols>
  <sheetData>
    <row r="1" spans="1:34" ht="75" x14ac:dyDescent="0.25">
      <c r="A1" s="34"/>
      <c r="B1" s="37" t="s">
        <v>0</v>
      </c>
      <c r="C1" s="38" t="s">
        <v>1</v>
      </c>
      <c r="D1" s="38" t="s">
        <v>2</v>
      </c>
      <c r="E1" s="38" t="s">
        <v>3</v>
      </c>
      <c r="F1" s="37" t="s">
        <v>4</v>
      </c>
      <c r="G1" s="39" t="s">
        <v>111</v>
      </c>
      <c r="H1" s="39" t="s">
        <v>5</v>
      </c>
      <c r="I1" s="39" t="s">
        <v>6</v>
      </c>
      <c r="J1" s="39" t="s">
        <v>7</v>
      </c>
      <c r="K1" s="39" t="s">
        <v>8</v>
      </c>
      <c r="L1" s="39" t="s">
        <v>9</v>
      </c>
      <c r="M1" s="39" t="s">
        <v>10</v>
      </c>
      <c r="N1" s="133" t="s">
        <v>10</v>
      </c>
      <c r="O1" s="39" t="s">
        <v>11</v>
      </c>
      <c r="P1" s="39" t="s">
        <v>12</v>
      </c>
      <c r="Q1" s="39" t="s">
        <v>13</v>
      </c>
      <c r="R1" s="133"/>
      <c r="S1" s="133"/>
      <c r="T1" s="133"/>
      <c r="U1" s="133"/>
      <c r="V1" s="40" t="s">
        <v>14</v>
      </c>
      <c r="W1" s="40"/>
      <c r="X1" s="41" t="s">
        <v>15</v>
      </c>
      <c r="Y1" s="41" t="s">
        <v>107</v>
      </c>
      <c r="Z1" s="39" t="s">
        <v>16</v>
      </c>
      <c r="AA1" s="42" t="s">
        <v>17</v>
      </c>
      <c r="AB1" s="39" t="s">
        <v>18</v>
      </c>
      <c r="AC1" s="39" t="s">
        <v>19</v>
      </c>
      <c r="AD1" s="39" t="s">
        <v>20</v>
      </c>
      <c r="AE1" s="43" t="s">
        <v>4</v>
      </c>
      <c r="AF1" s="34" t="s">
        <v>22</v>
      </c>
      <c r="AG1" s="34" t="s">
        <v>96</v>
      </c>
      <c r="AH1" s="100" t="s">
        <v>21</v>
      </c>
    </row>
    <row r="2" spans="1:34" ht="30" x14ac:dyDescent="0.25">
      <c r="A2" s="179" t="s">
        <v>23</v>
      </c>
      <c r="B2" s="179"/>
      <c r="C2" s="179"/>
      <c r="D2" s="179"/>
      <c r="E2" s="179"/>
      <c r="F2" s="180"/>
      <c r="G2" s="101"/>
      <c r="H2" s="101"/>
      <c r="I2" s="101"/>
      <c r="J2" s="101"/>
      <c r="K2" s="101"/>
      <c r="L2" s="101"/>
      <c r="M2" s="101"/>
      <c r="N2" s="143" t="s">
        <v>219</v>
      </c>
      <c r="O2" s="102"/>
      <c r="P2" s="102"/>
      <c r="Q2" s="102"/>
      <c r="R2" s="143" t="s">
        <v>219</v>
      </c>
      <c r="S2" s="143" t="s">
        <v>219</v>
      </c>
      <c r="T2" s="143" t="s">
        <v>219</v>
      </c>
      <c r="U2" s="143" t="s">
        <v>219</v>
      </c>
      <c r="V2" s="102"/>
      <c r="W2" s="103"/>
      <c r="X2" s="104"/>
      <c r="Y2" s="104"/>
      <c r="Z2" s="104"/>
      <c r="AA2" s="104"/>
      <c r="AB2" s="105"/>
      <c r="AC2" s="106"/>
      <c r="AD2" s="106"/>
      <c r="AE2" s="107"/>
      <c r="AF2" s="106"/>
      <c r="AG2" s="106"/>
      <c r="AH2" s="108"/>
    </row>
    <row r="3" spans="1:34" ht="90" x14ac:dyDescent="0.25">
      <c r="A3" s="176" t="s">
        <v>218</v>
      </c>
      <c r="B3" s="21">
        <v>140327</v>
      </c>
      <c r="C3" s="20">
        <v>35014341</v>
      </c>
      <c r="D3" s="32" t="s">
        <v>64</v>
      </c>
      <c r="E3" s="32" t="s">
        <v>141</v>
      </c>
      <c r="F3" s="60" t="s">
        <v>65</v>
      </c>
      <c r="G3" s="61">
        <v>10</v>
      </c>
      <c r="H3" s="61" t="s">
        <v>41</v>
      </c>
      <c r="I3" s="62">
        <v>85280</v>
      </c>
      <c r="J3" s="63" t="s">
        <v>125</v>
      </c>
      <c r="K3" s="64">
        <v>0.08</v>
      </c>
      <c r="L3" s="65">
        <f t="shared" ref="L3:L9" si="0">K3*G3</f>
        <v>0.8</v>
      </c>
      <c r="M3" s="64">
        <v>0.68500000000000005</v>
      </c>
      <c r="N3" s="136">
        <v>0.72</v>
      </c>
      <c r="O3" s="61">
        <v>6</v>
      </c>
      <c r="P3" s="20">
        <v>2</v>
      </c>
      <c r="Q3" s="20">
        <v>1</v>
      </c>
      <c r="R3" s="114">
        <f>N3*P3</f>
        <v>1.44</v>
      </c>
      <c r="S3" s="136">
        <f>R3/$R$37</f>
        <v>4.146825259694931E-4</v>
      </c>
      <c r="T3" s="144">
        <f>S3*$X$38</f>
        <v>1.5818686976895269</v>
      </c>
      <c r="U3" s="144">
        <f>L3/T3</f>
        <v>0.50573097575574877</v>
      </c>
      <c r="V3" s="67">
        <f t="shared" ref="V3:V36" si="1">P3*M3</f>
        <v>1.37</v>
      </c>
      <c r="W3" s="68">
        <f>V3/$V$37</f>
        <v>4.0654574255357323E-4</v>
      </c>
      <c r="X3" s="69">
        <f>W3*$X$38</f>
        <v>1.5508297168319882</v>
      </c>
      <c r="Y3" s="26">
        <f t="shared" ref="Y3:Y36" si="2">L3/X3</f>
        <v>0.51585289559335246</v>
      </c>
      <c r="Z3" s="70">
        <v>426.76</v>
      </c>
      <c r="AA3" s="71">
        <f>Z3*G3</f>
        <v>4267.6000000000004</v>
      </c>
      <c r="AB3" s="129" t="s">
        <v>28</v>
      </c>
      <c r="AC3" s="129" t="s">
        <v>29</v>
      </c>
      <c r="AD3" s="62" t="s">
        <v>103</v>
      </c>
      <c r="AE3" s="72" t="s">
        <v>66</v>
      </c>
      <c r="AF3" s="24" t="s">
        <v>157</v>
      </c>
      <c r="AG3" s="61"/>
      <c r="AH3" s="75" t="s">
        <v>184</v>
      </c>
    </row>
    <row r="4" spans="1:34" ht="105" x14ac:dyDescent="0.25">
      <c r="A4" s="178"/>
      <c r="B4" s="21">
        <v>132389</v>
      </c>
      <c r="C4" s="20">
        <v>35014341</v>
      </c>
      <c r="D4" s="32" t="s">
        <v>58</v>
      </c>
      <c r="E4" s="24" t="s">
        <v>193</v>
      </c>
      <c r="F4" s="31" t="s">
        <v>194</v>
      </c>
      <c r="G4" s="61">
        <v>30</v>
      </c>
      <c r="H4" s="61" t="s">
        <v>41</v>
      </c>
      <c r="I4" s="62">
        <v>85280</v>
      </c>
      <c r="J4" s="63" t="s">
        <v>125</v>
      </c>
      <c r="K4" s="64">
        <v>8.5000000000000006E-2</v>
      </c>
      <c r="L4" s="65">
        <f t="shared" si="0"/>
        <v>2.5500000000000003</v>
      </c>
      <c r="M4" s="64">
        <v>0.56999999999999995</v>
      </c>
      <c r="N4" s="136">
        <v>0.56399999999999995</v>
      </c>
      <c r="O4" s="61">
        <v>6</v>
      </c>
      <c r="P4" s="20">
        <v>5</v>
      </c>
      <c r="Q4" s="20">
        <v>5</v>
      </c>
      <c r="R4" s="114">
        <f t="shared" ref="R4:R36" si="3">N4*P4</f>
        <v>2.82</v>
      </c>
      <c r="S4" s="136">
        <f t="shared" ref="S4:S36" si="4">R4/$R$37</f>
        <v>8.1208661335692401E-4</v>
      </c>
      <c r="T4" s="144">
        <f t="shared" ref="T4:T36" si="5">S4*$X$38</f>
        <v>3.0978261996419905</v>
      </c>
      <c r="U4" s="144">
        <f t="shared" ref="U4:U36" si="6">L4/T4</f>
        <v>0.82315786479393149</v>
      </c>
      <c r="V4" s="67">
        <f t="shared" si="1"/>
        <v>2.8499999999999996</v>
      </c>
      <c r="W4" s="68">
        <f t="shared" ref="W4:W36" si="7">V4/$V$37</f>
        <v>8.4573384399830906E-4</v>
      </c>
      <c r="X4" s="69">
        <f t="shared" ref="X4:X36" si="8">W4*$X$38</f>
        <v>3.2261786080081496</v>
      </c>
      <c r="Y4" s="26">
        <f t="shared" si="2"/>
        <v>0.79040881173481481</v>
      </c>
      <c r="Z4" s="70">
        <v>355.58</v>
      </c>
      <c r="AA4" s="71">
        <f>Z4*G4</f>
        <v>10667.4</v>
      </c>
      <c r="AB4" s="129" t="s">
        <v>28</v>
      </c>
      <c r="AC4" s="129" t="s">
        <v>29</v>
      </c>
      <c r="AD4" s="62" t="s">
        <v>103</v>
      </c>
      <c r="AE4" s="112" t="s">
        <v>195</v>
      </c>
      <c r="AF4" s="24" t="s">
        <v>158</v>
      </c>
      <c r="AG4" s="24"/>
      <c r="AH4" s="75" t="s">
        <v>184</v>
      </c>
    </row>
    <row r="5" spans="1:34" s="44" customFormat="1" ht="90" x14ac:dyDescent="0.25">
      <c r="A5" s="43" t="s">
        <v>138</v>
      </c>
      <c r="B5" s="21">
        <v>129540</v>
      </c>
      <c r="C5" s="20">
        <v>35012226</v>
      </c>
      <c r="D5" s="31" t="s">
        <v>213</v>
      </c>
      <c r="E5" s="20"/>
      <c r="F5" s="31" t="s">
        <v>190</v>
      </c>
      <c r="G5" s="20">
        <v>20</v>
      </c>
      <c r="H5" s="61" t="s">
        <v>41</v>
      </c>
      <c r="I5" s="20">
        <v>85279</v>
      </c>
      <c r="J5" s="74" t="s">
        <v>126</v>
      </c>
      <c r="K5" s="118">
        <v>1.89E-2</v>
      </c>
      <c r="L5" s="65">
        <f t="shared" si="0"/>
        <v>0.378</v>
      </c>
      <c r="M5" s="30">
        <v>0.48</v>
      </c>
      <c r="N5" s="136">
        <v>0.48</v>
      </c>
      <c r="O5" s="20">
        <v>100</v>
      </c>
      <c r="P5" s="20">
        <v>1</v>
      </c>
      <c r="Q5" s="20">
        <v>0.5</v>
      </c>
      <c r="R5" s="114">
        <f t="shared" si="3"/>
        <v>0.48</v>
      </c>
      <c r="S5" s="136">
        <f t="shared" si="4"/>
        <v>1.3822750865649772E-4</v>
      </c>
      <c r="T5" s="144">
        <f t="shared" si="5"/>
        <v>0.52728956589650899</v>
      </c>
      <c r="U5" s="144">
        <f t="shared" si="6"/>
        <v>0.71687365813377379</v>
      </c>
      <c r="V5" s="67">
        <f t="shared" si="1"/>
        <v>0.48</v>
      </c>
      <c r="W5" s="68">
        <f t="shared" si="7"/>
        <v>1.424393842523468E-4</v>
      </c>
      <c r="X5" s="69">
        <f t="shared" si="8"/>
        <v>0.54335639713821471</v>
      </c>
      <c r="Y5" s="26">
        <f t="shared" si="2"/>
        <v>0.69567599091659782</v>
      </c>
      <c r="Z5" s="70">
        <v>414.84</v>
      </c>
      <c r="AA5" s="71">
        <f>G5*Z5</f>
        <v>8296.7999999999993</v>
      </c>
      <c r="AB5" s="129" t="s">
        <v>28</v>
      </c>
      <c r="AC5" s="129" t="s">
        <v>29</v>
      </c>
      <c r="AD5" s="62" t="s">
        <v>99</v>
      </c>
      <c r="AE5" s="121" t="s">
        <v>191</v>
      </c>
      <c r="AF5" s="76" t="s">
        <v>192</v>
      </c>
      <c r="AG5" s="20"/>
      <c r="AH5" s="20" t="s">
        <v>82</v>
      </c>
    </row>
    <row r="6" spans="1:34" ht="75" x14ac:dyDescent="0.25">
      <c r="A6" s="176" t="s">
        <v>137</v>
      </c>
      <c r="B6" s="21">
        <v>126914</v>
      </c>
      <c r="C6" s="45" t="s">
        <v>116</v>
      </c>
      <c r="D6" s="32" t="s">
        <v>36</v>
      </c>
      <c r="E6" s="22" t="s">
        <v>140</v>
      </c>
      <c r="F6" s="77" t="s">
        <v>37</v>
      </c>
      <c r="G6" s="61">
        <v>2200</v>
      </c>
      <c r="H6" s="61" t="s">
        <v>33</v>
      </c>
      <c r="I6" s="31" t="s">
        <v>117</v>
      </c>
      <c r="J6" s="78" t="s">
        <v>127</v>
      </c>
      <c r="K6" s="79">
        <v>7.5550000000000006E-2</v>
      </c>
      <c r="L6" s="65">
        <f t="shared" si="0"/>
        <v>166.21</v>
      </c>
      <c r="M6" s="64">
        <v>7.7949999999999999</v>
      </c>
      <c r="N6" s="136">
        <v>7.96</v>
      </c>
      <c r="O6" s="61">
        <v>100</v>
      </c>
      <c r="P6" s="20">
        <v>22</v>
      </c>
      <c r="Q6" s="20">
        <v>22</v>
      </c>
      <c r="R6" s="114">
        <f t="shared" si="3"/>
        <v>175.12</v>
      </c>
      <c r="S6" s="136">
        <f t="shared" si="4"/>
        <v>5.0430002741512249E-2</v>
      </c>
      <c r="T6" s="144">
        <f t="shared" si="5"/>
        <v>192.37280995790971</v>
      </c>
      <c r="U6" s="144">
        <f t="shared" si="6"/>
        <v>0.86399943961085768</v>
      </c>
      <c r="V6" s="67">
        <f t="shared" si="1"/>
        <v>171.49</v>
      </c>
      <c r="W6" s="68">
        <f t="shared" si="7"/>
        <v>5.088943751132282E-2</v>
      </c>
      <c r="X6" s="69">
        <f t="shared" si="8"/>
        <v>194.1253928025676</v>
      </c>
      <c r="Y6" s="26">
        <f t="shared" si="2"/>
        <v>0.8561991690033125</v>
      </c>
      <c r="Z6" s="70">
        <v>70.83</v>
      </c>
      <c r="AA6" s="71">
        <f>G6*Z6</f>
        <v>155826</v>
      </c>
      <c r="AB6" s="129" t="s">
        <v>28</v>
      </c>
      <c r="AC6" s="25" t="s">
        <v>34</v>
      </c>
      <c r="AD6" s="31" t="s">
        <v>118</v>
      </c>
      <c r="AE6" s="33" t="s">
        <v>38</v>
      </c>
      <c r="AF6" s="24" t="s">
        <v>159</v>
      </c>
      <c r="AG6" s="61"/>
      <c r="AH6" s="75" t="s">
        <v>184</v>
      </c>
    </row>
    <row r="7" spans="1:34" ht="60" x14ac:dyDescent="0.25">
      <c r="A7" s="177"/>
      <c r="B7" s="21">
        <v>126916</v>
      </c>
      <c r="C7" s="20">
        <v>35013850</v>
      </c>
      <c r="D7" s="32" t="s">
        <v>31</v>
      </c>
      <c r="E7" s="22" t="s">
        <v>139</v>
      </c>
      <c r="F7" s="77" t="s">
        <v>32</v>
      </c>
      <c r="G7" s="62">
        <v>1550</v>
      </c>
      <c r="H7" s="61" t="s">
        <v>33</v>
      </c>
      <c r="I7" s="62">
        <v>85278</v>
      </c>
      <c r="J7" s="78" t="s">
        <v>127</v>
      </c>
      <c r="K7" s="79">
        <v>0.13820399999999999</v>
      </c>
      <c r="L7" s="65">
        <f t="shared" si="0"/>
        <v>214.21619999999999</v>
      </c>
      <c r="M7" s="64">
        <v>7.23</v>
      </c>
      <c r="N7" s="136">
        <v>7.1</v>
      </c>
      <c r="O7" s="61">
        <v>50</v>
      </c>
      <c r="P7" s="20">
        <v>31</v>
      </c>
      <c r="Q7" s="20">
        <v>31</v>
      </c>
      <c r="R7" s="114">
        <f t="shared" si="3"/>
        <v>220.1</v>
      </c>
      <c r="S7" s="136">
        <f t="shared" si="4"/>
        <v>6.3383072198531551E-2</v>
      </c>
      <c r="T7" s="144">
        <f t="shared" si="5"/>
        <v>241.78423636212838</v>
      </c>
      <c r="U7" s="144">
        <f t="shared" si="6"/>
        <v>0.88598083656355986</v>
      </c>
      <c r="V7" s="67">
        <f t="shared" si="1"/>
        <v>224.13000000000002</v>
      </c>
      <c r="W7" s="68">
        <f t="shared" si="7"/>
        <v>6.6510289984330187E-2</v>
      </c>
      <c r="X7" s="69">
        <f t="shared" si="8"/>
        <v>253.71347768872516</v>
      </c>
      <c r="Y7" s="26">
        <f t="shared" si="2"/>
        <v>0.84432329709664289</v>
      </c>
      <c r="Z7" s="70">
        <v>106.42</v>
      </c>
      <c r="AA7" s="71">
        <f>G7*Z7</f>
        <v>164951</v>
      </c>
      <c r="AB7" s="129" t="s">
        <v>28</v>
      </c>
      <c r="AC7" s="25" t="s">
        <v>34</v>
      </c>
      <c r="AD7" s="62" t="s">
        <v>101</v>
      </c>
      <c r="AE7" s="27" t="s">
        <v>35</v>
      </c>
      <c r="AF7" s="24" t="s">
        <v>160</v>
      </c>
      <c r="AG7" s="61"/>
      <c r="AH7" s="75" t="s">
        <v>184</v>
      </c>
    </row>
    <row r="8" spans="1:34" ht="60" x14ac:dyDescent="0.25">
      <c r="A8" s="177"/>
      <c r="B8" s="21">
        <v>126912</v>
      </c>
      <c r="C8" s="20">
        <v>35014341</v>
      </c>
      <c r="D8" s="32" t="s">
        <v>88</v>
      </c>
      <c r="E8" s="22" t="s">
        <v>197</v>
      </c>
      <c r="F8" s="32" t="s">
        <v>196</v>
      </c>
      <c r="G8" s="61">
        <v>750</v>
      </c>
      <c r="H8" s="61" t="s">
        <v>33</v>
      </c>
      <c r="I8" s="62">
        <v>85280</v>
      </c>
      <c r="J8" s="78" t="s">
        <v>127</v>
      </c>
      <c r="K8" s="79">
        <v>5.4519999999999999E-2</v>
      </c>
      <c r="L8" s="65">
        <f t="shared" si="0"/>
        <v>40.89</v>
      </c>
      <c r="M8" s="64">
        <v>8.4949999999999992</v>
      </c>
      <c r="N8" s="136">
        <v>8.43</v>
      </c>
      <c r="O8" s="61">
        <v>150</v>
      </c>
      <c r="P8" s="20">
        <v>5</v>
      </c>
      <c r="Q8" s="20">
        <v>5</v>
      </c>
      <c r="R8" s="114">
        <f t="shared" si="3"/>
        <v>42.15</v>
      </c>
      <c r="S8" s="136">
        <f t="shared" si="4"/>
        <v>1.2138103103898705E-2</v>
      </c>
      <c r="T8" s="144">
        <f t="shared" si="5"/>
        <v>46.302615005287194</v>
      </c>
      <c r="U8" s="144">
        <f t="shared" si="6"/>
        <v>0.88310347040509185</v>
      </c>
      <c r="V8" s="67">
        <f t="shared" si="1"/>
        <v>42.474999999999994</v>
      </c>
      <c r="W8" s="68">
        <f t="shared" si="7"/>
        <v>1.2604401762746728E-2</v>
      </c>
      <c r="X8" s="69">
        <f t="shared" si="8"/>
        <v>48.081381184261808</v>
      </c>
      <c r="Y8" s="26">
        <f t="shared" si="2"/>
        <v>0.85043314049772512</v>
      </c>
      <c r="Z8" s="70">
        <v>53.03</v>
      </c>
      <c r="AA8" s="71">
        <f>G8*Z8</f>
        <v>39772.5</v>
      </c>
      <c r="AB8" s="129" t="s">
        <v>28</v>
      </c>
      <c r="AC8" s="129" t="s">
        <v>29</v>
      </c>
      <c r="AD8" s="62" t="s">
        <v>103</v>
      </c>
      <c r="AE8" s="112" t="s">
        <v>198</v>
      </c>
      <c r="AF8" s="24" t="s">
        <v>161</v>
      </c>
      <c r="AG8" s="61"/>
      <c r="AH8" s="75" t="s">
        <v>184</v>
      </c>
    </row>
    <row r="9" spans="1:34" ht="60" x14ac:dyDescent="0.25">
      <c r="A9" s="178"/>
      <c r="B9" s="21">
        <v>132567</v>
      </c>
      <c r="C9" s="20">
        <v>35013850</v>
      </c>
      <c r="D9" s="32" t="s">
        <v>214</v>
      </c>
      <c r="E9" s="22" t="s">
        <v>142</v>
      </c>
      <c r="F9" s="32" t="s">
        <v>199</v>
      </c>
      <c r="G9" s="61">
        <v>900</v>
      </c>
      <c r="H9" s="61" t="s">
        <v>33</v>
      </c>
      <c r="I9" s="62">
        <v>85278</v>
      </c>
      <c r="J9" s="78" t="s">
        <v>127</v>
      </c>
      <c r="K9" s="79">
        <v>8.1549999999999997E-2</v>
      </c>
      <c r="L9" s="65">
        <f t="shared" si="0"/>
        <v>73.394999999999996</v>
      </c>
      <c r="M9" s="64">
        <v>8.5250000000000004</v>
      </c>
      <c r="N9" s="136">
        <v>8.43</v>
      </c>
      <c r="O9" s="61">
        <v>100</v>
      </c>
      <c r="P9" s="20">
        <v>9</v>
      </c>
      <c r="Q9" s="20">
        <v>9</v>
      </c>
      <c r="R9" s="114">
        <f t="shared" si="3"/>
        <v>75.87</v>
      </c>
      <c r="S9" s="136">
        <f t="shared" si="4"/>
        <v>2.1848585587017671E-2</v>
      </c>
      <c r="T9" s="144">
        <f t="shared" si="5"/>
        <v>83.344707009516966</v>
      </c>
      <c r="U9" s="144">
        <f t="shared" si="6"/>
        <v>0.88061980938536588</v>
      </c>
      <c r="V9" s="67">
        <f t="shared" si="1"/>
        <v>76.725000000000009</v>
      </c>
      <c r="W9" s="68">
        <f t="shared" si="7"/>
        <v>2.2768045326586061E-2</v>
      </c>
      <c r="X9" s="69">
        <f t="shared" si="8"/>
        <v>86.85212410506152</v>
      </c>
      <c r="Y9" s="26">
        <f t="shared" si="2"/>
        <v>0.8450570525047495</v>
      </c>
      <c r="Z9" s="70">
        <v>70.83</v>
      </c>
      <c r="AA9" s="71">
        <f>G9*Z9</f>
        <v>63747</v>
      </c>
      <c r="AB9" s="129" t="s">
        <v>28</v>
      </c>
      <c r="AC9" s="25" t="s">
        <v>34</v>
      </c>
      <c r="AD9" s="62" t="s">
        <v>101</v>
      </c>
      <c r="AE9" s="45" t="s">
        <v>200</v>
      </c>
      <c r="AF9" s="24" t="s">
        <v>162</v>
      </c>
      <c r="AG9" s="61"/>
      <c r="AH9" s="110" t="s">
        <v>184</v>
      </c>
    </row>
    <row r="10" spans="1:34" ht="135" x14ac:dyDescent="0.25">
      <c r="A10" s="176" t="s">
        <v>106</v>
      </c>
      <c r="B10" s="21">
        <v>132661</v>
      </c>
      <c r="C10" s="45" t="s">
        <v>119</v>
      </c>
      <c r="D10" s="31" t="s">
        <v>39</v>
      </c>
      <c r="E10" s="24" t="s">
        <v>143</v>
      </c>
      <c r="F10" s="80" t="s">
        <v>40</v>
      </c>
      <c r="G10" s="61">
        <v>96</v>
      </c>
      <c r="H10" s="61" t="s">
        <v>41</v>
      </c>
      <c r="I10" s="24" t="s">
        <v>120</v>
      </c>
      <c r="J10" s="81" t="s">
        <v>110</v>
      </c>
      <c r="K10" s="64">
        <v>0.115</v>
      </c>
      <c r="L10" s="65">
        <f t="shared" ref="L10:L36" si="9">K10*G10</f>
        <v>11.040000000000001</v>
      </c>
      <c r="M10" s="82">
        <v>1</v>
      </c>
      <c r="N10" s="136">
        <v>0.996</v>
      </c>
      <c r="O10" s="62">
        <v>6</v>
      </c>
      <c r="P10" s="20">
        <v>16</v>
      </c>
      <c r="Q10" s="20">
        <v>16</v>
      </c>
      <c r="R10" s="114">
        <f t="shared" si="3"/>
        <v>15.936</v>
      </c>
      <c r="S10" s="136">
        <f t="shared" si="4"/>
        <v>4.5891532873957239E-3</v>
      </c>
      <c r="T10" s="144">
        <f t="shared" si="5"/>
        <v>17.506013587764098</v>
      </c>
      <c r="U10" s="144">
        <f t="shared" si="6"/>
        <v>0.63064043362313249</v>
      </c>
      <c r="V10" s="67">
        <f t="shared" si="1"/>
        <v>16</v>
      </c>
      <c r="W10" s="68">
        <f t="shared" si="7"/>
        <v>4.747979475078227E-3</v>
      </c>
      <c r="X10" s="69">
        <f t="shared" si="8"/>
        <v>18.111879904607161</v>
      </c>
      <c r="Y10" s="26">
        <f t="shared" si="2"/>
        <v>0.60954467775549515</v>
      </c>
      <c r="Z10" s="70">
        <v>248.8</v>
      </c>
      <c r="AA10" s="71">
        <f t="shared" ref="AA10:AA18" si="10">Z10*G10</f>
        <v>23884.800000000003</v>
      </c>
      <c r="AB10" s="31" t="s">
        <v>42</v>
      </c>
      <c r="AC10" s="62" t="s">
        <v>43</v>
      </c>
      <c r="AD10" s="31" t="s">
        <v>121</v>
      </c>
      <c r="AE10" s="27" t="s">
        <v>44</v>
      </c>
      <c r="AF10" s="24" t="s">
        <v>163</v>
      </c>
      <c r="AG10" s="61"/>
      <c r="AH10" s="33" t="s">
        <v>112</v>
      </c>
    </row>
    <row r="11" spans="1:34" ht="135" x14ac:dyDescent="0.25">
      <c r="A11" s="177"/>
      <c r="B11" s="21">
        <v>132626</v>
      </c>
      <c r="C11" s="20">
        <v>35014341</v>
      </c>
      <c r="D11" s="31" t="s">
        <v>85</v>
      </c>
      <c r="E11" s="22" t="s">
        <v>144</v>
      </c>
      <c r="F11" s="80" t="s">
        <v>40</v>
      </c>
      <c r="G11" s="61">
        <v>30</v>
      </c>
      <c r="H11" s="61" t="s">
        <v>41</v>
      </c>
      <c r="I11" s="62">
        <v>85280</v>
      </c>
      <c r="J11" s="81" t="s">
        <v>110</v>
      </c>
      <c r="K11" s="83">
        <v>0.12</v>
      </c>
      <c r="L11" s="65">
        <f>K11*G11</f>
        <v>3.5999999999999996</v>
      </c>
      <c r="M11" s="84">
        <v>1.4</v>
      </c>
      <c r="N11" s="137">
        <v>1.6679999999999999</v>
      </c>
      <c r="O11" s="85">
        <v>12</v>
      </c>
      <c r="P11" s="20">
        <v>3</v>
      </c>
      <c r="Q11" s="20">
        <v>2</v>
      </c>
      <c r="R11" s="114">
        <f t="shared" si="3"/>
        <v>5.0039999999999996</v>
      </c>
      <c r="S11" s="136">
        <f t="shared" si="4"/>
        <v>1.4410217777439886E-3</v>
      </c>
      <c r="T11" s="144">
        <f t="shared" si="5"/>
        <v>5.496993724471106</v>
      </c>
      <c r="U11" s="144">
        <f t="shared" si="6"/>
        <v>0.6549034218419767</v>
      </c>
      <c r="V11" s="67">
        <f t="shared" si="1"/>
        <v>4.1999999999999993</v>
      </c>
      <c r="W11" s="68">
        <f t="shared" si="7"/>
        <v>1.2463446122080344E-3</v>
      </c>
      <c r="X11" s="69">
        <f t="shared" si="8"/>
        <v>4.7543684749593789</v>
      </c>
      <c r="Y11" s="26">
        <f t="shared" si="2"/>
        <v>0.75719835746024244</v>
      </c>
      <c r="Z11" s="70">
        <v>248.8</v>
      </c>
      <c r="AA11" s="71">
        <f t="shared" si="10"/>
        <v>7464</v>
      </c>
      <c r="AB11" s="31" t="s">
        <v>42</v>
      </c>
      <c r="AC11" s="62" t="s">
        <v>43</v>
      </c>
      <c r="AD11" s="62" t="s">
        <v>103</v>
      </c>
      <c r="AE11" s="27" t="s">
        <v>44</v>
      </c>
      <c r="AF11" s="24" t="s">
        <v>164</v>
      </c>
      <c r="AG11" s="24"/>
      <c r="AH11" s="33" t="s">
        <v>112</v>
      </c>
    </row>
    <row r="12" spans="1:34" ht="135" x14ac:dyDescent="0.25">
      <c r="A12" s="178"/>
      <c r="B12" s="21">
        <v>132802</v>
      </c>
      <c r="C12" s="20">
        <v>35014341</v>
      </c>
      <c r="D12" s="31" t="s">
        <v>95</v>
      </c>
      <c r="E12" s="24"/>
      <c r="F12" s="80" t="s">
        <v>40</v>
      </c>
      <c r="G12" s="86">
        <v>40</v>
      </c>
      <c r="H12" s="61" t="s">
        <v>41</v>
      </c>
      <c r="I12" s="62">
        <v>85280</v>
      </c>
      <c r="J12" s="81" t="s">
        <v>110</v>
      </c>
      <c r="K12" s="83">
        <v>0.1</v>
      </c>
      <c r="L12" s="65">
        <f>K12*G12</f>
        <v>4</v>
      </c>
      <c r="M12" s="83">
        <v>0.76</v>
      </c>
      <c r="N12" s="137">
        <v>0.72</v>
      </c>
      <c r="O12" s="66">
        <v>6</v>
      </c>
      <c r="P12" s="20">
        <v>7</v>
      </c>
      <c r="Q12" s="20">
        <v>8</v>
      </c>
      <c r="R12" s="114">
        <f t="shared" si="3"/>
        <v>5.04</v>
      </c>
      <c r="S12" s="136">
        <f t="shared" si="4"/>
        <v>1.451388840893226E-3</v>
      </c>
      <c r="T12" s="144">
        <f t="shared" si="5"/>
        <v>5.5365404419133446</v>
      </c>
      <c r="U12" s="144">
        <f t="shared" si="6"/>
        <v>0.72247282250821243</v>
      </c>
      <c r="V12" s="67">
        <f t="shared" si="1"/>
        <v>5.32</v>
      </c>
      <c r="W12" s="68">
        <f t="shared" si="7"/>
        <v>1.5787031754635106E-3</v>
      </c>
      <c r="X12" s="69">
        <f t="shared" si="8"/>
        <v>6.0222000682818804</v>
      </c>
      <c r="Y12" s="26">
        <f t="shared" si="2"/>
        <v>0.66420908549144075</v>
      </c>
      <c r="Z12" s="70">
        <v>241.68</v>
      </c>
      <c r="AA12" s="71">
        <f t="shared" si="10"/>
        <v>9667.2000000000007</v>
      </c>
      <c r="AB12" s="31" t="s">
        <v>42</v>
      </c>
      <c r="AC12" s="62" t="s">
        <v>43</v>
      </c>
      <c r="AD12" s="62" t="s">
        <v>103</v>
      </c>
      <c r="AE12" s="45" t="s">
        <v>201</v>
      </c>
      <c r="AF12" s="24" t="s">
        <v>165</v>
      </c>
      <c r="AG12" s="24"/>
      <c r="AH12" s="33" t="s">
        <v>112</v>
      </c>
    </row>
    <row r="13" spans="1:34" ht="45" x14ac:dyDescent="0.25">
      <c r="A13" s="176" t="s">
        <v>136</v>
      </c>
      <c r="B13" s="21">
        <v>132542</v>
      </c>
      <c r="C13" s="20">
        <v>35013850</v>
      </c>
      <c r="D13" s="32" t="s">
        <v>45</v>
      </c>
      <c r="E13" s="32" t="s">
        <v>145</v>
      </c>
      <c r="F13" s="87" t="s">
        <v>46</v>
      </c>
      <c r="G13" s="86">
        <v>72</v>
      </c>
      <c r="H13" s="61" t="s">
        <v>41</v>
      </c>
      <c r="I13" s="86">
        <v>85278</v>
      </c>
      <c r="J13" s="88" t="s">
        <v>128</v>
      </c>
      <c r="K13" s="84">
        <v>0.17499999999999999</v>
      </c>
      <c r="L13" s="65">
        <f t="shared" si="9"/>
        <v>12.6</v>
      </c>
      <c r="M13" s="84">
        <v>0.98</v>
      </c>
      <c r="N13" s="137">
        <v>0.97</v>
      </c>
      <c r="O13" s="85">
        <v>4</v>
      </c>
      <c r="P13" s="20">
        <v>18</v>
      </c>
      <c r="Q13" s="20">
        <v>18</v>
      </c>
      <c r="R13" s="114">
        <f t="shared" si="3"/>
        <v>17.46</v>
      </c>
      <c r="S13" s="136">
        <f t="shared" si="4"/>
        <v>5.0280256273801047E-3</v>
      </c>
      <c r="T13" s="144">
        <f t="shared" si="5"/>
        <v>19.180157959485516</v>
      </c>
      <c r="U13" s="144">
        <f t="shared" si="6"/>
        <v>0.65692889634251894</v>
      </c>
      <c r="V13" s="67">
        <f t="shared" si="1"/>
        <v>17.64</v>
      </c>
      <c r="W13" s="68">
        <f t="shared" si="7"/>
        <v>5.2346473712737455E-3</v>
      </c>
      <c r="X13" s="69">
        <f t="shared" si="8"/>
        <v>19.968347594829392</v>
      </c>
      <c r="Y13" s="26">
        <f t="shared" si="2"/>
        <v>0.63099863121686872</v>
      </c>
      <c r="Z13" s="70">
        <v>711.51</v>
      </c>
      <c r="AA13" s="71">
        <f t="shared" si="10"/>
        <v>51228.72</v>
      </c>
      <c r="AB13" s="29" t="s">
        <v>28</v>
      </c>
      <c r="AC13" s="29" t="s">
        <v>29</v>
      </c>
      <c r="AD13" s="62" t="s">
        <v>101</v>
      </c>
      <c r="AE13" s="72" t="s">
        <v>47</v>
      </c>
      <c r="AF13" s="24" t="s">
        <v>166</v>
      </c>
      <c r="AG13" s="61"/>
      <c r="AH13" s="111" t="s">
        <v>184</v>
      </c>
    </row>
    <row r="14" spans="1:34" ht="45" x14ac:dyDescent="0.25">
      <c r="A14" s="177"/>
      <c r="B14" s="21">
        <v>132551</v>
      </c>
      <c r="C14" s="20">
        <v>35014341</v>
      </c>
      <c r="D14" s="32" t="s">
        <v>57</v>
      </c>
      <c r="E14" s="32" t="s">
        <v>146</v>
      </c>
      <c r="F14" s="113" t="s">
        <v>202</v>
      </c>
      <c r="G14" s="86">
        <v>20</v>
      </c>
      <c r="H14" s="61" t="s">
        <v>41</v>
      </c>
      <c r="I14" s="62">
        <v>85280</v>
      </c>
      <c r="J14" s="88" t="s">
        <v>128</v>
      </c>
      <c r="K14" s="84">
        <v>0.14000000000000001</v>
      </c>
      <c r="L14" s="65">
        <f>K14*G14</f>
        <v>2.8000000000000003</v>
      </c>
      <c r="M14" s="84">
        <v>0.85</v>
      </c>
      <c r="N14" s="137">
        <v>0.88</v>
      </c>
      <c r="O14" s="85">
        <v>4</v>
      </c>
      <c r="P14" s="20">
        <v>5</v>
      </c>
      <c r="Q14" s="20">
        <v>5</v>
      </c>
      <c r="R14" s="114">
        <f t="shared" si="3"/>
        <v>4.4000000000000004</v>
      </c>
      <c r="S14" s="136">
        <f t="shared" si="4"/>
        <v>1.2670854960178959E-3</v>
      </c>
      <c r="T14" s="144">
        <f t="shared" si="5"/>
        <v>4.8334876873846664</v>
      </c>
      <c r="U14" s="144">
        <f t="shared" si="6"/>
        <v>0.57929184495658492</v>
      </c>
      <c r="V14" s="67">
        <f t="shared" si="1"/>
        <v>4.25</v>
      </c>
      <c r="W14" s="68">
        <f t="shared" si="7"/>
        <v>1.261182048067654E-3</v>
      </c>
      <c r="X14" s="69">
        <f t="shared" si="8"/>
        <v>4.8109680996612765</v>
      </c>
      <c r="Y14" s="26">
        <f t="shared" si="2"/>
        <v>0.58200344338120602</v>
      </c>
      <c r="Z14" s="70">
        <v>462.36</v>
      </c>
      <c r="AA14" s="71">
        <f t="shared" si="10"/>
        <v>9247.2000000000007</v>
      </c>
      <c r="AB14" s="29" t="s">
        <v>28</v>
      </c>
      <c r="AC14" s="29" t="s">
        <v>29</v>
      </c>
      <c r="AD14" s="62" t="s">
        <v>103</v>
      </c>
      <c r="AE14" s="122" t="s">
        <v>203</v>
      </c>
      <c r="AF14" s="24" t="s">
        <v>167</v>
      </c>
      <c r="AG14" s="61"/>
      <c r="AH14" s="75" t="s">
        <v>184</v>
      </c>
    </row>
    <row r="15" spans="1:34" ht="30" x14ac:dyDescent="0.25">
      <c r="A15" s="178"/>
      <c r="B15" s="21">
        <v>129832</v>
      </c>
      <c r="C15" s="20">
        <v>35014341</v>
      </c>
      <c r="D15" s="32" t="s">
        <v>67</v>
      </c>
      <c r="E15" s="22" t="s">
        <v>68</v>
      </c>
      <c r="F15" s="77" t="s">
        <v>69</v>
      </c>
      <c r="G15" s="61">
        <v>104</v>
      </c>
      <c r="H15" s="61" t="s">
        <v>41</v>
      </c>
      <c r="I15" s="62">
        <v>85280</v>
      </c>
      <c r="J15" s="88" t="s">
        <v>128</v>
      </c>
      <c r="K15" s="64">
        <v>0.14000000000000001</v>
      </c>
      <c r="L15" s="65">
        <f>K15*G15</f>
        <v>14.560000000000002</v>
      </c>
      <c r="M15" s="64">
        <v>0.78500000000000003</v>
      </c>
      <c r="N15" s="136">
        <v>0.74</v>
      </c>
      <c r="O15" s="61">
        <v>4</v>
      </c>
      <c r="P15" s="20">
        <v>26</v>
      </c>
      <c r="Q15" s="20">
        <v>26</v>
      </c>
      <c r="R15" s="114">
        <f t="shared" si="3"/>
        <v>19.239999999999998</v>
      </c>
      <c r="S15" s="136">
        <f t="shared" si="4"/>
        <v>5.5406193053146157E-3</v>
      </c>
      <c r="T15" s="144">
        <f t="shared" si="5"/>
        <v>21.135523433018399</v>
      </c>
      <c r="U15" s="144">
        <f t="shared" si="6"/>
        <v>0.68888759940783095</v>
      </c>
      <c r="V15" s="67">
        <f t="shared" si="1"/>
        <v>20.41</v>
      </c>
      <c r="W15" s="68">
        <f t="shared" si="7"/>
        <v>6.0566413178966627E-3</v>
      </c>
      <c r="X15" s="69">
        <f t="shared" si="8"/>
        <v>23.103966803314506</v>
      </c>
      <c r="Y15" s="26">
        <f t="shared" si="2"/>
        <v>0.63019481130449073</v>
      </c>
      <c r="Z15" s="70">
        <v>284.39</v>
      </c>
      <c r="AA15" s="71">
        <f t="shared" si="10"/>
        <v>29576.559999999998</v>
      </c>
      <c r="AB15" s="129" t="s">
        <v>28</v>
      </c>
      <c r="AC15" s="129" t="s">
        <v>29</v>
      </c>
      <c r="AD15" s="62" t="s">
        <v>103</v>
      </c>
      <c r="AE15" s="27" t="s">
        <v>47</v>
      </c>
      <c r="AF15" s="24" t="s">
        <v>168</v>
      </c>
      <c r="AG15" s="61"/>
      <c r="AH15" s="75" t="s">
        <v>184</v>
      </c>
    </row>
    <row r="16" spans="1:34" ht="30" x14ac:dyDescent="0.25">
      <c r="A16" s="176" t="s">
        <v>135</v>
      </c>
      <c r="B16" s="21">
        <v>521512</v>
      </c>
      <c r="C16" s="20">
        <v>35014357</v>
      </c>
      <c r="D16" s="115" t="s">
        <v>215</v>
      </c>
      <c r="E16" s="20"/>
      <c r="F16" s="73" t="s">
        <v>80</v>
      </c>
      <c r="G16" s="20">
        <v>40</v>
      </c>
      <c r="H16" s="61" t="s">
        <v>41</v>
      </c>
      <c r="I16" s="20">
        <v>85281</v>
      </c>
      <c r="J16" s="89" t="s">
        <v>108</v>
      </c>
      <c r="K16" s="30">
        <v>1.0920000000000001</v>
      </c>
      <c r="L16" s="65">
        <f t="shared" si="9"/>
        <v>43.680000000000007</v>
      </c>
      <c r="M16" s="30">
        <v>2.6480000000000001</v>
      </c>
      <c r="N16" s="136">
        <v>5.2320000000000002</v>
      </c>
      <c r="O16" s="20">
        <v>12</v>
      </c>
      <c r="P16" s="20">
        <v>4</v>
      </c>
      <c r="Q16" s="20">
        <v>2</v>
      </c>
      <c r="R16" s="114">
        <f t="shared" si="3"/>
        <v>20.928000000000001</v>
      </c>
      <c r="S16" s="136">
        <f t="shared" si="4"/>
        <v>6.0267193774233008E-3</v>
      </c>
      <c r="T16" s="144">
        <f t="shared" si="5"/>
        <v>22.989825073087793</v>
      </c>
      <c r="U16" s="144">
        <f t="shared" si="6"/>
        <v>1.8999709593759553</v>
      </c>
      <c r="V16" s="67">
        <f t="shared" si="1"/>
        <v>10.592000000000001</v>
      </c>
      <c r="W16" s="68">
        <f t="shared" si="7"/>
        <v>3.1431624125017863E-3</v>
      </c>
      <c r="X16" s="69">
        <f t="shared" si="8"/>
        <v>11.990064496849939</v>
      </c>
      <c r="Y16" s="26">
        <f t="shared" si="2"/>
        <v>3.6430162666327384</v>
      </c>
      <c r="Z16" s="70">
        <v>3327.36</v>
      </c>
      <c r="AA16" s="71">
        <f t="shared" si="10"/>
        <v>133094.39999999999</v>
      </c>
      <c r="AB16" s="129" t="s">
        <v>28</v>
      </c>
      <c r="AC16" s="129" t="s">
        <v>29</v>
      </c>
      <c r="AD16" s="62" t="s">
        <v>98</v>
      </c>
      <c r="AE16" s="75"/>
      <c r="AF16" s="76" t="s">
        <v>24</v>
      </c>
      <c r="AG16" s="20"/>
      <c r="AH16" s="99" t="s">
        <v>82</v>
      </c>
    </row>
    <row r="17" spans="1:34" ht="45" x14ac:dyDescent="0.25">
      <c r="A17" s="177"/>
      <c r="B17" s="21">
        <v>520689</v>
      </c>
      <c r="C17" s="20">
        <v>35014341</v>
      </c>
      <c r="D17" s="31" t="s">
        <v>79</v>
      </c>
      <c r="E17" s="24" t="s">
        <v>204</v>
      </c>
      <c r="F17" s="73" t="s">
        <v>80</v>
      </c>
      <c r="G17" s="62">
        <v>6</v>
      </c>
      <c r="H17" s="61" t="s">
        <v>41</v>
      </c>
      <c r="I17" s="62">
        <v>85280</v>
      </c>
      <c r="J17" s="89" t="s">
        <v>108</v>
      </c>
      <c r="K17" s="64">
        <v>0.45800000000000002</v>
      </c>
      <c r="L17" s="65">
        <f t="shared" ref="L17:L24" si="11">K17*G17</f>
        <v>2.7480000000000002</v>
      </c>
      <c r="M17" s="64">
        <v>3.4</v>
      </c>
      <c r="N17" s="136">
        <v>3.91</v>
      </c>
      <c r="O17" s="61">
        <v>12</v>
      </c>
      <c r="P17" s="20">
        <v>1</v>
      </c>
      <c r="Q17" s="20">
        <v>6</v>
      </c>
      <c r="R17" s="114">
        <f t="shared" si="3"/>
        <v>3.91</v>
      </c>
      <c r="S17" s="136">
        <f t="shared" si="4"/>
        <v>1.1259782475977209E-3</v>
      </c>
      <c r="T17" s="144">
        <f t="shared" si="5"/>
        <v>4.2952129221986457</v>
      </c>
      <c r="U17" s="144">
        <f t="shared" si="6"/>
        <v>0.63978202007116014</v>
      </c>
      <c r="V17" s="67">
        <f t="shared" si="1"/>
        <v>3.4</v>
      </c>
      <c r="W17" s="68">
        <f t="shared" si="7"/>
        <v>1.0089456384541231E-3</v>
      </c>
      <c r="X17" s="69">
        <f t="shared" si="8"/>
        <v>3.8487744797290211</v>
      </c>
      <c r="Y17" s="26">
        <f t="shared" si="2"/>
        <v>0.71399351000515821</v>
      </c>
      <c r="Z17" s="90">
        <v>2047.36</v>
      </c>
      <c r="AA17" s="71">
        <f t="shared" si="10"/>
        <v>12284.16</v>
      </c>
      <c r="AB17" s="129" t="s">
        <v>28</v>
      </c>
      <c r="AC17" s="129" t="s">
        <v>29</v>
      </c>
      <c r="AD17" s="62" t="s">
        <v>103</v>
      </c>
      <c r="AE17" s="27" t="s">
        <v>81</v>
      </c>
      <c r="AF17" s="24" t="s">
        <v>169</v>
      </c>
      <c r="AG17" s="24"/>
      <c r="AH17" s="99" t="s">
        <v>82</v>
      </c>
    </row>
    <row r="18" spans="1:34" ht="45" x14ac:dyDescent="0.25">
      <c r="A18" s="178"/>
      <c r="B18" s="21">
        <v>520690</v>
      </c>
      <c r="C18" s="20">
        <v>35014341</v>
      </c>
      <c r="D18" s="31" t="s">
        <v>83</v>
      </c>
      <c r="E18" s="24" t="s">
        <v>205</v>
      </c>
      <c r="F18" s="73" t="s">
        <v>80</v>
      </c>
      <c r="G18" s="62">
        <v>6</v>
      </c>
      <c r="H18" s="61" t="s">
        <v>41</v>
      </c>
      <c r="I18" s="62">
        <v>85280</v>
      </c>
      <c r="J18" s="89" t="s">
        <v>108</v>
      </c>
      <c r="K18" s="64">
        <v>0.45800000000000002</v>
      </c>
      <c r="L18" s="65">
        <f t="shared" si="11"/>
        <v>2.7480000000000002</v>
      </c>
      <c r="M18" s="64">
        <v>3.4</v>
      </c>
      <c r="N18" s="136">
        <v>3.85</v>
      </c>
      <c r="O18" s="61">
        <v>12</v>
      </c>
      <c r="P18" s="20">
        <v>1</v>
      </c>
      <c r="Q18" s="20">
        <v>6</v>
      </c>
      <c r="R18" s="114">
        <f t="shared" si="3"/>
        <v>3.85</v>
      </c>
      <c r="S18" s="136">
        <f t="shared" si="4"/>
        <v>1.1086998090156588E-3</v>
      </c>
      <c r="T18" s="144">
        <f t="shared" si="5"/>
        <v>4.2293017264615829</v>
      </c>
      <c r="U18" s="144">
        <f t="shared" si="6"/>
        <v>0.64975264895538587</v>
      </c>
      <c r="V18" s="67">
        <f t="shared" si="1"/>
        <v>3.4</v>
      </c>
      <c r="W18" s="68">
        <f t="shared" si="7"/>
        <v>1.0089456384541231E-3</v>
      </c>
      <c r="X18" s="69">
        <f t="shared" si="8"/>
        <v>3.8487744797290211</v>
      </c>
      <c r="Y18" s="26">
        <f t="shared" si="2"/>
        <v>0.71399351000515821</v>
      </c>
      <c r="Z18" s="90">
        <v>2047.36</v>
      </c>
      <c r="AA18" s="71">
        <f t="shared" si="10"/>
        <v>12284.16</v>
      </c>
      <c r="AB18" s="129" t="s">
        <v>28</v>
      </c>
      <c r="AC18" s="129" t="s">
        <v>29</v>
      </c>
      <c r="AD18" s="62" t="s">
        <v>103</v>
      </c>
      <c r="AE18" s="27" t="s">
        <v>84</v>
      </c>
      <c r="AF18" s="24" t="s">
        <v>169</v>
      </c>
      <c r="AG18" s="24"/>
      <c r="AH18" s="99" t="s">
        <v>82</v>
      </c>
    </row>
    <row r="19" spans="1:34" s="3" customFormat="1" ht="75" x14ac:dyDescent="0.25">
      <c r="A19" s="176" t="s">
        <v>105</v>
      </c>
      <c r="B19" s="112">
        <v>129555</v>
      </c>
      <c r="C19" s="45">
        <v>35012226</v>
      </c>
      <c r="D19" s="128" t="s">
        <v>206</v>
      </c>
      <c r="E19" s="126" t="s">
        <v>211</v>
      </c>
      <c r="F19" s="126" t="s">
        <v>210</v>
      </c>
      <c r="G19" s="45">
        <v>20</v>
      </c>
      <c r="H19" s="24" t="s">
        <v>41</v>
      </c>
      <c r="I19" s="45">
        <v>85279</v>
      </c>
      <c r="J19" s="141" t="s">
        <v>109</v>
      </c>
      <c r="K19" s="151">
        <v>2.2499999999999999E-2</v>
      </c>
      <c r="L19" s="28">
        <f t="shared" si="11"/>
        <v>0.44999999999999996</v>
      </c>
      <c r="M19" s="123">
        <v>0.46</v>
      </c>
      <c r="N19" s="138">
        <v>0.48</v>
      </c>
      <c r="O19" s="45">
        <v>100</v>
      </c>
      <c r="P19" s="45">
        <v>1</v>
      </c>
      <c r="Q19" s="45">
        <v>0.5</v>
      </c>
      <c r="R19" s="114">
        <f t="shared" si="3"/>
        <v>0.48</v>
      </c>
      <c r="S19" s="136">
        <f t="shared" si="4"/>
        <v>1.3822750865649772E-4</v>
      </c>
      <c r="T19" s="144">
        <f t="shared" si="5"/>
        <v>0.52728956589650899</v>
      </c>
      <c r="U19" s="144">
        <f t="shared" si="6"/>
        <v>0.85342102158782596</v>
      </c>
      <c r="V19" s="124">
        <f t="shared" si="1"/>
        <v>0.46</v>
      </c>
      <c r="W19" s="68">
        <f t="shared" si="7"/>
        <v>1.3650440990849904E-4</v>
      </c>
      <c r="X19" s="69">
        <f t="shared" si="8"/>
        <v>0.52071654725745586</v>
      </c>
      <c r="Y19" s="26">
        <f t="shared" si="2"/>
        <v>0.86419377753614612</v>
      </c>
      <c r="Z19" s="69">
        <v>663.99</v>
      </c>
      <c r="AA19" s="125">
        <f t="shared" ref="AA19:AA24" si="12">G19*Z19</f>
        <v>13279.8</v>
      </c>
      <c r="AB19" s="129" t="s">
        <v>28</v>
      </c>
      <c r="AC19" s="129" t="s">
        <v>29</v>
      </c>
      <c r="AD19" s="31" t="s">
        <v>99</v>
      </c>
      <c r="AE19" s="126" t="s">
        <v>207</v>
      </c>
      <c r="AF19" s="76" t="s">
        <v>24</v>
      </c>
      <c r="AG19" s="45"/>
      <c r="AH19" s="27" t="s">
        <v>184</v>
      </c>
    </row>
    <row r="20" spans="1:34" ht="60" x14ac:dyDescent="0.25">
      <c r="A20" s="177"/>
      <c r="B20" s="21">
        <v>128708</v>
      </c>
      <c r="C20" s="20">
        <v>35012170</v>
      </c>
      <c r="D20" s="21" t="s">
        <v>208</v>
      </c>
      <c r="E20" s="35" t="s">
        <v>212</v>
      </c>
      <c r="F20" s="126" t="s">
        <v>209</v>
      </c>
      <c r="G20" s="20">
        <v>100</v>
      </c>
      <c r="H20" s="61" t="s">
        <v>41</v>
      </c>
      <c r="I20" s="20">
        <v>85577</v>
      </c>
      <c r="J20" s="142" t="s">
        <v>109</v>
      </c>
      <c r="K20" s="123">
        <v>2.2499999999999999E-2</v>
      </c>
      <c r="L20" s="65">
        <f t="shared" si="11"/>
        <v>2.25</v>
      </c>
      <c r="M20" s="30">
        <v>2.2999999999999998</v>
      </c>
      <c r="N20" s="136">
        <v>2.2999999999999998</v>
      </c>
      <c r="O20" s="20">
        <v>100</v>
      </c>
      <c r="P20" s="20">
        <v>1</v>
      </c>
      <c r="Q20" s="20">
        <v>1</v>
      </c>
      <c r="R20" s="114">
        <f t="shared" si="3"/>
        <v>2.2999999999999998</v>
      </c>
      <c r="S20" s="136">
        <f t="shared" si="4"/>
        <v>6.6234014564571812E-4</v>
      </c>
      <c r="T20" s="144">
        <f t="shared" si="5"/>
        <v>2.5265958365874388</v>
      </c>
      <c r="U20" s="144">
        <f t="shared" si="6"/>
        <v>0.89052628339599238</v>
      </c>
      <c r="V20" s="67">
        <f t="shared" si="1"/>
        <v>2.2999999999999998</v>
      </c>
      <c r="W20" s="68">
        <f t="shared" si="7"/>
        <v>6.8252204954249507E-4</v>
      </c>
      <c r="X20" s="69">
        <f t="shared" si="8"/>
        <v>2.603582736287279</v>
      </c>
      <c r="Y20" s="26">
        <f t="shared" si="2"/>
        <v>0.86419377753614635</v>
      </c>
      <c r="Z20" s="70">
        <v>414.84</v>
      </c>
      <c r="AA20" s="71">
        <f t="shared" si="12"/>
        <v>41484</v>
      </c>
      <c r="AB20" s="129" t="s">
        <v>28</v>
      </c>
      <c r="AC20" s="129" t="s">
        <v>29</v>
      </c>
      <c r="AD20" s="62" t="s">
        <v>100</v>
      </c>
      <c r="AE20" s="126" t="s">
        <v>209</v>
      </c>
      <c r="AF20" s="76" t="s">
        <v>24</v>
      </c>
      <c r="AG20" s="20"/>
      <c r="AH20" s="75" t="s">
        <v>184</v>
      </c>
    </row>
    <row r="21" spans="1:34" ht="45" x14ac:dyDescent="0.25">
      <c r="A21" s="177"/>
      <c r="B21" s="21">
        <v>132535</v>
      </c>
      <c r="C21" s="45" t="s">
        <v>113</v>
      </c>
      <c r="D21" s="32" t="s">
        <v>25</v>
      </c>
      <c r="E21" s="32" t="s">
        <v>147</v>
      </c>
      <c r="F21" s="92" t="s">
        <v>26</v>
      </c>
      <c r="G21" s="86">
        <v>36</v>
      </c>
      <c r="H21" s="61" t="s">
        <v>27</v>
      </c>
      <c r="I21" s="23" t="s">
        <v>114</v>
      </c>
      <c r="J21" s="91" t="s">
        <v>109</v>
      </c>
      <c r="K21" s="84">
        <v>0.2</v>
      </c>
      <c r="L21" s="65">
        <f t="shared" si="11"/>
        <v>7.2</v>
      </c>
      <c r="M21" s="84">
        <v>1.1200000000000001</v>
      </c>
      <c r="N21" s="137">
        <v>1.1160000000000001</v>
      </c>
      <c r="O21" s="85">
        <v>4</v>
      </c>
      <c r="P21" s="20">
        <v>9</v>
      </c>
      <c r="Q21" s="20">
        <v>9</v>
      </c>
      <c r="R21" s="114">
        <f t="shared" si="3"/>
        <v>10.044</v>
      </c>
      <c r="S21" s="136">
        <f t="shared" si="4"/>
        <v>2.8924106186372146E-3</v>
      </c>
      <c r="T21" s="144">
        <f t="shared" si="5"/>
        <v>11.033534166384451</v>
      </c>
      <c r="U21" s="144">
        <f t="shared" si="6"/>
        <v>0.65255609774935319</v>
      </c>
      <c r="V21" s="67">
        <f t="shared" si="1"/>
        <v>10.080000000000002</v>
      </c>
      <c r="W21" s="68">
        <f t="shared" si="7"/>
        <v>2.9912270692992833E-3</v>
      </c>
      <c r="X21" s="69">
        <f t="shared" si="8"/>
        <v>11.410484339902512</v>
      </c>
      <c r="Y21" s="26">
        <f t="shared" si="2"/>
        <v>0.63099863121686872</v>
      </c>
      <c r="Z21" s="70">
        <v>426.76</v>
      </c>
      <c r="AA21" s="71">
        <f t="shared" si="12"/>
        <v>15363.36</v>
      </c>
      <c r="AB21" s="129" t="s">
        <v>28</v>
      </c>
      <c r="AC21" s="129" t="s">
        <v>29</v>
      </c>
      <c r="AD21" s="31" t="s">
        <v>115</v>
      </c>
      <c r="AE21" s="27" t="s">
        <v>30</v>
      </c>
      <c r="AF21" s="24" t="s">
        <v>170</v>
      </c>
      <c r="AG21" s="61"/>
      <c r="AH21" s="75" t="s">
        <v>184</v>
      </c>
    </row>
    <row r="22" spans="1:34" ht="45" x14ac:dyDescent="0.25">
      <c r="A22" s="177"/>
      <c r="B22" s="21">
        <v>132539</v>
      </c>
      <c r="C22" s="20">
        <v>35014341</v>
      </c>
      <c r="D22" s="32" t="s">
        <v>53</v>
      </c>
      <c r="E22" s="32" t="s">
        <v>54</v>
      </c>
      <c r="F22" s="92" t="s">
        <v>55</v>
      </c>
      <c r="G22" s="62">
        <v>10</v>
      </c>
      <c r="H22" s="61" t="s">
        <v>41</v>
      </c>
      <c r="I22" s="62">
        <v>85280</v>
      </c>
      <c r="J22" s="91" t="s">
        <v>109</v>
      </c>
      <c r="K22" s="64">
        <v>0.33500000000000002</v>
      </c>
      <c r="L22" s="65">
        <f t="shared" si="11"/>
        <v>3.35</v>
      </c>
      <c r="M22" s="64">
        <v>1.3875</v>
      </c>
      <c r="N22" s="136">
        <v>1.66</v>
      </c>
      <c r="O22" s="61">
        <v>4</v>
      </c>
      <c r="P22" s="20">
        <v>3</v>
      </c>
      <c r="Q22" s="20">
        <v>2</v>
      </c>
      <c r="R22" s="114">
        <f t="shared" si="3"/>
        <v>4.9799999999999995</v>
      </c>
      <c r="S22" s="136">
        <f t="shared" si="4"/>
        <v>1.4341104023111635E-3</v>
      </c>
      <c r="T22" s="144">
        <f t="shared" si="5"/>
        <v>5.47062924617628</v>
      </c>
      <c r="U22" s="144">
        <f t="shared" si="6"/>
        <v>0.61236100076449107</v>
      </c>
      <c r="V22" s="67">
        <f t="shared" si="1"/>
        <v>4.1624999999999996</v>
      </c>
      <c r="W22" s="68">
        <f t="shared" si="7"/>
        <v>1.2352165353133198E-3</v>
      </c>
      <c r="X22" s="69">
        <f t="shared" si="8"/>
        <v>4.7119187564329561</v>
      </c>
      <c r="Y22" s="26">
        <f t="shared" si="2"/>
        <v>0.7109630223200275</v>
      </c>
      <c r="Z22" s="70">
        <v>711.51</v>
      </c>
      <c r="AA22" s="71">
        <f t="shared" si="12"/>
        <v>7115.1</v>
      </c>
      <c r="AB22" s="129" t="s">
        <v>28</v>
      </c>
      <c r="AC22" s="129" t="s">
        <v>29</v>
      </c>
      <c r="AD22" s="62" t="s">
        <v>103</v>
      </c>
      <c r="AE22" s="27" t="s">
        <v>56</v>
      </c>
      <c r="AF22" s="24" t="s">
        <v>171</v>
      </c>
      <c r="AG22" s="61"/>
      <c r="AH22" s="75" t="s">
        <v>184</v>
      </c>
    </row>
    <row r="23" spans="1:34" ht="60" x14ac:dyDescent="0.25">
      <c r="A23" s="177"/>
      <c r="B23" s="21">
        <v>132568</v>
      </c>
      <c r="C23" s="20">
        <v>35014341</v>
      </c>
      <c r="D23" s="32" t="s">
        <v>86</v>
      </c>
      <c r="E23" s="32" t="s">
        <v>148</v>
      </c>
      <c r="F23" s="92" t="s">
        <v>87</v>
      </c>
      <c r="G23" s="86">
        <v>8</v>
      </c>
      <c r="H23" s="61" t="s">
        <v>27</v>
      </c>
      <c r="I23" s="62">
        <v>85280</v>
      </c>
      <c r="J23" s="91" t="s">
        <v>109</v>
      </c>
      <c r="K23" s="84">
        <v>0.21</v>
      </c>
      <c r="L23" s="65">
        <f t="shared" si="11"/>
        <v>1.68</v>
      </c>
      <c r="M23" s="84">
        <v>1.345</v>
      </c>
      <c r="N23" s="137">
        <v>1.3720000000000001</v>
      </c>
      <c r="O23" s="85">
        <v>4</v>
      </c>
      <c r="P23" s="20">
        <v>2</v>
      </c>
      <c r="Q23" s="20">
        <v>2</v>
      </c>
      <c r="R23" s="114">
        <f t="shared" si="3"/>
        <v>2.7440000000000002</v>
      </c>
      <c r="S23" s="136">
        <f t="shared" si="4"/>
        <v>7.9020059115297858E-4</v>
      </c>
      <c r="T23" s="144">
        <f t="shared" si="5"/>
        <v>3.01433868504171</v>
      </c>
      <c r="U23" s="144">
        <f t="shared" si="6"/>
        <v>0.55733617736347818</v>
      </c>
      <c r="V23" s="67">
        <f t="shared" si="1"/>
        <v>2.69</v>
      </c>
      <c r="W23" s="68">
        <f t="shared" si="7"/>
        <v>7.9825404924752682E-4</v>
      </c>
      <c r="X23" s="69">
        <f t="shared" si="8"/>
        <v>3.0450598089620784</v>
      </c>
      <c r="Y23" s="26">
        <f t="shared" si="2"/>
        <v>0.55171330134649643</v>
      </c>
      <c r="Z23" s="70">
        <v>355.58</v>
      </c>
      <c r="AA23" s="71">
        <f t="shared" si="12"/>
        <v>2844.64</v>
      </c>
      <c r="AB23" s="129" t="s">
        <v>28</v>
      </c>
      <c r="AC23" s="129" t="s">
        <v>29</v>
      </c>
      <c r="AD23" s="62" t="s">
        <v>103</v>
      </c>
      <c r="AE23" s="27" t="s">
        <v>30</v>
      </c>
      <c r="AF23" s="24" t="s">
        <v>172</v>
      </c>
      <c r="AG23" s="61"/>
      <c r="AH23" s="75" t="s">
        <v>184</v>
      </c>
    </row>
    <row r="24" spans="1:34" ht="45" x14ac:dyDescent="0.25">
      <c r="A24" s="177"/>
      <c r="B24" s="21">
        <v>123973</v>
      </c>
      <c r="C24" s="20">
        <v>35014341</v>
      </c>
      <c r="D24" s="32" t="s">
        <v>92</v>
      </c>
      <c r="E24" s="22"/>
      <c r="F24" s="77" t="s">
        <v>93</v>
      </c>
      <c r="G24" s="61">
        <v>62</v>
      </c>
      <c r="H24" s="61" t="s">
        <v>41</v>
      </c>
      <c r="I24" s="62">
        <v>85280</v>
      </c>
      <c r="J24" s="91" t="s">
        <v>109</v>
      </c>
      <c r="K24" s="64">
        <v>9.5000000000000001E-2</v>
      </c>
      <c r="L24" s="65">
        <f t="shared" si="11"/>
        <v>5.89</v>
      </c>
      <c r="M24" s="82">
        <v>0.70099999999999996</v>
      </c>
      <c r="N24" s="136">
        <v>0.78</v>
      </c>
      <c r="O24" s="61">
        <v>6</v>
      </c>
      <c r="P24" s="20">
        <v>11</v>
      </c>
      <c r="Q24" s="20">
        <v>10</v>
      </c>
      <c r="R24" s="114">
        <f t="shared" si="3"/>
        <v>8.58</v>
      </c>
      <c r="S24" s="136">
        <f t="shared" si="4"/>
        <v>2.4708167172348967E-3</v>
      </c>
      <c r="T24" s="144">
        <f t="shared" si="5"/>
        <v>9.4253009904000997</v>
      </c>
      <c r="U24" s="144">
        <f t="shared" si="6"/>
        <v>0.62491373018210339</v>
      </c>
      <c r="V24" s="67">
        <f t="shared" si="1"/>
        <v>7.7109999999999994</v>
      </c>
      <c r="W24" s="68">
        <f t="shared" si="7"/>
        <v>2.2882293582705128E-3</v>
      </c>
      <c r="X24" s="69">
        <f t="shared" si="8"/>
        <v>8.7287941215266116</v>
      </c>
      <c r="Y24" s="26">
        <f t="shared" si="2"/>
        <v>0.67477820166182079</v>
      </c>
      <c r="Z24" s="70">
        <v>213.21</v>
      </c>
      <c r="AA24" s="71">
        <f t="shared" si="12"/>
        <v>13219.02</v>
      </c>
      <c r="AB24" s="129" t="s">
        <v>28</v>
      </c>
      <c r="AC24" s="129" t="s">
        <v>29</v>
      </c>
      <c r="AD24" s="62" t="s">
        <v>103</v>
      </c>
      <c r="AE24" s="27" t="s">
        <v>94</v>
      </c>
      <c r="AF24" s="24" t="s">
        <v>173</v>
      </c>
      <c r="AG24" s="24"/>
      <c r="AH24" s="75" t="s">
        <v>184</v>
      </c>
    </row>
    <row r="25" spans="1:34" ht="45" x14ac:dyDescent="0.25">
      <c r="A25" s="177"/>
      <c r="B25" s="21">
        <v>140479</v>
      </c>
      <c r="C25" s="20">
        <v>35014341</v>
      </c>
      <c r="D25" s="32" t="s">
        <v>48</v>
      </c>
      <c r="E25" s="32" t="s">
        <v>149</v>
      </c>
      <c r="F25" s="92" t="s">
        <v>49</v>
      </c>
      <c r="G25" s="62">
        <v>4</v>
      </c>
      <c r="H25" s="61" t="s">
        <v>41</v>
      </c>
      <c r="I25" s="62">
        <v>85369</v>
      </c>
      <c r="J25" s="91" t="s">
        <v>109</v>
      </c>
      <c r="K25" s="64">
        <v>0.188</v>
      </c>
      <c r="L25" s="65">
        <f t="shared" si="9"/>
        <v>0.752</v>
      </c>
      <c r="M25" s="64">
        <v>1.06</v>
      </c>
      <c r="N25" s="136">
        <v>1.0880000000000001</v>
      </c>
      <c r="O25" s="61">
        <v>4</v>
      </c>
      <c r="P25" s="20">
        <v>1</v>
      </c>
      <c r="Q25" s="174">
        <v>1</v>
      </c>
      <c r="R25" s="114">
        <f t="shared" si="3"/>
        <v>1.0880000000000001</v>
      </c>
      <c r="S25" s="136">
        <f t="shared" si="4"/>
        <v>3.1331568628806147E-4</v>
      </c>
      <c r="T25" s="144">
        <f t="shared" si="5"/>
        <v>1.1951896826987538</v>
      </c>
      <c r="U25" s="144">
        <f t="shared" si="6"/>
        <v>0.62918883160200501</v>
      </c>
      <c r="V25" s="67">
        <f t="shared" si="1"/>
        <v>1.06</v>
      </c>
      <c r="W25" s="68">
        <f t="shared" si="7"/>
        <v>3.1455364022393254E-4</v>
      </c>
      <c r="X25" s="69">
        <f t="shared" si="8"/>
        <v>1.1999120436802242</v>
      </c>
      <c r="Y25" s="26">
        <f t="shared" si="2"/>
        <v>0.62671260277841456</v>
      </c>
      <c r="Z25" s="90">
        <v>889.47</v>
      </c>
      <c r="AA25" s="71">
        <f t="shared" ref="AA25:AA36" si="13">Z25*G25</f>
        <v>3557.88</v>
      </c>
      <c r="AB25" s="129" t="s">
        <v>28</v>
      </c>
      <c r="AC25" s="129" t="s">
        <v>29</v>
      </c>
      <c r="AD25" s="62" t="s">
        <v>97</v>
      </c>
      <c r="AE25" s="27" t="s">
        <v>50</v>
      </c>
      <c r="AF25" s="24" t="s">
        <v>174</v>
      </c>
      <c r="AG25" s="61"/>
      <c r="AH25" s="75" t="s">
        <v>184</v>
      </c>
    </row>
    <row r="26" spans="1:34" ht="45" x14ac:dyDescent="0.25">
      <c r="A26" s="177"/>
      <c r="B26" s="21">
        <v>140480</v>
      </c>
      <c r="C26" s="20">
        <v>35014341</v>
      </c>
      <c r="D26" s="32" t="s">
        <v>51</v>
      </c>
      <c r="E26" s="32" t="s">
        <v>149</v>
      </c>
      <c r="F26" s="92" t="s">
        <v>52</v>
      </c>
      <c r="G26" s="62">
        <v>4</v>
      </c>
      <c r="H26" s="61" t="s">
        <v>41</v>
      </c>
      <c r="I26" s="62">
        <v>85369</v>
      </c>
      <c r="J26" s="91" t="s">
        <v>109</v>
      </c>
      <c r="K26" s="64">
        <v>0.25</v>
      </c>
      <c r="L26" s="65">
        <f t="shared" si="9"/>
        <v>1</v>
      </c>
      <c r="M26" s="64">
        <v>1.365</v>
      </c>
      <c r="N26" s="136">
        <v>1.268</v>
      </c>
      <c r="O26" s="61">
        <v>4</v>
      </c>
      <c r="P26" s="20">
        <v>1</v>
      </c>
      <c r="Q26" s="175"/>
      <c r="R26" s="114">
        <f t="shared" si="3"/>
        <v>1.268</v>
      </c>
      <c r="S26" s="136">
        <f t="shared" si="4"/>
        <v>3.6515100203424812E-4</v>
      </c>
      <c r="T26" s="144">
        <f t="shared" si="5"/>
        <v>1.3929232699099445</v>
      </c>
      <c r="U26" s="144">
        <f t="shared" si="6"/>
        <v>0.7179146343535866</v>
      </c>
      <c r="V26" s="67">
        <f t="shared" si="1"/>
        <v>1.365</v>
      </c>
      <c r="W26" s="68">
        <f t="shared" si="7"/>
        <v>4.0506199896761123E-4</v>
      </c>
      <c r="X26" s="69">
        <f t="shared" si="8"/>
        <v>1.5451697543617982</v>
      </c>
      <c r="Y26" s="26">
        <f t="shared" si="2"/>
        <v>0.64717808329935256</v>
      </c>
      <c r="Z26" s="90">
        <v>996.25</v>
      </c>
      <c r="AA26" s="71">
        <f t="shared" si="13"/>
        <v>3985</v>
      </c>
      <c r="AB26" s="129" t="s">
        <v>28</v>
      </c>
      <c r="AC26" s="129" t="s">
        <v>29</v>
      </c>
      <c r="AD26" s="62" t="s">
        <v>97</v>
      </c>
      <c r="AE26" s="27" t="s">
        <v>50</v>
      </c>
      <c r="AF26" s="24" t="s">
        <v>175</v>
      </c>
      <c r="AG26" s="61"/>
      <c r="AH26" s="75" t="s">
        <v>184</v>
      </c>
    </row>
    <row r="27" spans="1:34" ht="45" x14ac:dyDescent="0.25">
      <c r="A27" s="177"/>
      <c r="B27" s="21">
        <v>129829</v>
      </c>
      <c r="C27" s="20">
        <v>35014341</v>
      </c>
      <c r="D27" s="32" t="s">
        <v>59</v>
      </c>
      <c r="E27" s="32" t="s">
        <v>150</v>
      </c>
      <c r="F27" s="92" t="s">
        <v>60</v>
      </c>
      <c r="G27" s="62">
        <v>572</v>
      </c>
      <c r="H27" s="61" t="s">
        <v>41</v>
      </c>
      <c r="I27" s="62">
        <v>85280</v>
      </c>
      <c r="J27" s="91" t="s">
        <v>109</v>
      </c>
      <c r="K27" s="64">
        <v>0.187</v>
      </c>
      <c r="L27" s="65">
        <f t="shared" si="9"/>
        <v>106.964</v>
      </c>
      <c r="M27" s="64">
        <v>1.05</v>
      </c>
      <c r="N27" s="136">
        <v>0.92</v>
      </c>
      <c r="O27" s="61">
        <v>4</v>
      </c>
      <c r="P27" s="20">
        <v>143</v>
      </c>
      <c r="Q27" s="20">
        <v>18</v>
      </c>
      <c r="R27" s="114">
        <f t="shared" si="3"/>
        <v>131.56</v>
      </c>
      <c r="S27" s="136">
        <f t="shared" si="4"/>
        <v>3.788585633093508E-2</v>
      </c>
      <c r="T27" s="144">
        <f t="shared" si="5"/>
        <v>144.52128185280151</v>
      </c>
      <c r="U27" s="144">
        <f t="shared" si="6"/>
        <v>0.74012628886689136</v>
      </c>
      <c r="V27" s="67">
        <f t="shared" si="1"/>
        <v>150.15</v>
      </c>
      <c r="W27" s="68">
        <f t="shared" si="7"/>
        <v>4.4556819886437234E-2</v>
      </c>
      <c r="X27" s="69">
        <f t="shared" si="8"/>
        <v>169.96867297979779</v>
      </c>
      <c r="Y27" s="26">
        <f t="shared" si="2"/>
        <v>0.62931596820029045</v>
      </c>
      <c r="Z27" s="90">
        <v>462.36</v>
      </c>
      <c r="AA27" s="71">
        <f t="shared" si="13"/>
        <v>264469.92</v>
      </c>
      <c r="AB27" s="129" t="s">
        <v>28</v>
      </c>
      <c r="AC27" s="129" t="s">
        <v>29</v>
      </c>
      <c r="AD27" s="62" t="s">
        <v>103</v>
      </c>
      <c r="AE27" s="27" t="s">
        <v>50</v>
      </c>
      <c r="AF27" s="24" t="s">
        <v>176</v>
      </c>
      <c r="AG27" s="61"/>
      <c r="AH27" s="75" t="s">
        <v>184</v>
      </c>
    </row>
    <row r="28" spans="1:34" ht="60" x14ac:dyDescent="0.25">
      <c r="A28" s="177"/>
      <c r="B28" s="21">
        <v>140326</v>
      </c>
      <c r="C28" s="20">
        <v>35014341</v>
      </c>
      <c r="D28" s="32" t="s">
        <v>61</v>
      </c>
      <c r="E28" s="22" t="s">
        <v>151</v>
      </c>
      <c r="F28" s="77" t="s">
        <v>62</v>
      </c>
      <c r="G28" s="61">
        <v>16</v>
      </c>
      <c r="H28" s="61" t="s">
        <v>41</v>
      </c>
      <c r="I28" s="62">
        <v>85280</v>
      </c>
      <c r="J28" s="91" t="s">
        <v>109</v>
      </c>
      <c r="K28" s="64">
        <v>0.17499999999999999</v>
      </c>
      <c r="L28" s="65">
        <f t="shared" si="9"/>
        <v>2.8</v>
      </c>
      <c r="M28" s="30">
        <v>1.218</v>
      </c>
      <c r="N28" s="136">
        <v>1.22</v>
      </c>
      <c r="O28" s="61">
        <v>6</v>
      </c>
      <c r="P28" s="20">
        <v>3</v>
      </c>
      <c r="Q28" s="20">
        <v>2</v>
      </c>
      <c r="R28" s="114">
        <f t="shared" si="3"/>
        <v>3.66</v>
      </c>
      <c r="S28" s="136">
        <f t="shared" si="4"/>
        <v>1.0539847535057951E-3</v>
      </c>
      <c r="T28" s="144">
        <f t="shared" si="5"/>
        <v>4.0205829399608817</v>
      </c>
      <c r="U28" s="144">
        <f t="shared" si="6"/>
        <v>0.69641642563086692</v>
      </c>
      <c r="V28" s="67">
        <f t="shared" si="1"/>
        <v>3.6539999999999999</v>
      </c>
      <c r="W28" s="68">
        <f t="shared" si="7"/>
        <v>1.0843198126209901E-3</v>
      </c>
      <c r="X28" s="69">
        <f t="shared" si="8"/>
        <v>4.13630057321466</v>
      </c>
      <c r="Y28" s="26">
        <f t="shared" si="2"/>
        <v>0.67693339747403536</v>
      </c>
      <c r="Z28" s="90">
        <v>711.51</v>
      </c>
      <c r="AA28" s="71">
        <f t="shared" si="13"/>
        <v>11384.16</v>
      </c>
      <c r="AB28" s="129" t="s">
        <v>28</v>
      </c>
      <c r="AC28" s="129" t="s">
        <v>29</v>
      </c>
      <c r="AD28" s="62" t="s">
        <v>103</v>
      </c>
      <c r="AE28" s="27" t="s">
        <v>63</v>
      </c>
      <c r="AF28" s="24" t="s">
        <v>177</v>
      </c>
      <c r="AG28" s="61"/>
      <c r="AH28" s="75" t="s">
        <v>184</v>
      </c>
    </row>
    <row r="29" spans="1:34" ht="45" x14ac:dyDescent="0.25">
      <c r="A29" s="177"/>
      <c r="B29" s="21">
        <v>140456</v>
      </c>
      <c r="C29" s="20">
        <v>35014341</v>
      </c>
      <c r="D29" s="32" t="s">
        <v>70</v>
      </c>
      <c r="E29" s="32" t="s">
        <v>152</v>
      </c>
      <c r="F29" s="92" t="s">
        <v>52</v>
      </c>
      <c r="G29" s="93">
        <v>12</v>
      </c>
      <c r="H29" s="61" t="s">
        <v>41</v>
      </c>
      <c r="I29" s="62">
        <v>85280</v>
      </c>
      <c r="J29" s="91" t="s">
        <v>109</v>
      </c>
      <c r="K29" s="65">
        <v>0.23</v>
      </c>
      <c r="L29" s="65">
        <f t="shared" si="9"/>
        <v>2.7600000000000002</v>
      </c>
      <c r="M29" s="65">
        <v>1.2350000000000001</v>
      </c>
      <c r="N29" s="136">
        <v>1.25</v>
      </c>
      <c r="O29" s="66">
        <v>4</v>
      </c>
      <c r="P29" s="20">
        <v>3</v>
      </c>
      <c r="Q29" s="20">
        <v>3</v>
      </c>
      <c r="R29" s="114">
        <f t="shared" si="3"/>
        <v>3.75</v>
      </c>
      <c r="S29" s="136">
        <f t="shared" si="4"/>
        <v>1.0799024113788884E-3</v>
      </c>
      <c r="T29" s="144">
        <f t="shared" si="5"/>
        <v>4.1194497335664764</v>
      </c>
      <c r="U29" s="144">
        <f t="shared" si="6"/>
        <v>0.66999239668121602</v>
      </c>
      <c r="V29" s="67">
        <f t="shared" si="1"/>
        <v>3.7050000000000001</v>
      </c>
      <c r="W29" s="68">
        <f t="shared" si="7"/>
        <v>1.099453997197802E-3</v>
      </c>
      <c r="X29" s="69">
        <f t="shared" si="8"/>
        <v>4.1940321904105957</v>
      </c>
      <c r="Y29" s="26">
        <f t="shared" si="2"/>
        <v>0.65807792470228899</v>
      </c>
      <c r="Z29" s="90">
        <v>889.47</v>
      </c>
      <c r="AA29" s="71">
        <f t="shared" si="13"/>
        <v>10673.64</v>
      </c>
      <c r="AB29" s="129" t="s">
        <v>28</v>
      </c>
      <c r="AC29" s="129" t="s">
        <v>29</v>
      </c>
      <c r="AD29" s="62" t="s">
        <v>103</v>
      </c>
      <c r="AE29" s="27" t="s">
        <v>50</v>
      </c>
      <c r="AF29" s="24" t="s">
        <v>178</v>
      </c>
      <c r="AG29" s="61"/>
      <c r="AH29" s="75" t="s">
        <v>184</v>
      </c>
    </row>
    <row r="30" spans="1:34" ht="45" x14ac:dyDescent="0.25">
      <c r="A30" s="177"/>
      <c r="B30" s="21">
        <v>140459</v>
      </c>
      <c r="C30" s="20">
        <v>35014341</v>
      </c>
      <c r="D30" s="32" t="s">
        <v>71</v>
      </c>
      <c r="E30" s="32" t="s">
        <v>153</v>
      </c>
      <c r="F30" s="92" t="s">
        <v>49</v>
      </c>
      <c r="G30" s="61">
        <v>12</v>
      </c>
      <c r="H30" s="61" t="s">
        <v>41</v>
      </c>
      <c r="I30" s="62">
        <v>85280</v>
      </c>
      <c r="J30" s="91" t="s">
        <v>109</v>
      </c>
      <c r="K30" s="64">
        <v>0.215</v>
      </c>
      <c r="L30" s="65">
        <f t="shared" si="9"/>
        <v>2.58</v>
      </c>
      <c r="M30" s="64">
        <v>1.165</v>
      </c>
      <c r="N30" s="136">
        <v>1.1599999999999999</v>
      </c>
      <c r="O30" s="61">
        <v>4</v>
      </c>
      <c r="P30" s="20">
        <v>3</v>
      </c>
      <c r="Q30" s="20">
        <v>3</v>
      </c>
      <c r="R30" s="114">
        <f t="shared" si="3"/>
        <v>3.4799999999999995</v>
      </c>
      <c r="S30" s="136">
        <f t="shared" si="4"/>
        <v>1.0021494377596082E-3</v>
      </c>
      <c r="T30" s="144">
        <f t="shared" si="5"/>
        <v>3.8228493527496896</v>
      </c>
      <c r="U30" s="144">
        <f t="shared" si="6"/>
        <v>0.67488926764646484</v>
      </c>
      <c r="V30" s="67">
        <f t="shared" si="1"/>
        <v>3.4950000000000001</v>
      </c>
      <c r="W30" s="68">
        <f t="shared" si="7"/>
        <v>1.0371367665874002E-3</v>
      </c>
      <c r="X30" s="69">
        <f t="shared" si="8"/>
        <v>3.9563137666626265</v>
      </c>
      <c r="Y30" s="26">
        <f t="shared" si="2"/>
        <v>0.65212219054515874</v>
      </c>
      <c r="Z30" s="90">
        <v>996.25</v>
      </c>
      <c r="AA30" s="71">
        <f t="shared" si="13"/>
        <v>11955</v>
      </c>
      <c r="AB30" s="129" t="s">
        <v>28</v>
      </c>
      <c r="AC30" s="129" t="s">
        <v>29</v>
      </c>
      <c r="AD30" s="62" t="s">
        <v>103</v>
      </c>
      <c r="AE30" s="27" t="s">
        <v>50</v>
      </c>
      <c r="AF30" s="24" t="s">
        <v>179</v>
      </c>
      <c r="AG30" s="61"/>
      <c r="AH30" s="75" t="s">
        <v>184</v>
      </c>
    </row>
    <row r="31" spans="1:34" ht="45" x14ac:dyDescent="0.25">
      <c r="A31" s="177"/>
      <c r="B31" s="21">
        <v>140465</v>
      </c>
      <c r="C31" s="20">
        <v>35014341</v>
      </c>
      <c r="D31" s="32" t="s">
        <v>72</v>
      </c>
      <c r="E31" s="32" t="s">
        <v>154</v>
      </c>
      <c r="F31" s="92" t="s">
        <v>49</v>
      </c>
      <c r="G31" s="61">
        <v>16</v>
      </c>
      <c r="H31" s="61" t="s">
        <v>41</v>
      </c>
      <c r="I31" s="62">
        <v>85280</v>
      </c>
      <c r="J31" s="91" t="s">
        <v>109</v>
      </c>
      <c r="K31" s="64">
        <v>0.21</v>
      </c>
      <c r="L31" s="65">
        <f t="shared" si="9"/>
        <v>3.36</v>
      </c>
      <c r="M31" s="64">
        <v>1.165</v>
      </c>
      <c r="N31" s="136">
        <v>1.18</v>
      </c>
      <c r="O31" s="61">
        <v>4</v>
      </c>
      <c r="P31" s="20">
        <v>4</v>
      </c>
      <c r="Q31" s="20">
        <v>4</v>
      </c>
      <c r="R31" s="114">
        <f t="shared" si="3"/>
        <v>4.72</v>
      </c>
      <c r="S31" s="136">
        <f t="shared" si="4"/>
        <v>1.3592371684555608E-3</v>
      </c>
      <c r="T31" s="144">
        <f t="shared" si="5"/>
        <v>5.1850140646490051</v>
      </c>
      <c r="U31" s="144">
        <f t="shared" si="6"/>
        <v>0.64802138588363734</v>
      </c>
      <c r="V31" s="67">
        <f t="shared" si="1"/>
        <v>4.66</v>
      </c>
      <c r="W31" s="68">
        <f t="shared" si="7"/>
        <v>1.3828490221165337E-3</v>
      </c>
      <c r="X31" s="69">
        <f t="shared" si="8"/>
        <v>5.2750850222168353</v>
      </c>
      <c r="Y31" s="26">
        <f t="shared" si="2"/>
        <v>0.63695655820689923</v>
      </c>
      <c r="Z31" s="90">
        <v>1067.44</v>
      </c>
      <c r="AA31" s="71">
        <f t="shared" si="13"/>
        <v>17079.04</v>
      </c>
      <c r="AB31" s="129" t="s">
        <v>28</v>
      </c>
      <c r="AC31" s="129" t="s">
        <v>29</v>
      </c>
      <c r="AD31" s="62" t="s">
        <v>103</v>
      </c>
      <c r="AE31" s="27" t="s">
        <v>50</v>
      </c>
      <c r="AF31" s="24" t="s">
        <v>180</v>
      </c>
      <c r="AG31" s="61"/>
      <c r="AH31" s="75" t="s">
        <v>184</v>
      </c>
    </row>
    <row r="32" spans="1:34" ht="45" x14ac:dyDescent="0.25">
      <c r="A32" s="178"/>
      <c r="B32" s="21">
        <v>140466</v>
      </c>
      <c r="C32" s="20">
        <v>35014341</v>
      </c>
      <c r="D32" s="32" t="s">
        <v>73</v>
      </c>
      <c r="E32" s="32" t="s">
        <v>154</v>
      </c>
      <c r="F32" s="92" t="s">
        <v>52</v>
      </c>
      <c r="G32" s="61">
        <v>40</v>
      </c>
      <c r="H32" s="61" t="s">
        <v>41</v>
      </c>
      <c r="I32" s="62">
        <v>85280</v>
      </c>
      <c r="J32" s="91" t="s">
        <v>109</v>
      </c>
      <c r="K32" s="64">
        <v>0.32</v>
      </c>
      <c r="L32" s="65">
        <f t="shared" si="9"/>
        <v>12.8</v>
      </c>
      <c r="M32" s="64">
        <v>1.5649999999999999</v>
      </c>
      <c r="N32" s="136">
        <v>1.6240000000000001</v>
      </c>
      <c r="O32" s="61">
        <v>4</v>
      </c>
      <c r="P32" s="20">
        <v>10</v>
      </c>
      <c r="Q32" s="20">
        <v>10</v>
      </c>
      <c r="R32" s="114">
        <f t="shared" si="3"/>
        <v>16.240000000000002</v>
      </c>
      <c r="S32" s="136">
        <f t="shared" si="4"/>
        <v>4.676697376211506E-3</v>
      </c>
      <c r="T32" s="144">
        <f t="shared" si="5"/>
        <v>17.839963646165224</v>
      </c>
      <c r="U32" s="144">
        <f t="shared" si="6"/>
        <v>0.71749025131850064</v>
      </c>
      <c r="V32" s="67">
        <f t="shared" si="1"/>
        <v>15.649999999999999</v>
      </c>
      <c r="W32" s="68">
        <f t="shared" si="7"/>
        <v>4.6441174240608903E-3</v>
      </c>
      <c r="X32" s="69">
        <f t="shared" si="8"/>
        <v>17.715682531693876</v>
      </c>
      <c r="Y32" s="26">
        <f t="shared" si="2"/>
        <v>0.72252367229433156</v>
      </c>
      <c r="Z32" s="90">
        <v>1245.4100000000001</v>
      </c>
      <c r="AA32" s="71">
        <f t="shared" si="13"/>
        <v>49816.4</v>
      </c>
      <c r="AB32" s="129" t="s">
        <v>28</v>
      </c>
      <c r="AC32" s="129" t="s">
        <v>29</v>
      </c>
      <c r="AD32" s="62" t="s">
        <v>103</v>
      </c>
      <c r="AE32" s="27" t="s">
        <v>50</v>
      </c>
      <c r="AF32" s="24" t="s">
        <v>181</v>
      </c>
      <c r="AG32" s="61"/>
      <c r="AH32" s="75" t="s">
        <v>184</v>
      </c>
    </row>
    <row r="33" spans="1:34" ht="60" x14ac:dyDescent="0.25">
      <c r="A33" s="176" t="s">
        <v>133</v>
      </c>
      <c r="B33" s="21">
        <v>126688</v>
      </c>
      <c r="C33" s="20">
        <v>35014341</v>
      </c>
      <c r="D33" s="31" t="s">
        <v>216</v>
      </c>
      <c r="E33" s="24" t="s">
        <v>74</v>
      </c>
      <c r="F33" s="80" t="s">
        <v>75</v>
      </c>
      <c r="G33" s="61">
        <v>128</v>
      </c>
      <c r="H33" s="61" t="s">
        <v>41</v>
      </c>
      <c r="I33" s="62">
        <v>85280</v>
      </c>
      <c r="J33" s="94" t="s">
        <v>129</v>
      </c>
      <c r="K33" s="95">
        <v>12</v>
      </c>
      <c r="L33" s="65">
        <f t="shared" si="9"/>
        <v>1536</v>
      </c>
      <c r="M33" s="95">
        <v>14</v>
      </c>
      <c r="N33" s="136">
        <v>14.535</v>
      </c>
      <c r="O33" s="61">
        <v>1</v>
      </c>
      <c r="P33" s="20">
        <v>128</v>
      </c>
      <c r="Q33" s="20">
        <v>128</v>
      </c>
      <c r="R33" s="114">
        <f t="shared" si="3"/>
        <v>1860.48</v>
      </c>
      <c r="S33" s="136">
        <f t="shared" si="4"/>
        <v>0.53576982355258518</v>
      </c>
      <c r="T33" s="144">
        <f t="shared" si="5"/>
        <v>2043.7743574148692</v>
      </c>
      <c r="U33" s="144">
        <f t="shared" si="6"/>
        <v>0.75155067604569459</v>
      </c>
      <c r="V33" s="67">
        <f t="shared" si="1"/>
        <v>1792</v>
      </c>
      <c r="W33" s="68">
        <f t="shared" si="7"/>
        <v>0.53177370120876144</v>
      </c>
      <c r="X33" s="69">
        <f t="shared" si="8"/>
        <v>2028.530549316002</v>
      </c>
      <c r="Y33" s="127">
        <f t="shared" si="2"/>
        <v>0.75719835746024244</v>
      </c>
      <c r="Z33" s="90">
        <v>3583.36</v>
      </c>
      <c r="AA33" s="71">
        <f t="shared" si="13"/>
        <v>458670.08000000002</v>
      </c>
      <c r="AB33" s="129" t="s">
        <v>28</v>
      </c>
      <c r="AC33" s="129" t="s">
        <v>29</v>
      </c>
      <c r="AD33" s="62" t="s">
        <v>103</v>
      </c>
      <c r="AE33" s="27" t="s">
        <v>76</v>
      </c>
      <c r="AF33" s="24" t="s">
        <v>169</v>
      </c>
      <c r="AG33" s="61" t="s">
        <v>77</v>
      </c>
      <c r="AH33" s="75" t="s">
        <v>185</v>
      </c>
    </row>
    <row r="34" spans="1:34" ht="60" x14ac:dyDescent="0.25">
      <c r="A34" s="178"/>
      <c r="B34" s="21">
        <v>113041</v>
      </c>
      <c r="C34" s="20">
        <v>35014341</v>
      </c>
      <c r="D34" s="31" t="s">
        <v>217</v>
      </c>
      <c r="E34" s="24" t="s">
        <v>78</v>
      </c>
      <c r="F34" s="73" t="s">
        <v>75</v>
      </c>
      <c r="G34" s="62">
        <v>72</v>
      </c>
      <c r="H34" s="61" t="s">
        <v>41</v>
      </c>
      <c r="I34" s="62">
        <v>85280</v>
      </c>
      <c r="J34" s="94" t="s">
        <v>129</v>
      </c>
      <c r="K34" s="64">
        <v>7.66</v>
      </c>
      <c r="L34" s="65">
        <f t="shared" si="9"/>
        <v>551.52</v>
      </c>
      <c r="M34" s="64">
        <v>9.44</v>
      </c>
      <c r="N34" s="136">
        <v>10</v>
      </c>
      <c r="O34" s="61">
        <v>1</v>
      </c>
      <c r="P34" s="20">
        <v>72</v>
      </c>
      <c r="Q34" s="20">
        <v>72</v>
      </c>
      <c r="R34" s="114">
        <f t="shared" si="3"/>
        <v>720</v>
      </c>
      <c r="S34" s="136">
        <f t="shared" si="4"/>
        <v>0.20734126298474656</v>
      </c>
      <c r="T34" s="144">
        <f t="shared" si="5"/>
        <v>790.93434884476346</v>
      </c>
      <c r="U34" s="144">
        <f t="shared" si="6"/>
        <v>0.69730186937202632</v>
      </c>
      <c r="V34" s="67">
        <f t="shared" si="1"/>
        <v>679.68</v>
      </c>
      <c r="W34" s="68">
        <f t="shared" si="7"/>
        <v>0.20169416810132307</v>
      </c>
      <c r="X34" s="69">
        <f t="shared" si="8"/>
        <v>769.39265834771209</v>
      </c>
      <c r="Y34" s="127">
        <f t="shared" si="2"/>
        <v>0.71682513995441743</v>
      </c>
      <c r="Z34" s="90">
        <v>2303.36</v>
      </c>
      <c r="AA34" s="71">
        <f t="shared" si="13"/>
        <v>165841.92000000001</v>
      </c>
      <c r="AB34" s="129" t="s">
        <v>28</v>
      </c>
      <c r="AC34" s="129" t="s">
        <v>29</v>
      </c>
      <c r="AD34" s="62" t="s">
        <v>103</v>
      </c>
      <c r="AE34" s="27" t="s">
        <v>76</v>
      </c>
      <c r="AF34" s="24" t="s">
        <v>182</v>
      </c>
      <c r="AG34" s="24" t="s">
        <v>132</v>
      </c>
      <c r="AH34" s="75" t="s">
        <v>185</v>
      </c>
    </row>
    <row r="35" spans="1:34" ht="90" x14ac:dyDescent="0.25">
      <c r="A35" s="43" t="s">
        <v>134</v>
      </c>
      <c r="B35" s="21">
        <v>132563</v>
      </c>
      <c r="C35" s="20">
        <v>35014341</v>
      </c>
      <c r="D35" s="32" t="s">
        <v>89</v>
      </c>
      <c r="E35" s="22" t="s">
        <v>155</v>
      </c>
      <c r="F35" s="77" t="s">
        <v>90</v>
      </c>
      <c r="G35" s="61">
        <v>4</v>
      </c>
      <c r="H35" s="61" t="s">
        <v>41</v>
      </c>
      <c r="I35" s="62">
        <v>85280</v>
      </c>
      <c r="J35" s="96" t="s">
        <v>130</v>
      </c>
      <c r="K35" s="64">
        <v>0.25</v>
      </c>
      <c r="L35" s="65">
        <f t="shared" si="9"/>
        <v>1</v>
      </c>
      <c r="M35" s="64">
        <v>1.3</v>
      </c>
      <c r="N35" s="136">
        <v>1.28</v>
      </c>
      <c r="O35" s="61">
        <v>4</v>
      </c>
      <c r="P35" s="20">
        <v>1</v>
      </c>
      <c r="Q35" s="20">
        <v>1</v>
      </c>
      <c r="R35" s="114">
        <f t="shared" si="3"/>
        <v>1.28</v>
      </c>
      <c r="S35" s="136">
        <f t="shared" si="4"/>
        <v>3.6860668975066056E-4</v>
      </c>
      <c r="T35" s="144">
        <f t="shared" si="5"/>
        <v>1.4061055090573573</v>
      </c>
      <c r="U35" s="144">
        <f t="shared" si="6"/>
        <v>0.71118418465652167</v>
      </c>
      <c r="V35" s="67">
        <f t="shared" si="1"/>
        <v>1.3</v>
      </c>
      <c r="W35" s="68">
        <f t="shared" si="7"/>
        <v>3.8577333235010594E-4</v>
      </c>
      <c r="X35" s="69">
        <f t="shared" si="8"/>
        <v>1.4715902422493317</v>
      </c>
      <c r="Y35" s="26">
        <f t="shared" si="2"/>
        <v>0.67953698746432023</v>
      </c>
      <c r="Z35" s="90">
        <v>462.36</v>
      </c>
      <c r="AA35" s="71">
        <f t="shared" si="13"/>
        <v>1849.44</v>
      </c>
      <c r="AB35" s="129" t="s">
        <v>28</v>
      </c>
      <c r="AC35" s="129" t="s">
        <v>29</v>
      </c>
      <c r="AD35" s="62" t="s">
        <v>103</v>
      </c>
      <c r="AE35" s="27" t="s">
        <v>91</v>
      </c>
      <c r="AF35" s="24" t="s">
        <v>183</v>
      </c>
      <c r="AG35" s="61"/>
      <c r="AH35" s="75" t="s">
        <v>184</v>
      </c>
    </row>
    <row r="36" spans="1:34" ht="157.5" x14ac:dyDescent="0.25">
      <c r="A36" s="43" t="s">
        <v>156</v>
      </c>
      <c r="B36" s="21">
        <v>530438</v>
      </c>
      <c r="C36" s="45" t="s">
        <v>122</v>
      </c>
      <c r="D36" s="115" t="s">
        <v>186</v>
      </c>
      <c r="E36" s="35" t="s">
        <v>187</v>
      </c>
      <c r="F36" s="116" t="s">
        <v>188</v>
      </c>
      <c r="G36" s="20">
        <v>9</v>
      </c>
      <c r="H36" s="61" t="s">
        <v>41</v>
      </c>
      <c r="I36" s="31" t="s">
        <v>123</v>
      </c>
      <c r="J36" s="97" t="s">
        <v>102</v>
      </c>
      <c r="K36" s="30">
        <v>7.5</v>
      </c>
      <c r="L36" s="65">
        <f t="shared" si="9"/>
        <v>67.5</v>
      </c>
      <c r="M36" s="30">
        <v>9</v>
      </c>
      <c r="N36" s="136">
        <v>9.1259999999999994</v>
      </c>
      <c r="O36" s="20">
        <v>1</v>
      </c>
      <c r="P36" s="20">
        <v>9</v>
      </c>
      <c r="Q36" s="20">
        <v>9</v>
      </c>
      <c r="R36" s="114">
        <f t="shared" si="3"/>
        <v>82.134</v>
      </c>
      <c r="S36" s="136">
        <f t="shared" si="4"/>
        <v>2.3652454574984966E-2</v>
      </c>
      <c r="T36" s="144">
        <f t="shared" si="5"/>
        <v>90.225835844466403</v>
      </c>
      <c r="U36" s="144">
        <f t="shared" si="6"/>
        <v>0.74812274520081168</v>
      </c>
      <c r="V36" s="67">
        <f t="shared" si="1"/>
        <v>81</v>
      </c>
      <c r="W36" s="68">
        <f t="shared" si="7"/>
        <v>2.4036646092583522E-2</v>
      </c>
      <c r="X36" s="69">
        <f t="shared" si="8"/>
        <v>91.691392017073738</v>
      </c>
      <c r="Y36" s="26">
        <f t="shared" si="2"/>
        <v>0.73616506975301355</v>
      </c>
      <c r="Z36" s="98">
        <v>9471.36</v>
      </c>
      <c r="AA36" s="71">
        <f t="shared" si="13"/>
        <v>85242.240000000005</v>
      </c>
      <c r="AB36" s="129" t="s">
        <v>28</v>
      </c>
      <c r="AC36" s="129" t="s">
        <v>29</v>
      </c>
      <c r="AD36" s="31" t="s">
        <v>124</v>
      </c>
      <c r="AE36" s="117" t="s">
        <v>189</v>
      </c>
      <c r="AF36" s="76" t="s">
        <v>24</v>
      </c>
      <c r="AG36" s="20"/>
      <c r="AH36" s="99" t="s">
        <v>82</v>
      </c>
    </row>
    <row r="37" spans="1:34" ht="15.75" x14ac:dyDescent="0.25">
      <c r="A37" s="8"/>
      <c r="B37" s="46"/>
      <c r="C37" s="5"/>
      <c r="D37" s="5"/>
      <c r="E37" s="5"/>
      <c r="F37" s="5"/>
      <c r="G37" s="7"/>
      <c r="H37" s="7"/>
      <c r="I37" s="7"/>
      <c r="J37" s="7"/>
      <c r="K37" s="7"/>
      <c r="L37" s="9">
        <f>SUM(L3:L36)</f>
        <v>2906.0711999999999</v>
      </c>
      <c r="M37" s="9"/>
      <c r="N37" s="134"/>
      <c r="O37" s="9"/>
      <c r="P37" s="59">
        <f>SUM(P3:P36)</f>
        <v>561</v>
      </c>
      <c r="Q37" s="59">
        <f>SUM(Q3:Q36)</f>
        <v>438</v>
      </c>
      <c r="R37" s="134">
        <f>SUM(R3:R36)</f>
        <v>3472.5360000000005</v>
      </c>
      <c r="S37" s="145"/>
      <c r="T37" s="134">
        <f>SUM(T3:T36)</f>
        <v>3814.6499999999996</v>
      </c>
      <c r="U37" s="134"/>
      <c r="V37" s="9">
        <f>SUM(V3:V36)</f>
        <v>3369.8544999999999</v>
      </c>
      <c r="W37" s="9"/>
      <c r="X37" s="9">
        <f>SUM(X2:X36)</f>
        <v>3814.6500000000005</v>
      </c>
      <c r="Y37" s="9"/>
      <c r="Z37" s="9"/>
      <c r="AA37" s="9">
        <f>SUM(AA3:AA36)</f>
        <v>1914090.14</v>
      </c>
      <c r="AB37" s="7"/>
      <c r="AC37" s="7"/>
      <c r="AD37" s="7"/>
      <c r="AE37" s="7"/>
      <c r="AF37" s="6"/>
      <c r="AG37" s="7"/>
      <c r="AH37" s="99"/>
    </row>
    <row r="38" spans="1:34" ht="15.75" x14ac:dyDescent="0.25">
      <c r="X38" s="52">
        <v>3814.65</v>
      </c>
      <c r="Y38" s="52"/>
      <c r="Z38" s="54" t="s">
        <v>104</v>
      </c>
    </row>
    <row r="39" spans="1:34" ht="15.75" x14ac:dyDescent="0.25">
      <c r="X39" s="53" t="s">
        <v>220</v>
      </c>
      <c r="Y39" s="119"/>
    </row>
    <row r="40" spans="1:34" x14ac:dyDescent="0.25">
      <c r="AB40" s="2" t="s">
        <v>107</v>
      </c>
    </row>
    <row r="41" spans="1:34" x14ac:dyDescent="0.25">
      <c r="G41" s="57">
        <f>SUM(G19:G32)</f>
        <v>912</v>
      </c>
      <c r="H41" s="48" t="s">
        <v>131</v>
      </c>
      <c r="I41" s="2"/>
      <c r="J41" s="11" t="s">
        <v>109</v>
      </c>
      <c r="K41" s="2"/>
      <c r="L41" s="55">
        <f>SUM(L19:L32)</f>
        <v>153.83600000000004</v>
      </c>
      <c r="M41" s="2"/>
      <c r="N41" s="140"/>
      <c r="O41" s="2"/>
      <c r="P41" s="57">
        <f>SUM(P19:P32)</f>
        <v>195</v>
      </c>
      <c r="Q41" s="130">
        <f>SUM(Q19:Q32)</f>
        <v>65.5</v>
      </c>
      <c r="R41" s="146"/>
      <c r="S41" s="146"/>
      <c r="T41" s="149">
        <f>SUM(T19:T32)</f>
        <v>214.094943032988</v>
      </c>
      <c r="U41" s="149">
        <f>L41/T41</f>
        <v>0.71854102586765356</v>
      </c>
      <c r="V41" s="2"/>
      <c r="W41" s="51"/>
      <c r="X41" s="55">
        <f>SUM(X19:X32)</f>
        <v>239.01172517240732</v>
      </c>
      <c r="Y41" s="55"/>
      <c r="Z41" s="2"/>
      <c r="AA41" s="50">
        <f>SUM(AA19:AA32)</f>
        <v>466226.95999999996</v>
      </c>
      <c r="AB41" s="36">
        <f t="shared" ref="AB41:AB50" si="14">L41/X41</f>
        <v>0.64363369574874574</v>
      </c>
    </row>
    <row r="42" spans="1:34" x14ac:dyDescent="0.25">
      <c r="G42" s="57">
        <f>SUM(G3:G4)</f>
        <v>40</v>
      </c>
      <c r="H42" s="48" t="s">
        <v>41</v>
      </c>
      <c r="I42" s="2"/>
      <c r="J42" s="12" t="s">
        <v>125</v>
      </c>
      <c r="K42" s="2"/>
      <c r="L42" s="55">
        <f>SUM(L3:L4)</f>
        <v>3.3500000000000005</v>
      </c>
      <c r="M42" s="2"/>
      <c r="N42" s="140"/>
      <c r="O42" s="2"/>
      <c r="P42" s="57">
        <f>SUM(P3:P4)</f>
        <v>7</v>
      </c>
      <c r="Q42" s="130">
        <f>SUM(Q3:Q4)</f>
        <v>6</v>
      </c>
      <c r="R42" s="146"/>
      <c r="S42" s="146"/>
      <c r="T42" s="149">
        <f>SUM(T3:T4)</f>
        <v>4.6796948973315171</v>
      </c>
      <c r="U42" s="149">
        <f t="shared" ref="U42:U50" si="15">L42/T42</f>
        <v>0.71585863469651767</v>
      </c>
      <c r="V42" s="2"/>
      <c r="W42" s="51"/>
      <c r="X42" s="55">
        <f>SUM(X3:X4)</f>
        <v>4.7770083248401374</v>
      </c>
      <c r="Y42" s="55"/>
      <c r="Z42" s="2"/>
      <c r="AA42" s="50">
        <f>SUM(AA3:AA4)</f>
        <v>14935</v>
      </c>
      <c r="AB42" s="36">
        <f t="shared" si="14"/>
        <v>0.70127572995429277</v>
      </c>
    </row>
    <row r="43" spans="1:34" x14ac:dyDescent="0.25">
      <c r="G43" s="57">
        <f>SUM(G5)</f>
        <v>20</v>
      </c>
      <c r="H43" s="48" t="s">
        <v>41</v>
      </c>
      <c r="I43" s="2"/>
      <c r="J43" s="13" t="s">
        <v>126</v>
      </c>
      <c r="K43" s="2"/>
      <c r="L43" s="55">
        <f>SUM(L5)</f>
        <v>0.378</v>
      </c>
      <c r="M43" s="2"/>
      <c r="N43" s="140"/>
      <c r="O43" s="2"/>
      <c r="P43" s="57">
        <f>SUM(P5)</f>
        <v>1</v>
      </c>
      <c r="Q43" s="130">
        <f>SUM(Q5)</f>
        <v>0.5</v>
      </c>
      <c r="R43" s="146"/>
      <c r="S43" s="146"/>
      <c r="T43" s="149">
        <f>SUM(T5)</f>
        <v>0.52728956589650899</v>
      </c>
      <c r="U43" s="149">
        <f t="shared" si="15"/>
        <v>0.71687365813377379</v>
      </c>
      <c r="V43" s="2"/>
      <c r="W43" s="51"/>
      <c r="X43" s="55">
        <f>SUM(X5)</f>
        <v>0.54335639713821471</v>
      </c>
      <c r="Y43" s="55"/>
      <c r="Z43" s="2"/>
      <c r="AA43" s="50">
        <f>SUM(AA5)</f>
        <v>8296.7999999999993</v>
      </c>
      <c r="AB43" s="36">
        <f t="shared" si="14"/>
        <v>0.69567599091659782</v>
      </c>
    </row>
    <row r="44" spans="1:34" x14ac:dyDescent="0.25">
      <c r="G44" s="57">
        <f>SUM(G6:G9)</f>
        <v>5400</v>
      </c>
      <c r="H44" s="49" t="s">
        <v>33</v>
      </c>
      <c r="I44" s="2"/>
      <c r="J44" s="14" t="s">
        <v>127</v>
      </c>
      <c r="K44" s="2"/>
      <c r="L44" s="55">
        <f>SUM(L6:L9)</f>
        <v>494.71119999999996</v>
      </c>
      <c r="M44" s="2"/>
      <c r="N44" s="140"/>
      <c r="O44" s="2"/>
      <c r="P44" s="57">
        <f>SUM(P6:P9)</f>
        <v>67</v>
      </c>
      <c r="Q44" s="130">
        <f>SUM(Q6:Q9)</f>
        <v>67</v>
      </c>
      <c r="R44" s="146"/>
      <c r="S44" s="146"/>
      <c r="T44" s="149">
        <f>SUM(T6:T9)</f>
        <v>563.80436833484225</v>
      </c>
      <c r="U44" s="149">
        <f t="shared" si="15"/>
        <v>0.87745187477191022</v>
      </c>
      <c r="V44" s="2"/>
      <c r="W44" s="51"/>
      <c r="X44" s="55">
        <f>SUM(X6:X9)</f>
        <v>582.77237578061613</v>
      </c>
      <c r="Y44" s="55"/>
      <c r="Z44" s="2"/>
      <c r="AA44" s="50">
        <f>SUM(AA6:AA9)</f>
        <v>424296.5</v>
      </c>
      <c r="AB44" s="36">
        <f t="shared" si="14"/>
        <v>0.84889267329691231</v>
      </c>
    </row>
    <row r="45" spans="1:34" x14ac:dyDescent="0.25">
      <c r="G45" s="57">
        <f>SUM(G10:G12)</f>
        <v>166</v>
      </c>
      <c r="H45" s="48" t="s">
        <v>41</v>
      </c>
      <c r="I45" s="2"/>
      <c r="J45" s="15" t="s">
        <v>110</v>
      </c>
      <c r="K45" s="2"/>
      <c r="L45" s="55">
        <f>SUM(L10:L12)</f>
        <v>18.64</v>
      </c>
      <c r="M45" s="2"/>
      <c r="N45" s="140"/>
      <c r="O45" s="2"/>
      <c r="P45" s="57">
        <f>SUM(P10:P12)</f>
        <v>26</v>
      </c>
      <c r="Q45" s="130">
        <f>SUM(Q10:Q12)</f>
        <v>26</v>
      </c>
      <c r="R45" s="146"/>
      <c r="S45" s="146"/>
      <c r="T45" s="149">
        <f>SUM(T10:T12)</f>
        <v>28.53954775414855</v>
      </c>
      <c r="U45" s="149">
        <f t="shared" si="15"/>
        <v>0.65312877977509165</v>
      </c>
      <c r="V45" s="2"/>
      <c r="W45" s="51"/>
      <c r="X45" s="55">
        <f>SUM(X10:X12)</f>
        <v>28.888448447848418</v>
      </c>
      <c r="Y45" s="55"/>
      <c r="Z45" s="2"/>
      <c r="AA45" s="50">
        <f>SUM(AA10:AA12)</f>
        <v>41016</v>
      </c>
      <c r="AB45" s="36">
        <f t="shared" si="14"/>
        <v>0.64524060659229654</v>
      </c>
    </row>
    <row r="46" spans="1:34" x14ac:dyDescent="0.25">
      <c r="G46" s="57">
        <f>SUM(G13:G15)</f>
        <v>196</v>
      </c>
      <c r="H46" s="48" t="s">
        <v>41</v>
      </c>
      <c r="I46" s="2"/>
      <c r="J46" s="4" t="s">
        <v>128</v>
      </c>
      <c r="K46" s="2"/>
      <c r="L46" s="55">
        <f>SUM(L13:L15)</f>
        <v>29.96</v>
      </c>
      <c r="M46" s="2"/>
      <c r="N46" s="140"/>
      <c r="O46" s="2"/>
      <c r="P46" s="57">
        <f>SUM(P13:P15)</f>
        <v>49</v>
      </c>
      <c r="Q46" s="130">
        <f>SUM(Q13:Q15)</f>
        <v>49</v>
      </c>
      <c r="R46" s="146"/>
      <c r="S46" s="146"/>
      <c r="T46" s="149">
        <f>SUM(T13:T15)</f>
        <v>45.14916907988858</v>
      </c>
      <c r="U46" s="149">
        <f t="shared" si="15"/>
        <v>0.6635781036631635</v>
      </c>
      <c r="V46" s="2"/>
      <c r="W46" s="51"/>
      <c r="X46" s="55">
        <f>SUM(X13:X15)</f>
        <v>47.883282497805176</v>
      </c>
      <c r="Y46" s="55"/>
      <c r="Z46" s="2"/>
      <c r="AA46" s="50">
        <f>SUM(AA13:AA15)</f>
        <v>90052.479999999996</v>
      </c>
      <c r="AB46" s="36">
        <f t="shared" si="14"/>
        <v>0.62568809900142652</v>
      </c>
    </row>
    <row r="47" spans="1:34" x14ac:dyDescent="0.25">
      <c r="G47" s="57">
        <f>SUM(G16:G18)</f>
        <v>52</v>
      </c>
      <c r="H47" s="48" t="s">
        <v>41</v>
      </c>
      <c r="I47" s="2"/>
      <c r="J47" s="16" t="s">
        <v>108</v>
      </c>
      <c r="K47" s="2"/>
      <c r="L47" s="55">
        <f>SUM(L16:L18)</f>
        <v>49.176000000000002</v>
      </c>
      <c r="M47" s="2"/>
      <c r="N47" s="140"/>
      <c r="O47" s="2"/>
      <c r="P47" s="57">
        <f>SUM(P16:P18)</f>
        <v>6</v>
      </c>
      <c r="Q47" s="130">
        <f>SUM(Q16:Q18)</f>
        <v>14</v>
      </c>
      <c r="R47" s="146"/>
      <c r="S47" s="146"/>
      <c r="T47" s="149">
        <f>SUM(T16:T18)</f>
        <v>31.514339721748019</v>
      </c>
      <c r="U47" s="149">
        <f t="shared" si="15"/>
        <v>1.5604325026065415</v>
      </c>
      <c r="V47" s="2"/>
      <c r="W47" s="51"/>
      <c r="X47" s="55">
        <f>SUM(X16:X18)</f>
        <v>19.687613456307982</v>
      </c>
      <c r="Y47" s="55"/>
      <c r="Z47" s="2"/>
      <c r="AA47" s="50">
        <f>SUM(AA16:AA18)</f>
        <v>157662.72</v>
      </c>
      <c r="AB47" s="36">
        <f t="shared" si="14"/>
        <v>2.4978141768749444</v>
      </c>
    </row>
    <row r="48" spans="1:34" x14ac:dyDescent="0.25">
      <c r="G48" s="57">
        <f>SUM(G33:G34)</f>
        <v>200</v>
      </c>
      <c r="H48" s="48" t="s">
        <v>41</v>
      </c>
      <c r="I48" s="2"/>
      <c r="J48" s="17" t="s">
        <v>129</v>
      </c>
      <c r="K48" s="2"/>
      <c r="L48" s="55">
        <f>SUM(L33:L34)</f>
        <v>2087.52</v>
      </c>
      <c r="M48" s="2"/>
      <c r="N48" s="140"/>
      <c r="O48" s="2"/>
      <c r="P48" s="57">
        <f>SUM(P33:P34)</f>
        <v>200</v>
      </c>
      <c r="Q48" s="130">
        <f>SUM(Q33:Q34)</f>
        <v>200</v>
      </c>
      <c r="R48" s="146"/>
      <c r="S48" s="146"/>
      <c r="T48" s="149">
        <f>SUM(T33:T34)</f>
        <v>2834.7087062596329</v>
      </c>
      <c r="U48" s="149">
        <f t="shared" si="15"/>
        <v>0.73641429025505045</v>
      </c>
      <c r="V48" s="2"/>
      <c r="W48" s="51"/>
      <c r="X48" s="55">
        <f>SUM(X33:X34)</f>
        <v>2797.923207663714</v>
      </c>
      <c r="Y48" s="55"/>
      <c r="Z48" s="2"/>
      <c r="AA48" s="50">
        <f>SUM(AA33:AA34)</f>
        <v>624512</v>
      </c>
      <c r="AB48" s="36">
        <f t="shared" si="14"/>
        <v>0.74609624534445107</v>
      </c>
    </row>
    <row r="49" spans="7:28" x14ac:dyDescent="0.25">
      <c r="G49" s="57">
        <f>SUM(G35)</f>
        <v>4</v>
      </c>
      <c r="H49" s="48" t="s">
        <v>41</v>
      </c>
      <c r="I49" s="2"/>
      <c r="J49" s="18" t="s">
        <v>130</v>
      </c>
      <c r="K49" s="2"/>
      <c r="L49" s="55">
        <f>SUM(L35)</f>
        <v>1</v>
      </c>
      <c r="M49" s="2"/>
      <c r="N49" s="140"/>
      <c r="O49" s="2"/>
      <c r="P49" s="57">
        <f>SUM(P35)</f>
        <v>1</v>
      </c>
      <c r="Q49" s="130">
        <f>SUM(Q35)</f>
        <v>1</v>
      </c>
      <c r="R49" s="146"/>
      <c r="S49" s="146"/>
      <c r="T49" s="149">
        <f>SUM(T35)</f>
        <v>1.4061055090573573</v>
      </c>
      <c r="U49" s="149">
        <f t="shared" si="15"/>
        <v>0.71118418465652167</v>
      </c>
      <c r="V49" s="2"/>
      <c r="W49" s="51"/>
      <c r="X49" s="55">
        <f>SUM(X35)</f>
        <v>1.4715902422493317</v>
      </c>
      <c r="Y49" s="55"/>
      <c r="Z49" s="2"/>
      <c r="AA49" s="50">
        <f>SUM(AA35)</f>
        <v>1849.44</v>
      </c>
      <c r="AB49" s="36">
        <f t="shared" si="14"/>
        <v>0.67953698746432023</v>
      </c>
    </row>
    <row r="50" spans="7:28" x14ac:dyDescent="0.25">
      <c r="G50" s="47">
        <f>SUM(G36)</f>
        <v>9</v>
      </c>
      <c r="H50" s="48" t="s">
        <v>41</v>
      </c>
      <c r="I50" s="2"/>
      <c r="J50" s="19" t="s">
        <v>102</v>
      </c>
      <c r="K50" s="2"/>
      <c r="L50" s="55">
        <f>SUM(L36)</f>
        <v>67.5</v>
      </c>
      <c r="M50" s="2"/>
      <c r="N50" s="140"/>
      <c r="O50" s="2"/>
      <c r="P50" s="47">
        <f>SUM(P36)</f>
        <v>9</v>
      </c>
      <c r="Q50" s="131">
        <f>SUM(Q36)</f>
        <v>9</v>
      </c>
      <c r="R50" s="147"/>
      <c r="S50" s="147"/>
      <c r="T50" s="149">
        <f>SUM(T36)</f>
        <v>90.225835844466403</v>
      </c>
      <c r="U50" s="149">
        <f t="shared" si="15"/>
        <v>0.74812274520081168</v>
      </c>
      <c r="V50" s="2"/>
      <c r="W50" s="51"/>
      <c r="X50" s="55">
        <f>SUM(X36)</f>
        <v>91.691392017073738</v>
      </c>
      <c r="Y50" s="55"/>
      <c r="Z50" s="2"/>
      <c r="AA50" s="50">
        <f>SUM(AA36)</f>
        <v>85242.240000000005</v>
      </c>
      <c r="AB50" s="36">
        <f t="shared" si="14"/>
        <v>0.73616506975301355</v>
      </c>
    </row>
    <row r="51" spans="7:28" ht="15.75" x14ac:dyDescent="0.25">
      <c r="G51" s="58"/>
      <c r="H51" s="10"/>
      <c r="I51" s="10"/>
      <c r="J51" s="10"/>
      <c r="K51" s="10"/>
      <c r="L51" s="56">
        <f>SUM(L41:L50)</f>
        <v>2906.0712000000003</v>
      </c>
      <c r="M51" s="2"/>
      <c r="N51" s="140"/>
      <c r="O51" s="2"/>
      <c r="P51" s="120">
        <f>SUM(P41:P50)</f>
        <v>561</v>
      </c>
      <c r="Q51" s="132">
        <f>SUM(Q41:Q50)</f>
        <v>438</v>
      </c>
      <c r="R51" s="148"/>
      <c r="S51" s="148"/>
      <c r="T51" s="150">
        <f>SUM(T41:T50)</f>
        <v>3814.65</v>
      </c>
      <c r="U51" s="148"/>
      <c r="V51" s="2"/>
      <c r="W51" s="2"/>
      <c r="X51" s="56">
        <f>SUM(X41:X50)</f>
        <v>3814.6500000000005</v>
      </c>
      <c r="Y51" s="56"/>
      <c r="Z51" s="2"/>
      <c r="AA51" s="9">
        <f>SUM(AA41:AA50)</f>
        <v>1914090.14</v>
      </c>
    </row>
  </sheetData>
  <mergeCells count="9">
    <mergeCell ref="Q25:Q26"/>
    <mergeCell ref="A19:A32"/>
    <mergeCell ref="A3:A4"/>
    <mergeCell ref="A2:F2"/>
    <mergeCell ref="A33:A34"/>
    <mergeCell ref="A16:A18"/>
    <mergeCell ref="A13:A15"/>
    <mergeCell ref="A10:A12"/>
    <mergeCell ref="A6:A9"/>
  </mergeCells>
  <conditionalFormatting sqref="AB41:AB50">
    <cfRule type="cellIs" dxfId="10" priority="7" stopIfTrue="1" operator="greaterThan">
      <formula>1</formula>
    </cfRule>
    <cfRule type="cellIs" dxfId="9" priority="11" stopIfTrue="1" operator="lessThan">
      <formula>0.72</formula>
    </cfRule>
  </conditionalFormatting>
  <conditionalFormatting sqref="Y3:Y36">
    <cfRule type="cellIs" dxfId="8" priority="9" stopIfTrue="1" operator="greaterThan">
      <formula>1</formula>
    </cfRule>
    <cfRule type="cellIs" dxfId="7" priority="10" stopIfTrue="1" operator="lessThan">
      <formula>0.72</formula>
    </cfRule>
  </conditionalFormatting>
  <conditionalFormatting sqref="AB48">
    <cfRule type="cellIs" dxfId="6" priority="8" stopIfTrue="1" operator="lessThan">
      <formula>"0.8"</formula>
    </cfRule>
  </conditionalFormatting>
  <conditionalFormatting sqref="U3:U36">
    <cfRule type="cellIs" dxfId="5" priority="5" stopIfTrue="1" operator="lessThan">
      <formula>0.715</formula>
    </cfRule>
    <cfRule type="cellIs" dxfId="4" priority="6" stopIfTrue="1" operator="greaterThan">
      <formula>1</formula>
    </cfRule>
  </conditionalFormatting>
  <conditionalFormatting sqref="U33:U34">
    <cfRule type="cellIs" dxfId="3" priority="4" stopIfTrue="1" operator="lessThan">
      <formula>0.8</formula>
    </cfRule>
  </conditionalFormatting>
  <conditionalFormatting sqref="U41:U50">
    <cfRule type="cellIs" dxfId="2" priority="2" stopIfTrue="1" operator="greaterThan">
      <formula>1</formula>
    </cfRule>
    <cfRule type="cellIs" dxfId="1" priority="3" stopIfTrue="1" operator="lessThan">
      <formula>0.715</formula>
    </cfRule>
  </conditionalFormatting>
  <conditionalFormatting sqref="U48">
    <cfRule type="cellIs" dxfId="0" priority="1" stopIfTrue="1" operator="lessThan">
      <formula>0.8</formula>
    </cfRule>
  </conditionalFormatting>
  <pageMargins left="0.11811023622047245" right="0.11811023622047245" top="0.15748031496062992" bottom="0.15748031496062992" header="0.11811023622047245" footer="0.19685039370078741"/>
  <pageSetup scale="50" fitToWidth="2" fitToHeight="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ДС</vt:lpstr>
      <vt:lpstr>МС</vt:lpstr>
    </vt:vector>
  </TitlesOfParts>
  <Company>Sonopress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poli007</dc:creator>
  <cp:lastModifiedBy>Paygachev, Timofey, FR</cp:lastModifiedBy>
  <cp:lastPrinted>2013-03-19T11:06:45Z</cp:lastPrinted>
  <dcterms:created xsi:type="dcterms:W3CDTF">2012-06-13T14:02:09Z</dcterms:created>
  <dcterms:modified xsi:type="dcterms:W3CDTF">2015-07-24T09:23:27Z</dcterms:modified>
</cp:coreProperties>
</file>