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0" rupBuild="4507"/>
  <workbookPr defaultThemeVersion="124226"/>
  <bookViews>
    <workbookView xWindow="150" yWindow="570" windowWidth="19440" windowHeight="11955" firstSheet="1" activeTab="1"/>
  </bookViews>
  <sheets>
    <sheet name="SQL Statement" sheetId="2" state="hidden" r:id="rId1"/>
    <sheet name="Лист1" sheetId="17" r:id="rId2"/>
  </sheets>
  <calcPr calcId="125725"/>
</workbook>
</file>

<file path=xl/calcChain.xml><?xml version="1.0" encoding="utf-8"?>
<calcChain xmlns="http://schemas.openxmlformats.org/spreadsheetml/2006/main">
  <c r="K6" i="17"/>
  <c r="L6"/>
  <c r="M6"/>
  <c r="N6"/>
  <c r="O6"/>
  <c r="P6"/>
  <c r="J6"/>
  <c r="G5"/>
  <c r="H5"/>
  <c r="I5"/>
  <c r="J5"/>
  <c r="K5"/>
  <c r="L5"/>
  <c r="M5"/>
  <c r="N5"/>
  <c r="O5"/>
  <c r="P5"/>
  <c r="F5"/>
  <c r="F6" s="1"/>
  <c r="E5"/>
  <c r="E6" s="1"/>
  <c r="F4"/>
  <c r="G4" s="1"/>
  <c r="G6" l="1"/>
  <c r="H4"/>
  <c r="I4" l="1"/>
  <c r="H6"/>
  <c r="J4" l="1"/>
  <c r="I6"/>
  <c r="K4" l="1"/>
  <c r="L4" l="1"/>
  <c r="M4" l="1"/>
  <c r="N4" l="1"/>
  <c r="O4" l="1"/>
  <c r="P4" l="1"/>
</calcChain>
</file>

<file path=xl/sharedStrings.xml><?xml version="1.0" encoding="utf-8"?>
<sst xmlns="http://schemas.openxmlformats.org/spreadsheetml/2006/main" count="19" uniqueCount="8">
  <si>
    <t>select dt.a_subs_number "Номер абонента"
,cl.legal_status "Тип клиента"
,dt.connection_type "Тип звонка"
,d.name "Направление"
,dt.direction_code "Код направления"
,round(dt.call_duration/60,2) "Точное количество минут"
,sf.chargeble_volume "Протариф. количество минут"
,t.name "Название ТП"
,case when sf.service_date between to_date('0115', 'mmrr') and add_months(to_date('0115', 'mmrr'),1)-1/86400 and sf.servkind_code in ('CNT_TLF_199_МГ','CT_TLF_199_МГ') then sf.summa
      else null
  end "Сумма за МГ 012015"
,case when sf.service_date between to_date('0115', 'mmrr') and add_months(to_date('0115', 'mmrr'),1)-1/86400 and sf.servkind_code in ('CNT_TLF_199_МН','CT_TLF_199_МН') then sf.summa
      else null
  end "Сумма за МН 012015"
,case when sf.service_date between to_date('0215', 'mmrr') and add_months(to_date('0215', 'mmrr'),1)-1/86400 and sf.servkind_code in ('CNT_TLF_199_МГ','CT_TLF_199_МГ') then sf.summa
      else null
  end "Сумма за МГ 022015"
,case when sf.service_date between to_date('0215', 'mmrr') and add_months(to_date('0215', 'mmrr'),1)-1/86400 and sf.servkind_code in ('CNT_TLF_199_МН','CT_TLF_199_МН') then sf.summa
      else null
  end "Сумма за МН 022015"
,case when sf.service_date between to_date('0315', 'mmrr') and add_months(to_date('0315', 'mmrr'),1)-1/86400 and sf.servkind_code in ('CNT_TLF_199_МГ','CT_TLF_199_МГ') then sf.summa
      else null
  end "Сумма за МГ 032015"
,case when sf.service_date between to_date('0315', 'mmrr') and add_months(to_date('0315', 'mmrr'),1)-1/86400 and sf.servkind_code in ('CNT_TLF_199_МН','CT_TLF_199_МН') then sf.summa
      else null
  end "Сумма за МН 032015"
from tr_t_service_facts sf, tr_t_cdr_data dt, ct_t_object o, ct_t_contract c, cl_t_client cl, rf_t_direction_codes dc, rf_t_directions d, tf_t_tariffplane_hist th, tf_t_tariff_planes t
where sf.service_date between to_date('0115', 'mmrr') and add_months(to_date('0315', 'mmrr'),1)-1/86400
  and sf.servclass_code = 'PHONE'
  and sf.servkind_code in ('CNT_TLF_199_МГ','CNT_TLF_199_МН','CT_TLF_199_МГ','CT_TLF_199_МН')
  and dt.id = sf.session_id
  and dt.start_datetime between to_date('0115', 'mmrr') and add_months(to_date('0315', 'mmrr'),1)-1/86400
  and o.id = sf.object_id
  and c.id = sf.contract_id
  and cl.id = c.client_id
  and dt.dircode_id = dc.id
  and dc.direction_id = d.id
  and sf.trfplnhist_id = th.id
  and th.tarifplane_code = t.code
  --and c.id = 1697175</t>
  </si>
  <si>
    <t>месяц</t>
  </si>
  <si>
    <t>Кол-во клиентов</t>
  </si>
  <si>
    <t>Срок жизни, мес.</t>
  </si>
  <si>
    <t>Доходы</t>
  </si>
  <si>
    <t>Абон плата</t>
  </si>
  <si>
    <t>Необходимо, чтобы в расчете доходов не учитывались доходы от тех клиентов, срок жизни которых большу указанных в B4. Т.е., в данном случае в шестом месяце не должно быть доходов от клиентов первого месяца.</t>
  </si>
  <si>
    <t>Должно быть так</t>
  </si>
</sst>
</file>

<file path=xl/styles.xml><?xml version="1.0" encoding="utf-8"?>
<styleSheet xmlns="http://schemas.openxmlformats.org/spreadsheetml/2006/main">
  <fonts count="3">
    <font>
      <sz val="10"/>
      <color theme="1"/>
      <name val="Calibri"/>
      <family val="2"/>
      <scheme val="minor"/>
    </font>
    <font>
      <sz val="10"/>
      <name val="Arial Cyr"/>
      <charset val="204"/>
    </font>
    <font>
      <sz val="11"/>
      <color theme="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003E1C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2" fillId="2" borderId="0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/>
    </xf>
    <xf numFmtId="17" fontId="2" fillId="2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3" borderId="0" xfId="0" applyFill="1"/>
  </cellXfs>
  <cellStyles count="2">
    <cellStyle name="%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cols>
    <col min="1" max="1" width="80"/>
  </cols>
  <sheetData>
    <row r="1" spans="1:1">
      <c r="A1" t="s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P9"/>
  <sheetViews>
    <sheetView tabSelected="1" zoomScale="85" zoomScaleNormal="85" workbookViewId="0">
      <selection activeCell="M26" sqref="M26"/>
    </sheetView>
  </sheetViews>
  <sheetFormatPr defaultRowHeight="12.75"/>
  <cols>
    <col min="1" max="1" width="18" customWidth="1"/>
    <col min="2" max="3" width="11.140625" customWidth="1"/>
    <col min="4" max="4" width="17.7109375" customWidth="1"/>
    <col min="5" max="5" width="10.42578125" customWidth="1"/>
    <col min="6" max="6" width="11.85546875" customWidth="1"/>
  </cols>
  <sheetData>
    <row r="1" spans="1:16" ht="14.25">
      <c r="E1" s="1">
        <v>1</v>
      </c>
      <c r="F1" s="2">
        <v>2</v>
      </c>
      <c r="G1" s="1">
        <v>3</v>
      </c>
      <c r="H1" s="2">
        <v>4</v>
      </c>
      <c r="I1" s="1">
        <v>5</v>
      </c>
      <c r="J1" s="2">
        <v>6</v>
      </c>
      <c r="K1" s="1">
        <v>7</v>
      </c>
      <c r="L1" s="2">
        <v>8</v>
      </c>
      <c r="M1" s="1">
        <v>9</v>
      </c>
      <c r="N1" s="1">
        <v>10</v>
      </c>
      <c r="O1" s="2">
        <v>11</v>
      </c>
      <c r="P1" s="1">
        <v>12</v>
      </c>
    </row>
    <row r="2" spans="1:16" ht="14.25"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</row>
    <row r="3" spans="1:16">
      <c r="A3" t="s">
        <v>3</v>
      </c>
      <c r="B3">
        <v>4.5</v>
      </c>
    </row>
    <row r="4" spans="1:16">
      <c r="A4" t="s">
        <v>5</v>
      </c>
      <c r="B4">
        <v>3</v>
      </c>
      <c r="D4" t="s">
        <v>2</v>
      </c>
      <c r="E4">
        <v>10</v>
      </c>
      <c r="F4">
        <f>E4*1.3</f>
        <v>13</v>
      </c>
      <c r="G4">
        <f t="shared" ref="G4:P4" si="0">F4*1.3</f>
        <v>16.900000000000002</v>
      </c>
      <c r="H4">
        <f t="shared" si="0"/>
        <v>21.970000000000002</v>
      </c>
      <c r="I4">
        <f t="shared" si="0"/>
        <v>28.561000000000003</v>
      </c>
      <c r="J4">
        <f t="shared" si="0"/>
        <v>37.129300000000008</v>
      </c>
      <c r="K4">
        <f t="shared" si="0"/>
        <v>48.268090000000015</v>
      </c>
      <c r="L4">
        <f t="shared" si="0"/>
        <v>62.748517000000021</v>
      </c>
      <c r="M4">
        <f t="shared" si="0"/>
        <v>81.573072100000033</v>
      </c>
      <c r="N4">
        <f t="shared" si="0"/>
        <v>106.04499373000004</v>
      </c>
      <c r="O4">
        <f t="shared" si="0"/>
        <v>137.85849184900007</v>
      </c>
      <c r="P4">
        <f t="shared" si="0"/>
        <v>179.21603940370011</v>
      </c>
    </row>
    <row r="5" spans="1:16">
      <c r="D5" t="s">
        <v>4</v>
      </c>
      <c r="E5">
        <f>IF(E1&lt;$B$3,E4/2*$B$4,E4/2*$B$4-E4)</f>
        <v>15</v>
      </c>
      <c r="F5">
        <f>IF(F1&lt;$B$3,(E4+F4)/2*$B$4,(E4+F4/2)*$B$4-F4)</f>
        <v>34.5</v>
      </c>
      <c r="G5">
        <f t="shared" ref="G5:P5" si="1">IF(G1&lt;$B$3,(F4+G4)/2*$B$4,(F4+G4/2)*$B$4-G4)</f>
        <v>44.85</v>
      </c>
      <c r="H5">
        <f t="shared" si="1"/>
        <v>58.305000000000007</v>
      </c>
      <c r="I5">
        <f t="shared" si="1"/>
        <v>80.1905</v>
      </c>
      <c r="J5">
        <f t="shared" si="1"/>
        <v>104.24765000000002</v>
      </c>
      <c r="K5">
        <f t="shared" si="1"/>
        <v>135.52194500000002</v>
      </c>
      <c r="L5">
        <f t="shared" si="1"/>
        <v>176.17852850000006</v>
      </c>
      <c r="M5">
        <f t="shared" si="1"/>
        <v>229.03208705000009</v>
      </c>
      <c r="N5">
        <f t="shared" si="1"/>
        <v>297.74171316500008</v>
      </c>
      <c r="O5">
        <f t="shared" si="1"/>
        <v>387.06422711450023</v>
      </c>
      <c r="P5">
        <f t="shared" si="1"/>
        <v>503.18349524885031</v>
      </c>
    </row>
    <row r="6" spans="1:16">
      <c r="D6" s="5" t="s">
        <v>7</v>
      </c>
      <c r="E6">
        <f>E5</f>
        <v>15</v>
      </c>
      <c r="F6">
        <f t="shared" ref="F6:P6" si="2">F5</f>
        <v>34.5</v>
      </c>
      <c r="G6">
        <f t="shared" si="2"/>
        <v>44.85</v>
      </c>
      <c r="H6">
        <f t="shared" si="2"/>
        <v>58.305000000000007</v>
      </c>
      <c r="I6">
        <f t="shared" si="2"/>
        <v>80.1905</v>
      </c>
      <c r="J6" s="5">
        <f>J5-E6</f>
        <v>89.247650000000021</v>
      </c>
      <c r="K6" s="5">
        <f>K5-F6</f>
        <v>101.02194500000002</v>
      </c>
      <c r="L6" s="5">
        <f t="shared" ref="K6:P6" si="3">L5-G6</f>
        <v>131.32852850000006</v>
      </c>
      <c r="M6" s="5">
        <f t="shared" si="3"/>
        <v>170.72708705000008</v>
      </c>
      <c r="N6" s="5">
        <f t="shared" si="3"/>
        <v>217.55121316500009</v>
      </c>
      <c r="O6" s="5">
        <f t="shared" si="3"/>
        <v>297.81657711450021</v>
      </c>
      <c r="P6" s="5">
        <f t="shared" si="3"/>
        <v>402.16155024885029</v>
      </c>
    </row>
    <row r="7" spans="1:16">
      <c r="E7" s="4" t="s">
        <v>6</v>
      </c>
      <c r="F7" s="4"/>
      <c r="G7" s="4"/>
      <c r="H7" s="4"/>
      <c r="I7" s="4"/>
      <c r="J7" s="4"/>
      <c r="K7" s="4"/>
      <c r="L7" s="4"/>
      <c r="M7" s="4"/>
      <c r="N7" s="4"/>
      <c r="O7" s="4"/>
      <c r="P7" s="4"/>
    </row>
    <row r="8" spans="1:16"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</row>
    <row r="9" spans="1:16"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</row>
  </sheetData>
  <mergeCells count="1">
    <mergeCell ref="E7:P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SQL Statement</vt:lpstr>
      <vt:lpstr>Лист1</vt:lpstr>
    </vt:vector>
  </TitlesOfParts>
  <Company>Allround Automations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PL/SQL Developer</dc:creator>
  <cp:lastModifiedBy>VZhadnov</cp:lastModifiedBy>
  <dcterms:created xsi:type="dcterms:W3CDTF">2015-03-30T11:28:02Z</dcterms:created>
  <dcterms:modified xsi:type="dcterms:W3CDTF">2015-08-07T08:59:48Z</dcterms:modified>
</cp:coreProperties>
</file>