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665" activeTab="0"/>
  </bookViews>
  <sheets>
    <sheet name="Простои 3см" sheetId="1" r:id="rId1"/>
    <sheet name="Данные" sheetId="2" r:id="rId2"/>
  </sheets>
  <externalReferences>
    <externalReference r:id="rId5"/>
    <externalReference r:id="rId6"/>
  </externalReferences>
  <definedNames>
    <definedName name="_xlfn.AVERAGEIF" hidden="1">#NAME?</definedName>
    <definedName name="_xlfn.AVERAGEIFS" hidden="1">#NAME?</definedName>
    <definedName name="_xlfn.IFERROR" hidden="1">#NAME?</definedName>
  </definedNames>
  <calcPr fullCalcOnLoad="1"/>
</workbook>
</file>

<file path=xl/comments2.xml><?xml version="1.0" encoding="utf-8"?>
<comments xmlns="http://schemas.openxmlformats.org/spreadsheetml/2006/main">
  <authors>
    <author>EGORYCHEV Konstantin</author>
  </authors>
  <commentList>
    <comment ref="V83" authorId="0">
      <text>
        <r>
          <rPr>
            <b/>
            <sz val="9"/>
            <rFont val="Tahoma"/>
            <family val="0"/>
          </rPr>
          <t>Мигаль Д.Л.:
ЕЖЕНЕДЕЛЬНО (в понедельник) необходимо в ячейках 'НЕДЕЛЬНОЕ' V83, W83, X83, Y83, Z83 
в формуле =СРЗНАЧЕСЛИ(V92:V98;"&lt;&gt;0") изменить данные V92:V98 на следующую неделю, в данном случае на V99:V105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<sst xmlns="http://schemas.openxmlformats.org/spreadsheetml/2006/main" count="224" uniqueCount="168">
  <si>
    <t>Мастера</t>
  </si>
  <si>
    <t>Сменные</t>
  </si>
  <si>
    <t>% Брака</t>
  </si>
  <si>
    <t>Пугачев Д.Г.</t>
  </si>
  <si>
    <t>Коваленко О.С.</t>
  </si>
  <si>
    <t>Казаков Е.А.</t>
  </si>
  <si>
    <t>Егорычев К.В.</t>
  </si>
  <si>
    <t>Коваленко И.С.</t>
  </si>
  <si>
    <t>Лосинский В.В.</t>
  </si>
  <si>
    <t>Мигаль Д.Л.</t>
  </si>
  <si>
    <t>Усов О.В.</t>
  </si>
  <si>
    <t>Осипов А.М.</t>
  </si>
  <si>
    <t>МЕСЯЦ</t>
  </si>
  <si>
    <t>ЛИТЬЕ</t>
  </si>
  <si>
    <t>ОКРАСКА</t>
  </si>
  <si>
    <t>Большое</t>
  </si>
  <si>
    <t>Среднее</t>
  </si>
  <si>
    <t>Мелкое</t>
  </si>
  <si>
    <t>Линия 1</t>
  </si>
  <si>
    <t>Линия 2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</si>
  <si>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</si>
  <si>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</si>
  <si>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</si>
  <si>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</si>
  <si>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</si>
  <si>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</si>
  <si>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</si>
  <si>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</si>
  <si>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</si>
  <si>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</si>
  <si>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</si>
  <si>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</si>
  <si>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НЕДЕЛЯ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</si>
  <si>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</si>
  <si>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</si>
  <si>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</si>
  <si>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</si>
  <si>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</si>
  <si>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</si>
  <si>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</si>
  <si>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</si>
  <si>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</si>
  <si>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W10</t>
  </si>
  <si>
    <t>W11</t>
  </si>
  <si>
    <t>W12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</si>
  <si>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</si>
  <si>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</si>
  <si>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</si>
  <si>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</si>
  <si>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</si>
  <si>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</si>
  <si>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</si>
  <si>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</si>
  <si>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</si>
  <si>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</si>
  <si>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W23</t>
  </si>
  <si>
    <t>W24</t>
  </si>
  <si>
    <t>W25</t>
  </si>
  <si>
    <t>W26</t>
  </si>
  <si>
    <t>W27</t>
  </si>
  <si>
    <t>W28</t>
  </si>
  <si>
    <t>W29</t>
  </si>
  <si>
    <t>W30</t>
  </si>
  <si>
    <t>W31</t>
  </si>
  <si>
    <t>W32</t>
  </si>
  <si>
    <t>W33</t>
  </si>
  <si>
    <t>W34</t>
  </si>
  <si>
    <t>W35</t>
  </si>
  <si>
    <t>W36</t>
  </si>
  <si>
    <t>W37</t>
  </si>
  <si>
    <t>W38</t>
  </si>
  <si>
    <t>W39</t>
  </si>
  <si>
    <t>W40</t>
  </si>
  <si>
    <t>W41</t>
  </si>
  <si>
    <t>W42</t>
  </si>
  <si>
    <t>W43</t>
  </si>
  <si>
    <t>W44</t>
  </si>
  <si>
    <t>W45</t>
  </si>
  <si>
    <t>W46</t>
  </si>
  <si>
    <t>W47</t>
  </si>
  <si>
    <t>W48</t>
  </si>
  <si>
    <t>W49</t>
  </si>
  <si>
    <t>W50</t>
  </si>
  <si>
    <t>W51</t>
  </si>
  <si>
    <t>W52</t>
  </si>
  <si>
    <t>W53</t>
  </si>
  <si>
    <t>НЕДЕЛЬНОЕ</t>
  </si>
  <si>
    <t>Текущее</t>
  </si>
  <si>
    <t>Неделя W6</t>
  </si>
  <si>
    <t>Для графиков</t>
  </si>
  <si>
    <t>Для подсчета R0 и RGU</t>
  </si>
  <si>
    <t>1 смена</t>
  </si>
  <si>
    <t>2 смена</t>
  </si>
  <si>
    <t>3 смена</t>
  </si>
  <si>
    <t>СУТКИ</t>
  </si>
  <si>
    <t>Пт</t>
  </si>
  <si>
    <t>Сб</t>
  </si>
  <si>
    <t>Вс</t>
  </si>
  <si>
    <t>Пн</t>
  </si>
  <si>
    <t>Вт</t>
  </si>
  <si>
    <t>Ср</t>
  </si>
  <si>
    <t>Чт</t>
  </si>
  <si>
    <t>ДАТА:</t>
  </si>
  <si>
    <t>Смена</t>
  </si>
  <si>
    <t>мастер:</t>
  </si>
  <si>
    <t>№ ТПА</t>
  </si>
  <si>
    <t>Замена пресс-формы</t>
  </si>
  <si>
    <t>Подналадка во время работы</t>
  </si>
  <si>
    <t>Ожидание УТК для одобрения запуска</t>
  </si>
  <si>
    <t>Отсутствие тары у ТПА</t>
  </si>
  <si>
    <t>Нет вывоза готовой продукции</t>
  </si>
  <si>
    <t>Нет материала для литья/сборки/укладки</t>
  </si>
  <si>
    <t>Нет оператора для работы</t>
  </si>
  <si>
    <t>Нет наладчика для выполнения работ</t>
  </si>
  <si>
    <t>Ремонт пресс-формы или захвата с остановкой ТПА (без времени  замены п/ф)</t>
  </si>
  <si>
    <t>Аварийный ремонт ТПА</t>
  </si>
  <si>
    <t>Плановый ремонт ТПА и оснастки</t>
  </si>
  <si>
    <t>Наладка и испытание новой оснастки</t>
  </si>
  <si>
    <t>Отсутствие заказа на изготовление</t>
  </si>
  <si>
    <t>Орг.тех. мероприятие</t>
  </si>
  <si>
    <r>
      <t>R</t>
    </r>
    <r>
      <rPr>
        <b/>
        <sz val="8"/>
        <rFont val="Arial"/>
        <family val="2"/>
      </rPr>
      <t>0</t>
    </r>
    <r>
      <rPr>
        <b/>
        <sz val="10"/>
        <rFont val="Arial"/>
        <family val="2"/>
      </rPr>
      <t xml:space="preserve"> ТПА</t>
    </r>
  </si>
  <si>
    <r>
      <t>R</t>
    </r>
    <r>
      <rPr>
        <b/>
        <sz val="8"/>
        <rFont val="Arial"/>
        <family val="2"/>
      </rPr>
      <t>0</t>
    </r>
    <r>
      <rPr>
        <b/>
        <sz val="10"/>
        <rFont val="Arial"/>
        <family val="2"/>
      </rPr>
      <t xml:space="preserve"> сред. По категории литья</t>
    </r>
  </si>
  <si>
    <t>Нормативы отклонений заложеных в техпроцесс литья</t>
  </si>
  <si>
    <t>ОПИСАНИЕ</t>
  </si>
  <si>
    <t>001</t>
  </si>
  <si>
    <t>Норматив на переналадку
60 минут</t>
  </si>
  <si>
    <t>003</t>
  </si>
  <si>
    <t>037</t>
  </si>
  <si>
    <t>059</t>
  </si>
  <si>
    <t>6001</t>
  </si>
  <si>
    <t>1001</t>
  </si>
  <si>
    <t>007</t>
  </si>
  <si>
    <t>Норматив на переналадку
45 минут</t>
  </si>
  <si>
    <t>008</t>
  </si>
  <si>
    <t>1005</t>
  </si>
  <si>
    <t>1004</t>
  </si>
  <si>
    <t>011</t>
  </si>
  <si>
    <t>012</t>
  </si>
  <si>
    <t>013</t>
  </si>
  <si>
    <t>6010</t>
  </si>
  <si>
    <t>6002</t>
  </si>
  <si>
    <t>6003</t>
  </si>
  <si>
    <t>1015</t>
  </si>
  <si>
    <t>1016</t>
  </si>
  <si>
    <t>016</t>
  </si>
  <si>
    <t>Норматив на переналадку
30 минут</t>
  </si>
  <si>
    <t>017</t>
  </si>
  <si>
    <t>018</t>
  </si>
  <si>
    <t>019</t>
  </si>
  <si>
    <t>021</t>
  </si>
  <si>
    <t>1007</t>
  </si>
  <si>
    <t>1010</t>
  </si>
  <si>
    <t>1009</t>
  </si>
  <si>
    <t>6004</t>
  </si>
  <si>
    <t>6005</t>
  </si>
  <si>
    <t>6006</t>
  </si>
  <si>
    <t>6007</t>
  </si>
  <si>
    <t>020</t>
  </si>
  <si>
    <t>029</t>
  </si>
  <si>
    <t>030</t>
  </si>
  <si>
    <t>032</t>
  </si>
  <si>
    <t>033</t>
  </si>
  <si>
    <t>034</t>
  </si>
  <si>
    <t>035</t>
  </si>
  <si>
    <t>036</t>
  </si>
  <si>
    <t>1011</t>
  </si>
  <si>
    <t>Belmatic</t>
  </si>
  <si>
    <t>При нажатии кнопки «СОХРАНИТЬ ДАННЫЕ» на листе «Простои 3см» необходимо занести данные из ячеек I83, J83, K83, N83, O83, P83, S83, T83, U83 в ячейки строк с теми же буквами, но в соответствующую из строк чья дата в ячейках G89:G119 на листе «Данные» равна дате в ячейке (C1-1), т.е. предыдущему числу на листе «Простои 3см»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</si>
</sst>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Tahoma"/>
      <family val="0"/>
    </font>
    <font>
      <sz val="9"/>
      <name val="Tahoma"/>
      <family val="0"/>
    </font>
    <font>
      <b/>
      <sz val="8"/>
      <name val="Arial"/>
      <family val="2"/>
    </font>
    <font>
      <sz val="11"/>
      <color indexed="4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4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Segoe UI"/>
      <family val="2"/>
    </font>
    <font>
      <b/>
      <sz val="10"/>
      <color indexed="10"/>
      <name val="Arial"/>
      <family val="2"/>
    </font>
    <font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2F2F2F"/>
      <name val="Segoe UI"/>
      <family val="2"/>
    </font>
    <font>
      <b/>
      <sz val="10"/>
      <color rgb="FFFF0000"/>
      <name val="Arial"/>
      <family val="2"/>
    </font>
    <font>
      <sz val="10"/>
      <color rgb="FF000000"/>
      <name val="Verdana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10" xfId="52" applyFont="1" applyBorder="1" applyAlignment="1">
      <alignment horizontal="center"/>
      <protection/>
    </xf>
    <xf numFmtId="0" fontId="3" fillId="0" borderId="10" xfId="0" applyFont="1" applyBorder="1" applyAlignment="1">
      <alignment horizontal="center"/>
    </xf>
    <xf numFmtId="0" fontId="2" fillId="0" borderId="11" xfId="52" applyBorder="1">
      <alignment/>
      <protection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52" applyFont="1" applyBorder="1">
      <alignment/>
      <protection/>
    </xf>
    <xf numFmtId="0" fontId="2" fillId="0" borderId="0" xfId="0" applyFont="1" applyAlignment="1" quotePrefix="1">
      <alignment/>
    </xf>
    <xf numFmtId="0" fontId="42" fillId="0" borderId="0" xfId="0" applyFont="1" applyAlignment="1" quotePrefix="1">
      <alignment/>
    </xf>
    <xf numFmtId="2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4" fontId="2" fillId="19" borderId="13" xfId="0" applyNumberFormat="1" applyFont="1" applyFill="1" applyBorder="1" applyAlignment="1">
      <alignment horizontal="center" vertical="center"/>
    </xf>
    <xf numFmtId="4" fontId="2" fillId="19" borderId="13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/>
    </xf>
    <xf numFmtId="0" fontId="2" fillId="0" borderId="0" xfId="0" applyFont="1" applyAlignment="1" quotePrefix="1">
      <alignment/>
    </xf>
    <xf numFmtId="0" fontId="2" fillId="0" borderId="0" xfId="0" applyFont="1" applyAlignment="1">
      <alignment/>
    </xf>
    <xf numFmtId="4" fontId="3" fillId="0" borderId="13" xfId="0" applyNumberFormat="1" applyFont="1" applyBorder="1" applyAlignment="1">
      <alignment horizontal="center" vertical="center"/>
    </xf>
    <xf numFmtId="4" fontId="43" fillId="19" borderId="13" xfId="0" applyNumberFormat="1" applyFont="1" applyFill="1" applyBorder="1" applyAlignment="1">
      <alignment horizontal="center" vertical="center"/>
    </xf>
    <xf numFmtId="4" fontId="3" fillId="19" borderId="13" xfId="0" applyNumberFormat="1" applyFont="1" applyFill="1" applyBorder="1" applyAlignment="1">
      <alignment horizontal="center" vertical="center"/>
    </xf>
    <xf numFmtId="4" fontId="43" fillId="19" borderId="14" xfId="0" applyNumberFormat="1" applyFont="1" applyFill="1" applyBorder="1" applyAlignment="1">
      <alignment horizontal="center" vertical="center"/>
    </xf>
    <xf numFmtId="0" fontId="3" fillId="10" borderId="15" xfId="0" applyFont="1" applyFill="1" applyBorder="1" applyAlignment="1">
      <alignment horizontal="center"/>
    </xf>
    <xf numFmtId="4" fontId="3" fillId="6" borderId="15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14" fontId="0" fillId="13" borderId="16" xfId="0" applyNumberFormat="1" applyFill="1" applyBorder="1" applyAlignment="1">
      <alignment horizontal="center"/>
    </xf>
    <xf numFmtId="0" fontId="2" fillId="13" borderId="16" xfId="0" applyFont="1" applyFill="1" applyBorder="1" applyAlignment="1">
      <alignment horizontal="center" vertical="center"/>
    </xf>
    <xf numFmtId="2" fontId="2" fillId="10" borderId="16" xfId="0" applyNumberFormat="1" applyFont="1" applyFill="1" applyBorder="1" applyAlignment="1">
      <alignment horizontal="center"/>
    </xf>
    <xf numFmtId="4" fontId="2" fillId="6" borderId="16" xfId="0" applyNumberFormat="1" applyFont="1" applyFill="1" applyBorder="1" applyAlignment="1">
      <alignment horizontal="center"/>
    </xf>
    <xf numFmtId="4" fontId="2" fillId="19" borderId="16" xfId="0" applyNumberFormat="1" applyFont="1" applyFill="1" applyBorder="1" applyAlignment="1">
      <alignment horizontal="center" vertical="center"/>
    </xf>
    <xf numFmtId="4" fontId="2" fillId="19" borderId="17" xfId="0" applyNumberFormat="1" applyFont="1" applyFill="1" applyBorder="1" applyAlignment="1">
      <alignment horizontal="center" vertical="center"/>
    </xf>
    <xf numFmtId="14" fontId="0" fillId="13" borderId="13" xfId="0" applyNumberFormat="1" applyFill="1" applyBorder="1" applyAlignment="1">
      <alignment horizontal="center"/>
    </xf>
    <xf numFmtId="0" fontId="2" fillId="13" borderId="13" xfId="0" applyFont="1" applyFill="1" applyBorder="1" applyAlignment="1">
      <alignment horizontal="center" vertical="center"/>
    </xf>
    <xf numFmtId="2" fontId="2" fillId="10" borderId="13" xfId="0" applyNumberFormat="1" applyFont="1" applyFill="1" applyBorder="1" applyAlignment="1">
      <alignment horizontal="center"/>
    </xf>
    <xf numFmtId="4" fontId="2" fillId="6" borderId="13" xfId="0" applyNumberFormat="1" applyFont="1" applyFill="1" applyBorder="1" applyAlignment="1">
      <alignment horizontal="center"/>
    </xf>
    <xf numFmtId="4" fontId="2" fillId="19" borderId="18" xfId="0" applyNumberFormat="1" applyFont="1" applyFill="1" applyBorder="1" applyAlignment="1">
      <alignment horizontal="center" vertical="center"/>
    </xf>
    <xf numFmtId="14" fontId="0" fillId="13" borderId="19" xfId="0" applyNumberFormat="1" applyFill="1" applyBorder="1" applyAlignment="1">
      <alignment horizontal="center"/>
    </xf>
    <xf numFmtId="0" fontId="2" fillId="13" borderId="19" xfId="0" applyFont="1" applyFill="1" applyBorder="1" applyAlignment="1">
      <alignment horizontal="center" vertical="center"/>
    </xf>
    <xf numFmtId="2" fontId="2" fillId="10" borderId="19" xfId="0" applyNumberFormat="1" applyFont="1" applyFill="1" applyBorder="1" applyAlignment="1">
      <alignment horizontal="center"/>
    </xf>
    <xf numFmtId="4" fontId="2" fillId="6" borderId="19" xfId="0" applyNumberFormat="1" applyFont="1" applyFill="1" applyBorder="1" applyAlignment="1">
      <alignment horizontal="center"/>
    </xf>
    <xf numFmtId="4" fontId="2" fillId="19" borderId="19" xfId="0" applyNumberFormat="1" applyFont="1" applyFill="1" applyBorder="1" applyAlignment="1">
      <alignment horizontal="center" vertical="center"/>
    </xf>
    <xf numFmtId="4" fontId="2" fillId="19" borderId="20" xfId="0" applyNumberFormat="1" applyFont="1" applyFill="1" applyBorder="1" applyAlignment="1">
      <alignment horizontal="center" vertical="center"/>
    </xf>
    <xf numFmtId="4" fontId="2" fillId="10" borderId="16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0" fillId="0" borderId="13" xfId="0" applyBorder="1" applyAlignment="1">
      <alignment horizontal="center" textRotation="90" wrapText="1"/>
    </xf>
    <xf numFmtId="0" fontId="2" fillId="0" borderId="13" xfId="0" applyFont="1" applyBorder="1" applyAlignment="1">
      <alignment horizontal="right"/>
    </xf>
    <xf numFmtId="0" fontId="0" fillId="0" borderId="13" xfId="0" applyBorder="1" applyAlignment="1">
      <alignment horizontal="center"/>
    </xf>
    <xf numFmtId="4" fontId="2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49" fontId="3" fillId="0" borderId="0" xfId="0" applyNumberFormat="1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textRotation="90" wrapText="1" shrinkToFit="1"/>
    </xf>
    <xf numFmtId="0" fontId="3" fillId="0" borderId="23" xfId="0" applyFont="1" applyBorder="1" applyAlignment="1">
      <alignment horizontal="center" textRotation="90" wrapText="1" shrinkToFit="1"/>
    </xf>
    <xf numFmtId="4" fontId="3" fillId="10" borderId="10" xfId="0" applyNumberFormat="1" applyFont="1" applyFill="1" applyBorder="1" applyAlignment="1">
      <alignment horizontal="center" textRotation="90" wrapText="1" shrinkToFit="1"/>
    </xf>
    <xf numFmtId="4" fontId="3" fillId="10" borderId="24" xfId="0" applyNumberFormat="1" applyFont="1" applyFill="1" applyBorder="1" applyAlignment="1">
      <alignment horizontal="center" textRotation="90" wrapText="1" shrinkToFit="1"/>
    </xf>
    <xf numFmtId="0" fontId="3" fillId="0" borderId="24" xfId="0" applyFont="1" applyBorder="1" applyAlignment="1">
      <alignment horizontal="center" textRotation="90"/>
    </xf>
    <xf numFmtId="49" fontId="3" fillId="0" borderId="2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" fontId="0" fillId="10" borderId="27" xfId="0" applyNumberFormat="1" applyFill="1" applyBorder="1" applyAlignment="1">
      <alignment horizontal="center" vertical="center"/>
    </xf>
    <xf numFmtId="0" fontId="0" fillId="0" borderId="28" xfId="0" applyBorder="1" applyAlignment="1">
      <alignment horizontal="left"/>
    </xf>
    <xf numFmtId="49" fontId="3" fillId="0" borderId="29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0" fillId="10" borderId="30" xfId="0" applyNumberFormat="1" applyFill="1" applyBorder="1" applyAlignment="1">
      <alignment horizontal="center" vertical="center"/>
    </xf>
    <xf numFmtId="0" fontId="2" fillId="0" borderId="31" xfId="0" applyFont="1" applyBorder="1" applyAlignment="1">
      <alignment horizontal="left"/>
    </xf>
    <xf numFmtId="0" fontId="0" fillId="0" borderId="31" xfId="0" applyBorder="1" applyAlignment="1">
      <alignment horizontal="left"/>
    </xf>
    <xf numFmtId="49" fontId="3" fillId="0" borderId="32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" fontId="0" fillId="10" borderId="34" xfId="0" applyNumberFormat="1" applyFill="1" applyBorder="1" applyAlignment="1">
      <alignment horizontal="center" vertical="center"/>
    </xf>
    <xf numFmtId="0" fontId="0" fillId="0" borderId="35" xfId="0" applyBorder="1" applyAlignment="1">
      <alignment horizontal="left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4" fontId="0" fillId="10" borderId="39" xfId="0" applyNumberFormat="1" applyFill="1" applyBorder="1" applyAlignment="1">
      <alignment horizontal="center" vertical="center"/>
    </xf>
    <xf numFmtId="0" fontId="0" fillId="0" borderId="40" xfId="0" applyBorder="1" applyAlignment="1">
      <alignment horizontal="left"/>
    </xf>
    <xf numFmtId="0" fontId="44" fillId="0" borderId="0" xfId="0" applyFont="1" applyAlignment="1">
      <alignment/>
    </xf>
    <xf numFmtId="14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4" fontId="2" fillId="10" borderId="41" xfId="0" applyNumberFormat="1" applyFont="1" applyFill="1" applyBorder="1" applyAlignment="1">
      <alignment horizontal="center" vertical="center"/>
    </xf>
    <xf numFmtId="4" fontId="0" fillId="10" borderId="11" xfId="0" applyNumberFormat="1" applyFill="1" applyBorder="1" applyAlignment="1">
      <alignment horizontal="center" vertical="center"/>
    </xf>
    <xf numFmtId="4" fontId="0" fillId="10" borderId="12" xfId="0" applyNumberFormat="1" applyFill="1" applyBorder="1" applyAlignment="1">
      <alignment horizontal="center" vertical="center"/>
    </xf>
    <xf numFmtId="4" fontId="2" fillId="10" borderId="41" xfId="0" applyNumberFormat="1" applyFont="1" applyFill="1" applyBorder="1" applyAlignment="1">
      <alignment horizontal="center" vertical="center" textRotation="90" wrapText="1"/>
    </xf>
    <xf numFmtId="4" fontId="2" fillId="10" borderId="11" xfId="0" applyNumberFormat="1" applyFont="1" applyFill="1" applyBorder="1" applyAlignment="1">
      <alignment horizontal="center" vertical="center" textRotation="90"/>
    </xf>
    <xf numFmtId="4" fontId="2" fillId="10" borderId="12" xfId="0" applyNumberFormat="1" applyFont="1" applyFill="1" applyBorder="1" applyAlignment="1">
      <alignment horizontal="center" vertical="center" textRotation="90"/>
    </xf>
    <xf numFmtId="4" fontId="0" fillId="10" borderId="41" xfId="0" applyNumberFormat="1" applyFill="1" applyBorder="1" applyAlignment="1">
      <alignment horizontal="center" vertical="center"/>
    </xf>
    <xf numFmtId="4" fontId="0" fillId="10" borderId="11" xfId="0" applyNumberFormat="1" applyFill="1" applyBorder="1" applyAlignment="1">
      <alignment horizontal="center" vertical="center" textRotation="90"/>
    </xf>
    <xf numFmtId="4" fontId="0" fillId="10" borderId="12" xfId="0" applyNumberFormat="1" applyFill="1" applyBorder="1" applyAlignment="1">
      <alignment horizontal="center" vertical="center" textRotation="90"/>
    </xf>
    <xf numFmtId="4" fontId="0" fillId="10" borderId="39" xfId="0" applyNumberFormat="1" applyFill="1" applyBorder="1" applyAlignment="1">
      <alignment horizontal="center" vertical="center"/>
    </xf>
    <xf numFmtId="4" fontId="0" fillId="10" borderId="30" xfId="0" applyNumberFormat="1" applyFill="1" applyBorder="1" applyAlignment="1">
      <alignment horizontal="center" vertical="center"/>
    </xf>
    <xf numFmtId="4" fontId="0" fillId="10" borderId="34" xfId="0" applyNumberForma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2" fillId="0" borderId="25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42" xfId="0" applyFont="1" applyBorder="1" applyAlignment="1">
      <alignment horizontal="center" vertical="center" textRotation="90"/>
    </xf>
    <xf numFmtId="0" fontId="2" fillId="0" borderId="43" xfId="0" applyFont="1" applyBorder="1" applyAlignment="1">
      <alignment horizontal="center" vertical="center" textRotation="90"/>
    </xf>
    <xf numFmtId="0" fontId="2" fillId="0" borderId="38" xfId="0" applyFont="1" applyBorder="1" applyAlignment="1">
      <alignment horizontal="center" vertical="center" textRotation="90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3" fillId="7" borderId="13" xfId="0" applyFont="1" applyFill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3" xfId="0" applyFont="1" applyBorder="1" applyAlignment="1">
      <alignment horizontal="center" vertical="center"/>
    </xf>
    <xf numFmtId="0" fontId="43" fillId="13" borderId="13" xfId="0" applyFont="1" applyFill="1" applyBorder="1" applyAlignment="1">
      <alignment horizontal="center" vertical="center" wrapText="1"/>
    </xf>
    <xf numFmtId="0" fontId="43" fillId="13" borderId="15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/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47625</xdr:colOff>
      <xdr:row>0</xdr:row>
      <xdr:rowOff>38100</xdr:rowOff>
    </xdr:from>
    <xdr:to>
      <xdr:col>13</xdr:col>
      <xdr:colOff>590550</xdr:colOff>
      <xdr:row>1</xdr:row>
      <xdr:rowOff>152400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4650" y="38100"/>
          <a:ext cx="17621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55;&#1048;\&#1054;&#1090;&#1095;&#1077;&#1090;&#1099;%20&#1084;&#1072;&#1089;&#1090;&#1077;&#1088;&#1086;&#1074;\2019\&#1060;&#1077;&#1074;&#1088;&#1072;&#1083;&#1100;\5%20&#1084;&#1080;&#1085;&#1091;&#1090;&#1082;&#1072;%20&#1085;&#1086;&#1074;&#1099;&#1081;%20&#1073;&#1083;&#1072;&#1085;&#1082;%2009.02.19%20&#1089;%20R0%20&#1076;&#1083;&#1103;%20&#1088;&#1072;&#1079;&#1088;&#1072;&#1073;&#1086;&#1090;&#1082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55;&#1048;\&#1054;&#1090;&#1095;&#1077;&#1090;&#1099;%20&#1084;&#1072;&#1089;&#1090;&#1077;&#1088;&#1086;&#1074;\2019\&#1060;&#1077;&#1074;&#1088;&#1072;&#1083;&#1100;\5%20&#1084;&#1080;&#1085;&#1091;&#1090;&#1082;&#1072;%20&#1085;&#1086;&#1074;&#1099;&#1081;%20&#1073;&#1083;&#1072;&#1085;&#1082;%2004.02.19%20&#1089;%20R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смена"/>
      <sheetName val="2 смена"/>
      <sheetName val="3 смена"/>
      <sheetName val="Простои 1см"/>
      <sheetName val="Простои 2см"/>
      <sheetName val="Простои 3см"/>
      <sheetName val="Сутки"/>
      <sheetName val="Данные"/>
      <sheetName val="ГРАФИКИ по ДНЯМ"/>
      <sheetName val="ТАБЛИЦА по МЕСЯЦАМ"/>
    </sheetNames>
    <sheetDataSet>
      <sheetData sheetId="3">
        <row r="3">
          <cell r="C3" t="str">
            <v>Замена пресс-формы</v>
          </cell>
          <cell r="D3" t="str">
            <v>Подналадка во время работы</v>
          </cell>
          <cell r="E3" t="str">
            <v>Ожидание УТК для одобрения запуска</v>
          </cell>
          <cell r="F3" t="str">
            <v>Отсутствие тары у ТПА</v>
          </cell>
          <cell r="G3" t="str">
            <v>Нет вывоза готовой продукции</v>
          </cell>
          <cell r="H3" t="str">
            <v>Нет материала для литья/сборки/укладки</v>
          </cell>
          <cell r="I3" t="str">
            <v>Нет оператора для работы</v>
          </cell>
          <cell r="J3" t="str">
            <v>Нет наладчика для выполнения работ</v>
          </cell>
          <cell r="K3" t="str">
            <v>Ремонт пресс-формы или захвата с остановкой ТПА (без времени  замены п/ф)</v>
          </cell>
          <cell r="L3" t="str">
            <v>Аварийный ремонт ТПА</v>
          </cell>
        </row>
        <row r="4">
          <cell r="R4">
            <v>1</v>
          </cell>
        </row>
        <row r="10">
          <cell r="R10">
            <v>1</v>
          </cell>
        </row>
        <row r="22">
          <cell r="R22">
            <v>1</v>
          </cell>
        </row>
      </sheetData>
      <sheetData sheetId="4">
        <row r="4">
          <cell r="R4">
            <v>1</v>
          </cell>
        </row>
        <row r="10">
          <cell r="R10">
            <v>1</v>
          </cell>
        </row>
        <row r="22">
          <cell r="R22">
            <v>1</v>
          </cell>
        </row>
      </sheetData>
      <sheetData sheetId="5">
        <row r="4">
          <cell r="R4">
            <v>1</v>
          </cell>
        </row>
        <row r="10">
          <cell r="R10">
            <v>1</v>
          </cell>
        </row>
        <row r="22">
          <cell r="R22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смена"/>
      <sheetName val="2 смена"/>
      <sheetName val="3 смена"/>
      <sheetName val="Простои 1см"/>
      <sheetName val="Простои 2см"/>
      <sheetName val="Простои 3см"/>
      <sheetName val="Сутки"/>
      <sheetName val="Данные"/>
      <sheetName val="ГРАФИКИ по ДНЯМ"/>
      <sheetName val="ТАБЛИЦА по МЕСЯЦАМ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0000"/>
  </sheetPr>
  <dimension ref="B1:W43"/>
  <sheetViews>
    <sheetView tabSelected="1" zoomScale="70" zoomScaleNormal="70" zoomScalePageLayoutView="0" workbookViewId="0" topLeftCell="A1">
      <pane ySplit="3" topLeftCell="A4" activePane="bottomLeft" state="frozen"/>
      <selection pane="topLeft" activeCell="A1" sqref="A1"/>
      <selection pane="bottomLeft" activeCell="C1" sqref="C1"/>
    </sheetView>
  </sheetViews>
  <sheetFormatPr defaultColWidth="9.140625" defaultRowHeight="15"/>
  <cols>
    <col min="1" max="1" width="1.7109375" style="0" customWidth="1"/>
    <col min="2" max="2" width="10.7109375" style="60" customWidth="1"/>
    <col min="3" max="3" width="14.57421875" style="55" customWidth="1"/>
    <col min="4" max="16" width="9.140625" style="55" customWidth="1"/>
    <col min="17" max="19" width="9.140625" style="58" customWidth="1"/>
    <col min="20" max="20" width="35.7109375" style="59" customWidth="1"/>
    <col min="21" max="21" width="1.7109375" style="0" customWidth="1"/>
  </cols>
  <sheetData>
    <row r="1" spans="2:9" ht="15">
      <c r="B1" s="54" t="s">
        <v>102</v>
      </c>
      <c r="C1" s="95">
        <v>43480</v>
      </c>
      <c r="E1" s="56" t="s">
        <v>103</v>
      </c>
      <c r="F1" s="57">
        <v>3</v>
      </c>
      <c r="G1" s="56" t="s">
        <v>104</v>
      </c>
      <c r="H1" s="96"/>
      <c r="I1" s="96"/>
    </row>
    <row r="2" ht="15.75" thickBot="1"/>
    <row r="3" spans="2:23" ht="204" customHeight="1" thickBot="1">
      <c r="B3" s="61" t="s">
        <v>105</v>
      </c>
      <c r="C3" s="62" t="s">
        <v>106</v>
      </c>
      <c r="D3" s="62" t="s">
        <v>107</v>
      </c>
      <c r="E3" s="62" t="s">
        <v>108</v>
      </c>
      <c r="F3" s="62" t="s">
        <v>109</v>
      </c>
      <c r="G3" s="62" t="s">
        <v>110</v>
      </c>
      <c r="H3" s="62" t="s">
        <v>111</v>
      </c>
      <c r="I3" s="62" t="s">
        <v>112</v>
      </c>
      <c r="J3" s="62" t="s">
        <v>113</v>
      </c>
      <c r="K3" s="62" t="s">
        <v>114</v>
      </c>
      <c r="L3" s="62" t="s">
        <v>115</v>
      </c>
      <c r="M3" s="62" t="s">
        <v>116</v>
      </c>
      <c r="N3" s="62" t="s">
        <v>117</v>
      </c>
      <c r="O3" s="62" t="s">
        <v>118</v>
      </c>
      <c r="P3" s="63" t="s">
        <v>119</v>
      </c>
      <c r="Q3" s="64" t="s">
        <v>120</v>
      </c>
      <c r="R3" s="64" t="s">
        <v>121</v>
      </c>
      <c r="S3" s="65" t="s">
        <v>122</v>
      </c>
      <c r="T3" s="66" t="s">
        <v>123</v>
      </c>
      <c r="W3" s="94" t="s">
        <v>167</v>
      </c>
    </row>
    <row r="4" spans="2:20" ht="15">
      <c r="B4" s="67" t="s">
        <v>124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9"/>
      <c r="P4" s="70"/>
      <c r="Q4" s="71">
        <f>(435-C4-D4-E4-F4-G4-H4-I4-J4-K4-L4)/435</f>
        <v>1</v>
      </c>
      <c r="R4" s="97">
        <f>SUM(Q4:Q9)/6</f>
        <v>1</v>
      </c>
      <c r="S4" s="100" t="s">
        <v>125</v>
      </c>
      <c r="T4" s="72"/>
    </row>
    <row r="5" spans="2:20" ht="15">
      <c r="B5" s="73" t="s">
        <v>126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5"/>
      <c r="P5" s="76"/>
      <c r="Q5" s="77">
        <f aca="true" t="shared" si="0" ref="Q5:Q43">(435-C5-D5-E5-F5-G5-H5-I5-J5-K5-L5)/435</f>
        <v>1</v>
      </c>
      <c r="R5" s="98"/>
      <c r="S5" s="101"/>
      <c r="T5" s="78"/>
    </row>
    <row r="6" spans="2:20" ht="15">
      <c r="B6" s="73" t="s">
        <v>127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5"/>
      <c r="P6" s="76"/>
      <c r="Q6" s="77">
        <f t="shared" si="0"/>
        <v>1</v>
      </c>
      <c r="R6" s="98"/>
      <c r="S6" s="101"/>
      <c r="T6" s="79"/>
    </row>
    <row r="7" spans="2:20" ht="15">
      <c r="B7" s="73" t="s">
        <v>128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5"/>
      <c r="P7" s="76"/>
      <c r="Q7" s="77">
        <f t="shared" si="0"/>
        <v>1</v>
      </c>
      <c r="R7" s="98"/>
      <c r="S7" s="101"/>
      <c r="T7" s="79"/>
    </row>
    <row r="8" spans="2:20" ht="15">
      <c r="B8" s="73" t="s">
        <v>129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5"/>
      <c r="P8" s="76"/>
      <c r="Q8" s="77">
        <f t="shared" si="0"/>
        <v>1</v>
      </c>
      <c r="R8" s="98"/>
      <c r="S8" s="101"/>
      <c r="T8" s="78"/>
    </row>
    <row r="9" spans="2:20" ht="15.75" thickBot="1">
      <c r="B9" s="80" t="s">
        <v>130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2"/>
      <c r="P9" s="83"/>
      <c r="Q9" s="84">
        <f t="shared" si="0"/>
        <v>1</v>
      </c>
      <c r="R9" s="99"/>
      <c r="S9" s="102"/>
      <c r="T9" s="85"/>
    </row>
    <row r="10" spans="2:20" ht="15">
      <c r="B10" s="86" t="s">
        <v>131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9"/>
      <c r="P10" s="70"/>
      <c r="Q10" s="71">
        <f t="shared" si="0"/>
        <v>1</v>
      </c>
      <c r="R10" s="103">
        <f>SUM(Q10:Q21)/12</f>
        <v>1</v>
      </c>
      <c r="S10" s="100" t="s">
        <v>132</v>
      </c>
      <c r="T10" s="72"/>
    </row>
    <row r="11" spans="2:20" ht="15">
      <c r="B11" s="87" t="s">
        <v>133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5"/>
      <c r="P11" s="76"/>
      <c r="Q11" s="77">
        <f t="shared" si="0"/>
        <v>1</v>
      </c>
      <c r="R11" s="98"/>
      <c r="S11" s="104"/>
      <c r="T11" s="79"/>
    </row>
    <row r="12" spans="2:20" ht="15">
      <c r="B12" s="87" t="s">
        <v>134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5"/>
      <c r="P12" s="76"/>
      <c r="Q12" s="77">
        <f t="shared" si="0"/>
        <v>1</v>
      </c>
      <c r="R12" s="98"/>
      <c r="S12" s="104"/>
      <c r="T12" s="79"/>
    </row>
    <row r="13" spans="2:20" ht="15">
      <c r="B13" s="87" t="s">
        <v>135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5"/>
      <c r="P13" s="76"/>
      <c r="Q13" s="77">
        <f t="shared" si="0"/>
        <v>1</v>
      </c>
      <c r="R13" s="98"/>
      <c r="S13" s="104"/>
      <c r="T13" s="79"/>
    </row>
    <row r="14" spans="2:20" ht="15">
      <c r="B14" s="87" t="s">
        <v>136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5"/>
      <c r="P14" s="76"/>
      <c r="Q14" s="77">
        <f t="shared" si="0"/>
        <v>1</v>
      </c>
      <c r="R14" s="98"/>
      <c r="S14" s="104"/>
      <c r="T14" s="79"/>
    </row>
    <row r="15" spans="2:20" ht="15">
      <c r="B15" s="87" t="s">
        <v>137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5"/>
      <c r="P15" s="76"/>
      <c r="Q15" s="77">
        <f t="shared" si="0"/>
        <v>1</v>
      </c>
      <c r="R15" s="98"/>
      <c r="S15" s="104"/>
      <c r="T15" s="79"/>
    </row>
    <row r="16" spans="2:20" ht="15">
      <c r="B16" s="87" t="s">
        <v>138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5"/>
      <c r="P16" s="76"/>
      <c r="Q16" s="77">
        <f t="shared" si="0"/>
        <v>1</v>
      </c>
      <c r="R16" s="98"/>
      <c r="S16" s="104"/>
      <c r="T16" s="79"/>
    </row>
    <row r="17" spans="2:20" ht="15">
      <c r="B17" s="87" t="s">
        <v>139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5"/>
      <c r="P17" s="76"/>
      <c r="Q17" s="77">
        <f t="shared" si="0"/>
        <v>1</v>
      </c>
      <c r="R17" s="98"/>
      <c r="S17" s="104"/>
      <c r="T17" s="79"/>
    </row>
    <row r="18" spans="2:20" ht="15">
      <c r="B18" s="87" t="s">
        <v>140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5"/>
      <c r="P18" s="76"/>
      <c r="Q18" s="77">
        <f t="shared" si="0"/>
        <v>1</v>
      </c>
      <c r="R18" s="98"/>
      <c r="S18" s="104"/>
      <c r="T18" s="79"/>
    </row>
    <row r="19" spans="2:20" ht="15">
      <c r="B19" s="87" t="s">
        <v>141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5"/>
      <c r="P19" s="76"/>
      <c r="Q19" s="77">
        <f t="shared" si="0"/>
        <v>1</v>
      </c>
      <c r="R19" s="98"/>
      <c r="S19" s="104"/>
      <c r="T19" s="79"/>
    </row>
    <row r="20" spans="2:20" ht="15">
      <c r="B20" s="73" t="s">
        <v>142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5"/>
      <c r="P20" s="76"/>
      <c r="Q20" s="77">
        <f t="shared" si="0"/>
        <v>1</v>
      </c>
      <c r="R20" s="98"/>
      <c r="S20" s="104"/>
      <c r="T20" s="79"/>
    </row>
    <row r="21" spans="2:20" ht="15.75" thickBot="1">
      <c r="B21" s="80" t="s">
        <v>143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2"/>
      <c r="P21" s="83"/>
      <c r="Q21" s="84">
        <f t="shared" si="0"/>
        <v>1</v>
      </c>
      <c r="R21" s="99"/>
      <c r="S21" s="105"/>
      <c r="T21" s="85"/>
    </row>
    <row r="22" spans="2:20" ht="15">
      <c r="B22" s="88" t="s">
        <v>144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90"/>
      <c r="P22" s="91"/>
      <c r="Q22" s="92">
        <f t="shared" si="0"/>
        <v>1</v>
      </c>
      <c r="R22" s="106">
        <f>SUM(Q22:Q43)/22</f>
        <v>1</v>
      </c>
      <c r="S22" s="100" t="s">
        <v>145</v>
      </c>
      <c r="T22" s="93"/>
    </row>
    <row r="23" spans="2:20" ht="15">
      <c r="B23" s="73" t="s">
        <v>146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5"/>
      <c r="P23" s="76"/>
      <c r="Q23" s="77">
        <f t="shared" si="0"/>
        <v>1</v>
      </c>
      <c r="R23" s="107"/>
      <c r="S23" s="104"/>
      <c r="T23" s="79"/>
    </row>
    <row r="24" spans="2:20" ht="15">
      <c r="B24" s="73" t="s">
        <v>147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5"/>
      <c r="P24" s="76"/>
      <c r="Q24" s="77">
        <f t="shared" si="0"/>
        <v>1</v>
      </c>
      <c r="R24" s="107"/>
      <c r="S24" s="104"/>
      <c r="T24" s="79"/>
    </row>
    <row r="25" spans="2:20" ht="15">
      <c r="B25" s="73" t="s">
        <v>148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5"/>
      <c r="P25" s="76"/>
      <c r="Q25" s="77">
        <f t="shared" si="0"/>
        <v>1</v>
      </c>
      <c r="R25" s="107"/>
      <c r="S25" s="104"/>
      <c r="T25" s="79"/>
    </row>
    <row r="26" spans="2:20" ht="15">
      <c r="B26" s="73" t="s">
        <v>149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5"/>
      <c r="P26" s="76"/>
      <c r="Q26" s="77">
        <f t="shared" si="0"/>
        <v>1</v>
      </c>
      <c r="R26" s="107"/>
      <c r="S26" s="104"/>
      <c r="T26" s="79"/>
    </row>
    <row r="27" spans="2:20" ht="15">
      <c r="B27" s="73" t="s">
        <v>150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5"/>
      <c r="P27" s="76"/>
      <c r="Q27" s="77">
        <f t="shared" si="0"/>
        <v>1</v>
      </c>
      <c r="R27" s="107"/>
      <c r="S27" s="104"/>
      <c r="T27" s="79"/>
    </row>
    <row r="28" spans="2:20" ht="15">
      <c r="B28" s="73" t="s">
        <v>151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5"/>
      <c r="P28" s="76"/>
      <c r="Q28" s="77">
        <f t="shared" si="0"/>
        <v>1</v>
      </c>
      <c r="R28" s="107"/>
      <c r="S28" s="104"/>
      <c r="T28" s="79"/>
    </row>
    <row r="29" spans="2:20" ht="15">
      <c r="B29" s="73" t="s">
        <v>152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5"/>
      <c r="P29" s="76"/>
      <c r="Q29" s="77">
        <f t="shared" si="0"/>
        <v>1</v>
      </c>
      <c r="R29" s="107"/>
      <c r="S29" s="104"/>
      <c r="T29" s="79"/>
    </row>
    <row r="30" spans="2:20" ht="15">
      <c r="B30" s="73" t="s">
        <v>153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5"/>
      <c r="P30" s="76"/>
      <c r="Q30" s="77">
        <f t="shared" si="0"/>
        <v>1</v>
      </c>
      <c r="R30" s="107"/>
      <c r="S30" s="104"/>
      <c r="T30" s="79"/>
    </row>
    <row r="31" spans="2:20" ht="15">
      <c r="B31" s="73" t="s">
        <v>154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5"/>
      <c r="P31" s="76"/>
      <c r="Q31" s="77">
        <f t="shared" si="0"/>
        <v>1</v>
      </c>
      <c r="R31" s="107"/>
      <c r="S31" s="104"/>
      <c r="T31" s="79"/>
    </row>
    <row r="32" spans="2:20" ht="15">
      <c r="B32" s="73" t="s">
        <v>155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5"/>
      <c r="P32" s="76"/>
      <c r="Q32" s="77">
        <f t="shared" si="0"/>
        <v>1</v>
      </c>
      <c r="R32" s="107"/>
      <c r="S32" s="104"/>
      <c r="T32" s="79"/>
    </row>
    <row r="33" spans="2:20" ht="15">
      <c r="B33" s="73" t="s">
        <v>156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5"/>
      <c r="P33" s="76"/>
      <c r="Q33" s="77">
        <f t="shared" si="0"/>
        <v>1</v>
      </c>
      <c r="R33" s="107"/>
      <c r="S33" s="104"/>
      <c r="T33" s="79"/>
    </row>
    <row r="34" spans="2:20" ht="15">
      <c r="B34" s="73" t="s">
        <v>157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5"/>
      <c r="P34" s="76"/>
      <c r="Q34" s="77">
        <f t="shared" si="0"/>
        <v>1</v>
      </c>
      <c r="R34" s="107"/>
      <c r="S34" s="104"/>
      <c r="T34" s="79"/>
    </row>
    <row r="35" spans="2:20" ht="15">
      <c r="B35" s="73" t="s">
        <v>158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5"/>
      <c r="P35" s="76"/>
      <c r="Q35" s="77">
        <f t="shared" si="0"/>
        <v>1</v>
      </c>
      <c r="R35" s="107"/>
      <c r="S35" s="104"/>
      <c r="T35" s="78"/>
    </row>
    <row r="36" spans="2:20" ht="15">
      <c r="B36" s="73" t="s">
        <v>159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5"/>
      <c r="P36" s="76"/>
      <c r="Q36" s="77">
        <f t="shared" si="0"/>
        <v>1</v>
      </c>
      <c r="R36" s="107"/>
      <c r="S36" s="104"/>
      <c r="T36" s="79"/>
    </row>
    <row r="37" spans="2:20" ht="15">
      <c r="B37" s="73" t="s">
        <v>160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5"/>
      <c r="P37" s="76"/>
      <c r="Q37" s="77">
        <f t="shared" si="0"/>
        <v>1</v>
      </c>
      <c r="R37" s="107"/>
      <c r="S37" s="104"/>
      <c r="T37" s="79"/>
    </row>
    <row r="38" spans="2:20" ht="15">
      <c r="B38" s="73" t="s">
        <v>161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5"/>
      <c r="P38" s="76"/>
      <c r="Q38" s="77">
        <f t="shared" si="0"/>
        <v>1</v>
      </c>
      <c r="R38" s="107"/>
      <c r="S38" s="104"/>
      <c r="T38" s="79"/>
    </row>
    <row r="39" spans="2:20" ht="15">
      <c r="B39" s="73" t="s">
        <v>162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5"/>
      <c r="P39" s="76"/>
      <c r="Q39" s="77">
        <f t="shared" si="0"/>
        <v>1</v>
      </c>
      <c r="R39" s="107"/>
      <c r="S39" s="104"/>
      <c r="T39" s="78"/>
    </row>
    <row r="40" spans="2:20" ht="15">
      <c r="B40" s="73" t="s">
        <v>163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5"/>
      <c r="P40" s="76"/>
      <c r="Q40" s="77">
        <f t="shared" si="0"/>
        <v>1</v>
      </c>
      <c r="R40" s="107"/>
      <c r="S40" s="104"/>
      <c r="T40" s="79"/>
    </row>
    <row r="41" spans="2:20" ht="15">
      <c r="B41" s="73" t="s">
        <v>164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5"/>
      <c r="P41" s="76"/>
      <c r="Q41" s="77">
        <f t="shared" si="0"/>
        <v>1</v>
      </c>
      <c r="R41" s="107"/>
      <c r="S41" s="104"/>
      <c r="T41" s="79"/>
    </row>
    <row r="42" spans="2:20" ht="15">
      <c r="B42" s="73" t="s">
        <v>165</v>
      </c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5"/>
      <c r="P42" s="76"/>
      <c r="Q42" s="77">
        <f t="shared" si="0"/>
        <v>1</v>
      </c>
      <c r="R42" s="107"/>
      <c r="S42" s="104"/>
      <c r="T42" s="79"/>
    </row>
    <row r="43" spans="2:20" ht="15.75" thickBot="1">
      <c r="B43" s="80" t="s">
        <v>166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2"/>
      <c r="P43" s="83"/>
      <c r="Q43" s="84">
        <f t="shared" si="0"/>
        <v>1</v>
      </c>
      <c r="R43" s="108"/>
      <c r="S43" s="105"/>
      <c r="T43" s="85"/>
    </row>
  </sheetData>
  <sheetProtection/>
  <mergeCells count="7">
    <mergeCell ref="H1:I1"/>
    <mergeCell ref="R4:R9"/>
    <mergeCell ref="S4:S9"/>
    <mergeCell ref="R10:R21"/>
    <mergeCell ref="S10:S21"/>
    <mergeCell ref="R22:R43"/>
    <mergeCell ref="S22:S43"/>
  </mergeCells>
  <conditionalFormatting sqref="O4:O43">
    <cfRule type="expression" priority="1" dxfId="1" stopIfTrue="1">
      <formula>COUNTA(C4:P4)=0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theme="1"/>
  </sheetPr>
  <dimension ref="B2:Z144"/>
  <sheetViews>
    <sheetView zoomScale="80" zoomScaleNormal="80" zoomScalePageLayoutView="0" workbookViewId="0" topLeftCell="A83">
      <selection activeCell="K99" sqref="K99"/>
    </sheetView>
  </sheetViews>
  <sheetFormatPr defaultColWidth="9.140625" defaultRowHeight="15"/>
  <cols>
    <col min="2" max="2" width="14.421875" style="0" bestFit="1" customWidth="1"/>
    <col min="4" max="4" width="16.00390625" style="0" bestFit="1" customWidth="1"/>
    <col min="6" max="6" width="8.57421875" style="0" customWidth="1"/>
    <col min="7" max="7" width="11.8515625" style="0" customWidth="1"/>
    <col min="8" max="8" width="9.140625" style="1" customWidth="1"/>
    <col min="9" max="9" width="10.8515625" style="0" bestFit="1" customWidth="1"/>
    <col min="10" max="10" width="10.7109375" style="0" bestFit="1" customWidth="1"/>
    <col min="11" max="11" width="9.421875" style="0" bestFit="1" customWidth="1"/>
    <col min="12" max="13" width="9.421875" style="2" customWidth="1"/>
    <col min="17" max="18" width="9.140625" style="2" customWidth="1"/>
    <col min="22" max="22" width="10.7109375" style="0" customWidth="1"/>
    <col min="23" max="23" width="10.7109375" style="0" bestFit="1" customWidth="1"/>
    <col min="24" max="24" width="9.28125" style="0" bestFit="1" customWidth="1"/>
    <col min="25" max="26" width="9.28125" style="2" customWidth="1"/>
  </cols>
  <sheetData>
    <row r="1" ht="15.75" thickBot="1"/>
    <row r="2" spans="2:6" ht="13.5" customHeight="1" thickBot="1">
      <c r="B2" s="3" t="s">
        <v>0</v>
      </c>
      <c r="D2" s="4" t="s">
        <v>1</v>
      </c>
      <c r="F2" s="4" t="s">
        <v>2</v>
      </c>
    </row>
    <row r="3" spans="2:6" ht="18.75" customHeight="1" thickBot="1">
      <c r="B3" s="5" t="s">
        <v>3</v>
      </c>
      <c r="D3" s="6" t="s">
        <v>4</v>
      </c>
      <c r="F3" s="7">
        <v>1.5</v>
      </c>
    </row>
    <row r="4" spans="2:4" ht="15">
      <c r="B4" s="5" t="s">
        <v>5</v>
      </c>
      <c r="D4" s="6" t="s">
        <v>6</v>
      </c>
    </row>
    <row r="5" spans="2:4" ht="15">
      <c r="B5" s="5" t="s">
        <v>7</v>
      </c>
      <c r="D5" s="6" t="s">
        <v>8</v>
      </c>
    </row>
    <row r="6" spans="2:4" ht="15.75" thickBot="1">
      <c r="B6" s="5" t="s">
        <v>9</v>
      </c>
      <c r="D6" s="8" t="s">
        <v>10</v>
      </c>
    </row>
    <row r="7" spans="2:15" ht="13.5" customHeight="1" thickBot="1">
      <c r="B7" s="9" t="s">
        <v>11</v>
      </c>
      <c r="O7" s="10"/>
    </row>
    <row r="8" ht="16.5">
      <c r="O8" s="11"/>
    </row>
    <row r="9" ht="15"/>
    <row r="10" ht="12.75" customHeight="1">
      <c r="O10" s="10"/>
    </row>
    <row r="11" spans="15:26" ht="12.75" customHeight="1">
      <c r="O11" s="10"/>
      <c r="U11" s="126" t="s">
        <v>12</v>
      </c>
      <c r="V11" s="125" t="s">
        <v>13</v>
      </c>
      <c r="W11" s="125"/>
      <c r="X11" s="125"/>
      <c r="Y11" s="128" t="s">
        <v>14</v>
      </c>
      <c r="Z11" s="128"/>
    </row>
    <row r="12" spans="15:26" ht="12.75" customHeight="1">
      <c r="O12" s="10"/>
      <c r="U12" s="127"/>
      <c r="V12" s="13" t="s">
        <v>15</v>
      </c>
      <c r="W12" s="14" t="s">
        <v>16</v>
      </c>
      <c r="X12" s="14" t="s">
        <v>17</v>
      </c>
      <c r="Y12" s="12" t="s">
        <v>18</v>
      </c>
      <c r="Z12" s="12" t="s">
        <v>19</v>
      </c>
    </row>
    <row r="13" spans="15:26" ht="12.75" customHeight="1">
      <c r="O13" s="10"/>
      <c r="U13" s="15" t="s">
        <v>20</v>
      </c>
      <c r="V13" s="16"/>
      <c r="W13" s="17"/>
      <c r="X13" s="17"/>
      <c r="Y13" s="17"/>
      <c r="Z13" s="17"/>
    </row>
    <row r="14" spans="15:26" ht="12.75" customHeight="1">
      <c r="O14" s="10"/>
      <c r="U14" s="15" t="s">
        <v>21</v>
      </c>
      <c r="V14" s="16">
        <f>_xlfn.AVERAGEIF(V32:V36,"&lt;&gt;0")</f>
        <v>0.93</v>
      </c>
      <c r="W14" s="16">
        <f>_xlfn.AVERAGEIF(W32:W36,"&lt;&gt;0")</f>
        <v>0.85</v>
      </c>
      <c r="X14" s="16">
        <f>_xlfn.AVERAGEIF(X32:X36,"&lt;&gt;0")</f>
        <v>0.93</v>
      </c>
      <c r="Y14" s="16">
        <f>_xlfn.AVERAGEIF(Y32:Y36,"&lt;&gt;0")</f>
        <v>0.7</v>
      </c>
      <c r="Z14" s="16">
        <f>_xlfn.AVERAGEIF(Z32:Z36,"&lt;&gt;0")</f>
        <v>0.81</v>
      </c>
    </row>
    <row r="15" spans="15:26" ht="12.75" customHeight="1">
      <c r="O15" s="10"/>
      <c r="U15" s="15" t="s">
        <v>22</v>
      </c>
      <c r="V15" s="16"/>
      <c r="W15" s="17"/>
      <c r="X15" s="17"/>
      <c r="Y15" s="17"/>
      <c r="Z15" s="17"/>
    </row>
    <row r="16" spans="15:26" ht="12.75" customHeight="1">
      <c r="O16" s="10"/>
      <c r="U16" s="15" t="s">
        <v>23</v>
      </c>
      <c r="V16" s="16"/>
      <c r="W16" s="17"/>
      <c r="X16" s="17"/>
      <c r="Y16" s="17"/>
      <c r="Z16" s="17"/>
    </row>
    <row r="17" spans="15:26" ht="12.75" customHeight="1">
      <c r="O17" s="10"/>
      <c r="U17" s="15" t="s">
        <v>24</v>
      </c>
      <c r="V17" s="16"/>
      <c r="W17" s="17"/>
      <c r="X17" s="17"/>
      <c r="Y17" s="17"/>
      <c r="Z17" s="17"/>
    </row>
    <row r="18" spans="15:26" ht="12.75" customHeight="1">
      <c r="O18" s="10"/>
      <c r="U18" s="15" t="s">
        <v>25</v>
      </c>
      <c r="V18" s="16"/>
      <c r="W18" s="17"/>
      <c r="X18" s="17"/>
      <c r="Y18" s="17"/>
      <c r="Z18" s="17"/>
    </row>
    <row r="19" spans="15:26" ht="12.75" customHeight="1">
      <c r="O19" s="10"/>
      <c r="U19" s="15" t="s">
        <v>26</v>
      </c>
      <c r="V19" s="16"/>
      <c r="W19" s="17"/>
      <c r="X19" s="17"/>
      <c r="Y19" s="17"/>
      <c r="Z19" s="17"/>
    </row>
    <row r="20" spans="15:26" ht="12.75" customHeight="1">
      <c r="O20" s="10"/>
      <c r="U20" s="15" t="s">
        <v>27</v>
      </c>
      <c r="V20" s="16"/>
      <c r="W20" s="17"/>
      <c r="X20" s="17"/>
      <c r="Y20" s="17"/>
      <c r="Z20" s="17"/>
    </row>
    <row r="21" spans="15:26" ht="12.75" customHeight="1">
      <c r="O21" s="10"/>
      <c r="U21" s="15" t="s">
        <v>28</v>
      </c>
      <c r="V21" s="16"/>
      <c r="W21" s="17"/>
      <c r="X21" s="17"/>
      <c r="Y21" s="17"/>
      <c r="Z21" s="17"/>
    </row>
    <row r="22" spans="15:26" ht="12.75" customHeight="1">
      <c r="O22" s="10"/>
      <c r="U22" s="15" t="s">
        <v>29</v>
      </c>
      <c r="V22" s="16"/>
      <c r="W22" s="17"/>
      <c r="X22" s="17"/>
      <c r="Y22" s="17"/>
      <c r="Z22" s="17"/>
    </row>
    <row r="23" spans="15:26" ht="12.75" customHeight="1">
      <c r="O23" s="10"/>
      <c r="U23" s="15" t="s">
        <v>30</v>
      </c>
      <c r="V23" s="16"/>
      <c r="W23" s="17"/>
      <c r="X23" s="17"/>
      <c r="Y23" s="17"/>
      <c r="Z23" s="17"/>
    </row>
    <row r="24" spans="15:26" ht="12.75" customHeight="1">
      <c r="O24" s="10"/>
      <c r="U24" s="15" t="s">
        <v>31</v>
      </c>
      <c r="V24" s="17"/>
      <c r="W24" s="17"/>
      <c r="X24" s="17"/>
      <c r="Y24" s="17"/>
      <c r="Z24" s="17"/>
    </row>
    <row r="25" ht="12.75" customHeight="1">
      <c r="O25" s="10"/>
    </row>
    <row r="26" spans="15:26" ht="12.75" customHeight="1">
      <c r="O26" s="10"/>
      <c r="U26" s="126" t="s">
        <v>32</v>
      </c>
      <c r="V26" s="125" t="s">
        <v>13</v>
      </c>
      <c r="W26" s="125"/>
      <c r="X26" s="125"/>
      <c r="Y26" s="128" t="s">
        <v>14</v>
      </c>
      <c r="Z26" s="128"/>
    </row>
    <row r="27" spans="15:26" ht="12.75" customHeight="1">
      <c r="O27" s="10"/>
      <c r="U27" s="127"/>
      <c r="V27" s="13" t="s">
        <v>15</v>
      </c>
      <c r="W27" s="14" t="s">
        <v>16</v>
      </c>
      <c r="X27" s="14" t="s">
        <v>17</v>
      </c>
      <c r="Y27" s="12" t="s">
        <v>18</v>
      </c>
      <c r="Z27" s="12" t="s">
        <v>19</v>
      </c>
    </row>
    <row r="28" spans="15:26" ht="12.75" customHeight="1" hidden="1">
      <c r="O28" s="10"/>
      <c r="U28" s="15" t="s">
        <v>33</v>
      </c>
      <c r="V28" s="18"/>
      <c r="W28" s="19"/>
      <c r="X28" s="19"/>
      <c r="Y28" s="19"/>
      <c r="Z28" s="19"/>
    </row>
    <row r="29" spans="15:26" ht="12.75" customHeight="1" hidden="1">
      <c r="O29" s="10"/>
      <c r="U29" s="15" t="s">
        <v>34</v>
      </c>
      <c r="V29" s="18"/>
      <c r="W29" s="19"/>
      <c r="X29" s="19"/>
      <c r="Y29" s="19"/>
      <c r="Z29" s="19"/>
    </row>
    <row r="30" spans="15:26" ht="12.75" customHeight="1" hidden="1">
      <c r="O30" s="10"/>
      <c r="U30" s="15" t="s">
        <v>35</v>
      </c>
      <c r="V30" s="18"/>
      <c r="W30" s="19"/>
      <c r="X30" s="19"/>
      <c r="Y30" s="19"/>
      <c r="Z30" s="19"/>
    </row>
    <row r="31" spans="15:26" ht="12.75" customHeight="1" hidden="1">
      <c r="O31" s="10"/>
      <c r="U31" s="15" t="s">
        <v>36</v>
      </c>
      <c r="V31" s="18"/>
      <c r="W31" s="19"/>
      <c r="X31" s="19"/>
      <c r="Y31" s="19"/>
      <c r="Z31" s="19"/>
    </row>
    <row r="32" spans="15:26" ht="12.75" customHeight="1">
      <c r="O32" s="10"/>
      <c r="U32" s="15" t="s">
        <v>37</v>
      </c>
      <c r="V32" s="16">
        <v>0.93</v>
      </c>
      <c r="W32" s="17">
        <v>0.85</v>
      </c>
      <c r="X32" s="17">
        <v>0.93</v>
      </c>
      <c r="Y32" s="17">
        <v>0.7</v>
      </c>
      <c r="Z32" s="17">
        <v>0.81</v>
      </c>
    </row>
    <row r="33" spans="15:26" ht="12.75" customHeight="1">
      <c r="O33" s="10"/>
      <c r="U33" s="15" t="s">
        <v>38</v>
      </c>
      <c r="V33" s="16"/>
      <c r="W33" s="17"/>
      <c r="X33" s="17"/>
      <c r="Y33" s="17"/>
      <c r="Z33" s="17"/>
    </row>
    <row r="34" spans="15:26" ht="12.75" customHeight="1">
      <c r="O34" s="10"/>
      <c r="U34" s="15" t="s">
        <v>39</v>
      </c>
      <c r="V34" s="16"/>
      <c r="W34" s="17"/>
      <c r="X34" s="17"/>
      <c r="Y34" s="17"/>
      <c r="Z34" s="17"/>
    </row>
    <row r="35" spans="15:26" ht="12.75" customHeight="1">
      <c r="O35" s="10"/>
      <c r="U35" s="15" t="s">
        <v>40</v>
      </c>
      <c r="V35" s="16"/>
      <c r="W35" s="17"/>
      <c r="X35" s="17"/>
      <c r="Y35" s="17"/>
      <c r="Z35" s="17"/>
    </row>
    <row r="36" spans="15:26" ht="12.75" customHeight="1">
      <c r="O36" s="10"/>
      <c r="U36" s="15" t="s">
        <v>41</v>
      </c>
      <c r="V36" s="16"/>
      <c r="W36" s="17"/>
      <c r="X36" s="17"/>
      <c r="Y36" s="17"/>
      <c r="Z36" s="17"/>
    </row>
    <row r="37" spans="15:26" ht="12.75" customHeight="1" hidden="1">
      <c r="O37" s="10"/>
      <c r="U37" s="15" t="s">
        <v>42</v>
      </c>
      <c r="V37" s="18"/>
      <c r="W37" s="19"/>
      <c r="X37" s="19"/>
      <c r="Y37" s="19"/>
      <c r="Z37" s="19"/>
    </row>
    <row r="38" spans="15:26" ht="12.75" customHeight="1" hidden="1">
      <c r="O38" s="10"/>
      <c r="U38" s="15" t="s">
        <v>43</v>
      </c>
      <c r="V38" s="18"/>
      <c r="W38" s="19"/>
      <c r="X38" s="19"/>
      <c r="Y38" s="19"/>
      <c r="Z38" s="19"/>
    </row>
    <row r="39" spans="15:26" ht="12.75" customHeight="1" hidden="1">
      <c r="O39" s="10"/>
      <c r="U39" s="15" t="s">
        <v>44</v>
      </c>
      <c r="V39" s="19"/>
      <c r="W39" s="19"/>
      <c r="X39" s="19"/>
      <c r="Y39" s="19"/>
      <c r="Z39" s="19"/>
    </row>
    <row r="40" spans="15:26" ht="12.75" customHeight="1" hidden="1">
      <c r="O40" s="10"/>
      <c r="U40" s="15" t="s">
        <v>45</v>
      </c>
      <c r="V40" s="19"/>
      <c r="W40" s="19"/>
      <c r="X40" s="19"/>
      <c r="Y40" s="19"/>
      <c r="Z40" s="19"/>
    </row>
    <row r="41" spans="15:26" ht="12.75" customHeight="1" hidden="1">
      <c r="O41" s="10"/>
      <c r="U41" s="15" t="s">
        <v>46</v>
      </c>
      <c r="V41" s="19"/>
      <c r="W41" s="19"/>
      <c r="X41" s="19"/>
      <c r="Y41" s="19"/>
      <c r="Z41" s="19"/>
    </row>
    <row r="42" spans="15:26" ht="12.75" customHeight="1" hidden="1">
      <c r="O42" s="10"/>
      <c r="U42" s="15" t="s">
        <v>47</v>
      </c>
      <c r="V42" s="19"/>
      <c r="W42" s="19"/>
      <c r="X42" s="19"/>
      <c r="Y42" s="19"/>
      <c r="Z42" s="19"/>
    </row>
    <row r="43" spans="15:26" ht="12.75" customHeight="1" hidden="1">
      <c r="O43" s="10"/>
      <c r="U43" s="15" t="s">
        <v>48</v>
      </c>
      <c r="V43" s="19"/>
      <c r="W43" s="19"/>
      <c r="X43" s="19"/>
      <c r="Y43" s="19"/>
      <c r="Z43" s="19"/>
    </row>
    <row r="44" spans="15:26" ht="12.75" customHeight="1" hidden="1">
      <c r="O44" s="10"/>
      <c r="U44" s="15" t="s">
        <v>49</v>
      </c>
      <c r="V44" s="18"/>
      <c r="W44" s="19"/>
      <c r="X44" s="19"/>
      <c r="Y44" s="19"/>
      <c r="Z44" s="19"/>
    </row>
    <row r="45" spans="15:26" ht="12.75" customHeight="1" hidden="1">
      <c r="O45" s="10"/>
      <c r="U45" s="15" t="s">
        <v>50</v>
      </c>
      <c r="V45" s="18"/>
      <c r="W45" s="19"/>
      <c r="X45" s="19"/>
      <c r="Y45" s="19"/>
      <c r="Z45" s="19"/>
    </row>
    <row r="46" spans="15:26" ht="12.75" customHeight="1" hidden="1">
      <c r="O46" s="10"/>
      <c r="U46" s="15" t="s">
        <v>51</v>
      </c>
      <c r="V46" s="18"/>
      <c r="W46" s="19"/>
      <c r="X46" s="19"/>
      <c r="Y46" s="19"/>
      <c r="Z46" s="19"/>
    </row>
    <row r="47" spans="15:26" ht="12.75" customHeight="1" hidden="1">
      <c r="O47" s="10"/>
      <c r="U47" s="15" t="s">
        <v>52</v>
      </c>
      <c r="V47" s="18"/>
      <c r="W47" s="19"/>
      <c r="X47" s="19"/>
      <c r="Y47" s="19"/>
      <c r="Z47" s="19"/>
    </row>
    <row r="48" spans="15:26" ht="12.75" customHeight="1" hidden="1">
      <c r="O48" s="10"/>
      <c r="U48" s="15" t="s">
        <v>53</v>
      </c>
      <c r="V48" s="19"/>
      <c r="W48" s="19"/>
      <c r="X48" s="19"/>
      <c r="Y48" s="19"/>
      <c r="Z48" s="19"/>
    </row>
    <row r="49" spans="15:26" ht="12.75" customHeight="1" hidden="1">
      <c r="O49" s="10"/>
      <c r="U49" s="15" t="s">
        <v>54</v>
      </c>
      <c r="V49" s="19"/>
      <c r="W49" s="19"/>
      <c r="X49" s="19"/>
      <c r="Y49" s="19"/>
      <c r="Z49" s="19"/>
    </row>
    <row r="50" spans="15:26" ht="12.75" customHeight="1" hidden="1">
      <c r="O50" s="10"/>
      <c r="U50" s="15" t="s">
        <v>55</v>
      </c>
      <c r="V50" s="19"/>
      <c r="W50" s="19"/>
      <c r="X50" s="19"/>
      <c r="Y50" s="19"/>
      <c r="Z50" s="19"/>
    </row>
    <row r="51" spans="15:26" ht="12.75" customHeight="1" hidden="1">
      <c r="O51" s="10"/>
      <c r="U51" s="15" t="s">
        <v>56</v>
      </c>
      <c r="V51" s="19"/>
      <c r="W51" s="19"/>
      <c r="X51" s="19"/>
      <c r="Y51" s="19"/>
      <c r="Z51" s="19"/>
    </row>
    <row r="52" spans="15:26" ht="12.75" customHeight="1" hidden="1">
      <c r="O52" s="10"/>
      <c r="U52" s="15" t="s">
        <v>57</v>
      </c>
      <c r="V52" s="19"/>
      <c r="W52" s="19"/>
      <c r="X52" s="19"/>
      <c r="Y52" s="19"/>
      <c r="Z52" s="19"/>
    </row>
    <row r="53" spans="15:26" ht="12.75" customHeight="1" hidden="1">
      <c r="O53" s="10"/>
      <c r="U53" s="15" t="s">
        <v>58</v>
      </c>
      <c r="V53" s="19"/>
      <c r="W53" s="19"/>
      <c r="X53" s="19"/>
      <c r="Y53" s="19"/>
      <c r="Z53" s="19"/>
    </row>
    <row r="54" spans="15:26" ht="12.75" customHeight="1" hidden="1">
      <c r="O54" s="10"/>
      <c r="U54" s="15" t="s">
        <v>59</v>
      </c>
      <c r="V54" s="19"/>
      <c r="W54" s="19"/>
      <c r="X54" s="19"/>
      <c r="Y54" s="19"/>
      <c r="Z54" s="19"/>
    </row>
    <row r="55" spans="15:26" ht="12.75" customHeight="1" hidden="1">
      <c r="O55" s="10"/>
      <c r="U55" s="15" t="s">
        <v>60</v>
      </c>
      <c r="V55" s="19"/>
      <c r="W55" s="19"/>
      <c r="X55" s="19"/>
      <c r="Y55" s="19"/>
      <c r="Z55" s="19"/>
    </row>
    <row r="56" spans="15:26" ht="12.75" customHeight="1" hidden="1">
      <c r="O56" s="10"/>
      <c r="U56" s="15" t="s">
        <v>61</v>
      </c>
      <c r="V56" s="19"/>
      <c r="W56" s="19"/>
      <c r="X56" s="19"/>
      <c r="Y56" s="19"/>
      <c r="Z56" s="19"/>
    </row>
    <row r="57" spans="15:26" ht="12.75" customHeight="1" hidden="1">
      <c r="O57" s="10"/>
      <c r="U57" s="15" t="s">
        <v>62</v>
      </c>
      <c r="V57" s="19"/>
      <c r="W57" s="19"/>
      <c r="X57" s="19"/>
      <c r="Y57" s="19"/>
      <c r="Z57" s="19"/>
    </row>
    <row r="58" spans="15:26" ht="12.75" customHeight="1" hidden="1">
      <c r="O58" s="10"/>
      <c r="U58" s="15" t="s">
        <v>63</v>
      </c>
      <c r="V58" s="19"/>
      <c r="W58" s="19"/>
      <c r="X58" s="19"/>
      <c r="Y58" s="19"/>
      <c r="Z58" s="19"/>
    </row>
    <row r="59" spans="15:26" ht="12.75" customHeight="1" hidden="1">
      <c r="O59" s="10"/>
      <c r="U59" s="15" t="s">
        <v>64</v>
      </c>
      <c r="V59" s="19"/>
      <c r="W59" s="19"/>
      <c r="X59" s="19"/>
      <c r="Y59" s="19"/>
      <c r="Z59" s="19"/>
    </row>
    <row r="60" spans="15:26" ht="12.75" customHeight="1" hidden="1">
      <c r="O60" s="10"/>
      <c r="U60" s="15" t="s">
        <v>65</v>
      </c>
      <c r="V60" s="19"/>
      <c r="W60" s="19"/>
      <c r="X60" s="19"/>
      <c r="Y60" s="19"/>
      <c r="Z60" s="19"/>
    </row>
    <row r="61" spans="15:26" ht="12.75" customHeight="1" hidden="1">
      <c r="O61" s="10"/>
      <c r="U61" s="15" t="s">
        <v>66</v>
      </c>
      <c r="V61" s="19"/>
      <c r="W61" s="19"/>
      <c r="X61" s="19"/>
      <c r="Y61" s="19"/>
      <c r="Z61" s="19"/>
    </row>
    <row r="62" spans="15:26" ht="12.75" customHeight="1" hidden="1">
      <c r="O62" s="10"/>
      <c r="U62" s="15" t="s">
        <v>67</v>
      </c>
      <c r="V62" s="19"/>
      <c r="W62" s="19"/>
      <c r="X62" s="19"/>
      <c r="Y62" s="19"/>
      <c r="Z62" s="19"/>
    </row>
    <row r="63" spans="15:26" ht="12.75" customHeight="1" hidden="1">
      <c r="O63" s="10"/>
      <c r="U63" s="15" t="s">
        <v>68</v>
      </c>
      <c r="V63" s="19"/>
      <c r="W63" s="19"/>
      <c r="X63" s="19"/>
      <c r="Y63" s="19"/>
      <c r="Z63" s="19"/>
    </row>
    <row r="64" spans="15:26" ht="12.75" customHeight="1" hidden="1">
      <c r="O64" s="10"/>
      <c r="U64" s="15" t="s">
        <v>69</v>
      </c>
      <c r="V64" s="19"/>
      <c r="W64" s="19"/>
      <c r="X64" s="19"/>
      <c r="Y64" s="19"/>
      <c r="Z64" s="19"/>
    </row>
    <row r="65" spans="15:26" ht="12.75" customHeight="1" hidden="1">
      <c r="O65" s="10"/>
      <c r="U65" s="15" t="s">
        <v>70</v>
      </c>
      <c r="V65" s="19"/>
      <c r="W65" s="19"/>
      <c r="X65" s="19"/>
      <c r="Y65" s="19"/>
      <c r="Z65" s="19"/>
    </row>
    <row r="66" spans="15:26" ht="12.75" customHeight="1" hidden="1">
      <c r="O66" s="10"/>
      <c r="U66" s="15" t="s">
        <v>71</v>
      </c>
      <c r="V66" s="19"/>
      <c r="W66" s="19"/>
      <c r="X66" s="19"/>
      <c r="Y66" s="19"/>
      <c r="Z66" s="19"/>
    </row>
    <row r="67" spans="15:26" ht="12.75" customHeight="1" hidden="1">
      <c r="O67" s="10"/>
      <c r="U67" s="15" t="s">
        <v>72</v>
      </c>
      <c r="V67" s="19"/>
      <c r="W67" s="19"/>
      <c r="X67" s="19"/>
      <c r="Y67" s="19"/>
      <c r="Z67" s="19"/>
    </row>
    <row r="68" spans="15:26" ht="12.75" customHeight="1" hidden="1">
      <c r="O68" s="10"/>
      <c r="U68" s="15" t="s">
        <v>73</v>
      </c>
      <c r="V68" s="19"/>
      <c r="W68" s="19"/>
      <c r="X68" s="19"/>
      <c r="Y68" s="19"/>
      <c r="Z68" s="19"/>
    </row>
    <row r="69" spans="15:26" ht="12.75" customHeight="1" hidden="1">
      <c r="O69" s="10"/>
      <c r="U69" s="15" t="s">
        <v>74</v>
      </c>
      <c r="V69" s="19"/>
      <c r="W69" s="19"/>
      <c r="X69" s="19"/>
      <c r="Y69" s="19"/>
      <c r="Z69" s="19"/>
    </row>
    <row r="70" spans="15:26" ht="12.75" customHeight="1" hidden="1">
      <c r="O70" s="10"/>
      <c r="U70" s="15" t="s">
        <v>75</v>
      </c>
      <c r="V70" s="19"/>
      <c r="W70" s="19"/>
      <c r="X70" s="19"/>
      <c r="Y70" s="19"/>
      <c r="Z70" s="19"/>
    </row>
    <row r="71" spans="15:26" ht="12.75" customHeight="1" hidden="1">
      <c r="O71" s="10"/>
      <c r="U71" s="15" t="s">
        <v>76</v>
      </c>
      <c r="V71" s="19"/>
      <c r="W71" s="19"/>
      <c r="X71" s="19"/>
      <c r="Y71" s="19"/>
      <c r="Z71" s="19"/>
    </row>
    <row r="72" spans="15:26" ht="12.75" customHeight="1" hidden="1">
      <c r="O72" s="10"/>
      <c r="U72" s="15" t="s">
        <v>77</v>
      </c>
      <c r="V72" s="19"/>
      <c r="W72" s="19"/>
      <c r="X72" s="19"/>
      <c r="Y72" s="19"/>
      <c r="Z72" s="19"/>
    </row>
    <row r="73" spans="15:26" ht="12.75" customHeight="1" hidden="1">
      <c r="O73" s="10"/>
      <c r="U73" s="15" t="s">
        <v>78</v>
      </c>
      <c r="V73" s="19"/>
      <c r="W73" s="19"/>
      <c r="X73" s="19"/>
      <c r="Y73" s="19"/>
      <c r="Z73" s="19"/>
    </row>
    <row r="74" spans="15:26" ht="12.75" customHeight="1" hidden="1">
      <c r="O74" s="10"/>
      <c r="U74" s="15" t="s">
        <v>79</v>
      </c>
      <c r="V74" s="19"/>
      <c r="W74" s="19"/>
      <c r="X74" s="19"/>
      <c r="Y74" s="19"/>
      <c r="Z74" s="19"/>
    </row>
    <row r="75" spans="8:26" ht="12.75" customHeight="1" hidden="1">
      <c r="H75" s="20"/>
      <c r="O75" s="10"/>
      <c r="U75" s="15" t="s">
        <v>80</v>
      </c>
      <c r="V75" s="19"/>
      <c r="W75" s="19"/>
      <c r="X75" s="19"/>
      <c r="Y75" s="19"/>
      <c r="Z75" s="19"/>
    </row>
    <row r="76" spans="15:26" ht="12.75" customHeight="1" hidden="1">
      <c r="O76" s="10"/>
      <c r="U76" s="15" t="s">
        <v>81</v>
      </c>
      <c r="V76" s="19"/>
      <c r="W76" s="19"/>
      <c r="X76" s="19"/>
      <c r="Y76" s="19"/>
      <c r="Z76" s="19"/>
    </row>
    <row r="77" spans="15:26" ht="12.75" customHeight="1" hidden="1">
      <c r="O77" s="10"/>
      <c r="U77" s="15" t="s">
        <v>82</v>
      </c>
      <c r="V77" s="19"/>
      <c r="W77" s="19"/>
      <c r="X77" s="19"/>
      <c r="Y77" s="19"/>
      <c r="Z77" s="19"/>
    </row>
    <row r="78" spans="15:26" ht="12.75" customHeight="1" hidden="1">
      <c r="O78" s="10"/>
      <c r="U78" s="15" t="s">
        <v>83</v>
      </c>
      <c r="V78" s="19"/>
      <c r="W78" s="19"/>
      <c r="X78" s="19"/>
      <c r="Y78" s="19"/>
      <c r="Z78" s="19"/>
    </row>
    <row r="79" spans="15:26" ht="12.75" customHeight="1" hidden="1">
      <c r="O79" s="10"/>
      <c r="U79" s="15" t="s">
        <v>84</v>
      </c>
      <c r="V79" s="19"/>
      <c r="W79" s="19"/>
      <c r="X79" s="19"/>
      <c r="Y79" s="19"/>
      <c r="Z79" s="19"/>
    </row>
    <row r="80" spans="15:26" ht="12.75" customHeight="1" hidden="1">
      <c r="O80" s="10"/>
      <c r="U80" s="15" t="s">
        <v>85</v>
      </c>
      <c r="V80" s="19"/>
      <c r="W80" s="19"/>
      <c r="X80" s="19"/>
      <c r="Y80" s="19"/>
      <c r="Z80" s="19"/>
    </row>
    <row r="81" ht="15">
      <c r="G81" s="21"/>
    </row>
    <row r="82" spans="22:26" ht="15">
      <c r="V82" s="120" t="s">
        <v>86</v>
      </c>
      <c r="W82" s="120"/>
      <c r="X82" s="120"/>
      <c r="Y82" s="120"/>
      <c r="Z82" s="120"/>
    </row>
    <row r="83" spans="8:26" ht="12.75" customHeight="1">
      <c r="H83" s="22" t="s">
        <v>87</v>
      </c>
      <c r="I83" s="23">
        <f>'[1]Простои 1см'!R4</f>
        <v>1</v>
      </c>
      <c r="J83" s="23">
        <f>'[1]Простои 1см'!R10</f>
        <v>1</v>
      </c>
      <c r="K83" s="23">
        <f>'[1]Простои 1см'!R22</f>
        <v>1</v>
      </c>
      <c r="L83" s="24"/>
      <c r="M83" s="24"/>
      <c r="N83" s="23">
        <f>'[1]Простои 2см'!R4</f>
        <v>1</v>
      </c>
      <c r="O83" s="23">
        <f>'[1]Простои 2см'!R10</f>
        <v>1</v>
      </c>
      <c r="P83" s="23">
        <f>'[1]Простои 2см'!R22</f>
        <v>1</v>
      </c>
      <c r="Q83" s="24"/>
      <c r="R83" s="24"/>
      <c r="S83" s="23">
        <f>'[1]Простои 3см'!R4</f>
        <v>1</v>
      </c>
      <c r="T83" s="23">
        <f>'[1]Простои 3см'!R10</f>
        <v>1</v>
      </c>
      <c r="U83" s="25">
        <f>'[1]Простои 3см'!R22</f>
        <v>1</v>
      </c>
      <c r="V83" s="24">
        <f>_xlfn.AVERAGEIF(V92:V98,"&lt;&gt;0")</f>
        <v>0.916</v>
      </c>
      <c r="W83" s="24">
        <f>_xlfn.AVERAGEIF(W92:W98,"&lt;&gt;0")</f>
        <v>0.8939999999999999</v>
      </c>
      <c r="X83" s="24">
        <f>_xlfn.AVERAGEIF(X92:X98,"&lt;&gt;0")</f>
        <v>0.9386666666666666</v>
      </c>
      <c r="Y83" s="24">
        <f>_xlfn.AVERAGEIF(Y92:Y98,"&lt;&gt;0")</f>
        <v>0.706</v>
      </c>
      <c r="Z83" s="24">
        <f>_xlfn.AVERAGEIF(Z92:Z98,"&lt;&gt;0")</f>
        <v>0.77</v>
      </c>
    </row>
    <row r="85" spans="7:26" ht="15">
      <c r="G85" s="121" t="s">
        <v>88</v>
      </c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2" t="s">
        <v>89</v>
      </c>
      <c r="W85" s="122"/>
      <c r="X85" s="122"/>
      <c r="Y85" s="122"/>
      <c r="Z85" s="122"/>
    </row>
    <row r="86" spans="7:26" ht="12.75" customHeight="1">
      <c r="G86" s="121" t="s">
        <v>90</v>
      </c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2"/>
      <c r="W86" s="122"/>
      <c r="X86" s="122"/>
      <c r="Y86" s="122"/>
      <c r="Z86" s="122"/>
    </row>
    <row r="87" spans="7:26" ht="12.75" customHeight="1">
      <c r="G87" s="123"/>
      <c r="H87" s="123"/>
      <c r="I87" s="125" t="s">
        <v>91</v>
      </c>
      <c r="J87" s="125"/>
      <c r="K87" s="125"/>
      <c r="L87" s="125"/>
      <c r="M87" s="125"/>
      <c r="N87" s="125" t="s">
        <v>92</v>
      </c>
      <c r="O87" s="125"/>
      <c r="P87" s="125"/>
      <c r="Q87" s="125"/>
      <c r="R87" s="125"/>
      <c r="S87" s="125" t="s">
        <v>93</v>
      </c>
      <c r="T87" s="125"/>
      <c r="U87" s="125"/>
      <c r="V87" s="125" t="s">
        <v>94</v>
      </c>
      <c r="W87" s="125"/>
      <c r="X87" s="125"/>
      <c r="Y87" s="125"/>
      <c r="Z87" s="125"/>
    </row>
    <row r="88" spans="7:26" ht="12.75" customHeight="1" thickBot="1">
      <c r="G88" s="124"/>
      <c r="H88" s="124"/>
      <c r="I88" s="26" t="s">
        <v>15</v>
      </c>
      <c r="J88" s="26" t="s">
        <v>16</v>
      </c>
      <c r="K88" s="26" t="s">
        <v>17</v>
      </c>
      <c r="L88" s="27" t="s">
        <v>18</v>
      </c>
      <c r="M88" s="27" t="s">
        <v>19</v>
      </c>
      <c r="N88" s="26" t="s">
        <v>15</v>
      </c>
      <c r="O88" s="26" t="s">
        <v>16</v>
      </c>
      <c r="P88" s="26" t="s">
        <v>17</v>
      </c>
      <c r="Q88" s="27" t="s">
        <v>18</v>
      </c>
      <c r="R88" s="27" t="s">
        <v>19</v>
      </c>
      <c r="S88" s="26" t="s">
        <v>15</v>
      </c>
      <c r="T88" s="26" t="s">
        <v>16</v>
      </c>
      <c r="U88" s="26" t="s">
        <v>17</v>
      </c>
      <c r="V88" s="28" t="s">
        <v>15</v>
      </c>
      <c r="W88" s="28" t="s">
        <v>16</v>
      </c>
      <c r="X88" s="28" t="s">
        <v>17</v>
      </c>
      <c r="Y88" s="27" t="s">
        <v>18</v>
      </c>
      <c r="Z88" s="27" t="s">
        <v>19</v>
      </c>
    </row>
    <row r="89" spans="5:26" ht="12.75" customHeight="1">
      <c r="E89" s="109" t="s">
        <v>20</v>
      </c>
      <c r="F89" s="111" t="s">
        <v>37</v>
      </c>
      <c r="G89" s="29">
        <v>43497</v>
      </c>
      <c r="H89" s="30" t="s">
        <v>95</v>
      </c>
      <c r="I89" s="31">
        <v>0.93</v>
      </c>
      <c r="J89" s="31">
        <v>0.86</v>
      </c>
      <c r="K89" s="31">
        <v>0.96</v>
      </c>
      <c r="L89" s="32">
        <v>0.69</v>
      </c>
      <c r="M89" s="32">
        <v>0.8</v>
      </c>
      <c r="N89" s="31">
        <v>0.91</v>
      </c>
      <c r="O89" s="31">
        <v>0.82</v>
      </c>
      <c r="P89" s="31">
        <v>0.88</v>
      </c>
      <c r="Q89" s="32">
        <v>0.78</v>
      </c>
      <c r="R89" s="32">
        <v>0.81</v>
      </c>
      <c r="S89" s="31">
        <v>0.96</v>
      </c>
      <c r="T89" s="31">
        <v>0.86</v>
      </c>
      <c r="U89" s="31">
        <v>0.95</v>
      </c>
      <c r="V89" s="33">
        <f>_xlfn.IFERROR(_xlfn.AVERAGEIFS($I89:$U89,$I$88:$U$88,V$88,$I89:$U89,"&lt;&gt;0"),"")</f>
        <v>0.9333333333333332</v>
      </c>
      <c r="W89" s="33">
        <f aca="true" t="shared" si="0" ref="W89:Z104">_xlfn.IFERROR(_xlfn.AVERAGEIFS($I89:$U89,$I$88:$U$88,W$88,$I89:$U89,"&lt;&gt;0"),"")</f>
        <v>0.8466666666666667</v>
      </c>
      <c r="X89" s="33">
        <f t="shared" si="0"/>
        <v>0.93</v>
      </c>
      <c r="Y89" s="33">
        <f t="shared" si="0"/>
        <v>0.735</v>
      </c>
      <c r="Z89" s="34">
        <f t="shared" si="0"/>
        <v>0.805</v>
      </c>
    </row>
    <row r="90" spans="5:26" ht="12.75" customHeight="1">
      <c r="E90" s="110"/>
      <c r="F90" s="112"/>
      <c r="G90" s="35">
        <v>43498</v>
      </c>
      <c r="H90" s="36" t="s">
        <v>96</v>
      </c>
      <c r="I90" s="37">
        <v>0.96</v>
      </c>
      <c r="J90" s="37">
        <v>0.88</v>
      </c>
      <c r="K90" s="37">
        <v>1</v>
      </c>
      <c r="L90" s="38">
        <v>0.67</v>
      </c>
      <c r="M90" s="38"/>
      <c r="N90" s="37">
        <v>0.88</v>
      </c>
      <c r="O90" s="37">
        <v>0.8</v>
      </c>
      <c r="P90" s="37">
        <v>0.87</v>
      </c>
      <c r="Q90" s="38"/>
      <c r="R90" s="38"/>
      <c r="S90" s="37">
        <v>0.93</v>
      </c>
      <c r="T90" s="37">
        <v>0.84</v>
      </c>
      <c r="U90" s="37">
        <v>0.89</v>
      </c>
      <c r="V90" s="16">
        <f aca="true" t="shared" si="1" ref="V90:Z119">_xlfn.IFERROR(_xlfn.AVERAGEIFS($I90:$U90,$I$88:$U$88,V$88,$I90:$U90,"&lt;&gt;0"),"")</f>
        <v>0.9233333333333333</v>
      </c>
      <c r="W90" s="16">
        <f t="shared" si="0"/>
        <v>0.84</v>
      </c>
      <c r="X90" s="16">
        <f t="shared" si="0"/>
        <v>0.92</v>
      </c>
      <c r="Y90" s="16">
        <f t="shared" si="0"/>
        <v>0.67</v>
      </c>
      <c r="Z90" s="39">
        <f t="shared" si="0"/>
      </c>
    </row>
    <row r="91" spans="5:26" ht="12.75" customHeight="1" thickBot="1">
      <c r="E91" s="110"/>
      <c r="F91" s="113"/>
      <c r="G91" s="40">
        <v>43499</v>
      </c>
      <c r="H91" s="41" t="s">
        <v>97</v>
      </c>
      <c r="I91" s="42">
        <v>0.92</v>
      </c>
      <c r="J91" s="42">
        <v>0.86</v>
      </c>
      <c r="K91" s="42">
        <v>0.94</v>
      </c>
      <c r="L91" s="43"/>
      <c r="M91" s="43"/>
      <c r="N91" s="42">
        <f>'[2]Простои 2см'!R80</f>
        <v>0</v>
      </c>
      <c r="O91" s="42">
        <f>'[2]Простои 2см'!R86</f>
        <v>0</v>
      </c>
      <c r="P91" s="42">
        <f>'[2]Простои 2см'!R98</f>
        <v>0</v>
      </c>
      <c r="Q91" s="43"/>
      <c r="R91" s="43"/>
      <c r="S91" s="42">
        <f>'[2]Простои 3см'!R80</f>
        <v>0</v>
      </c>
      <c r="T91" s="42">
        <f>'[2]Простои 3см'!R86</f>
        <v>0</v>
      </c>
      <c r="U91" s="42">
        <f>'[2]Простои 3см'!R98</f>
        <v>0</v>
      </c>
      <c r="V91" s="44">
        <f t="shared" si="1"/>
        <v>0.92</v>
      </c>
      <c r="W91" s="44">
        <f t="shared" si="0"/>
        <v>0.86</v>
      </c>
      <c r="X91" s="44">
        <f t="shared" si="0"/>
        <v>0.94</v>
      </c>
      <c r="Y91" s="44">
        <f t="shared" si="0"/>
      </c>
      <c r="Z91" s="45">
        <f t="shared" si="0"/>
      </c>
    </row>
    <row r="92" spans="5:26" ht="12.75" customHeight="1">
      <c r="E92" s="114" t="s">
        <v>21</v>
      </c>
      <c r="F92" s="117" t="s">
        <v>38</v>
      </c>
      <c r="G92" s="29">
        <v>43500</v>
      </c>
      <c r="H92" s="30" t="s">
        <v>98</v>
      </c>
      <c r="I92" s="46">
        <v>0.98</v>
      </c>
      <c r="J92" s="46">
        <v>0.91</v>
      </c>
      <c r="K92" s="46">
        <v>0.97</v>
      </c>
      <c r="L92" s="32">
        <v>0.8</v>
      </c>
      <c r="M92" s="32">
        <v>0.69</v>
      </c>
      <c r="N92" s="31">
        <v>0.97</v>
      </c>
      <c r="O92" s="31">
        <v>0.88</v>
      </c>
      <c r="P92" s="31">
        <v>0.95</v>
      </c>
      <c r="Q92" s="32">
        <v>0.75</v>
      </c>
      <c r="R92" s="32">
        <v>0.8</v>
      </c>
      <c r="S92" s="31">
        <v>0.95</v>
      </c>
      <c r="T92" s="31">
        <v>0.97</v>
      </c>
      <c r="U92" s="31">
        <v>0.97</v>
      </c>
      <c r="V92" s="33">
        <f t="shared" si="1"/>
        <v>0.9666666666666667</v>
      </c>
      <c r="W92" s="33">
        <f t="shared" si="0"/>
        <v>0.9199999999999999</v>
      </c>
      <c r="X92" s="33">
        <f t="shared" si="0"/>
        <v>0.9633333333333333</v>
      </c>
      <c r="Y92" s="33">
        <f t="shared" si="0"/>
        <v>0.775</v>
      </c>
      <c r="Z92" s="34">
        <f t="shared" si="0"/>
        <v>0.745</v>
      </c>
    </row>
    <row r="93" spans="5:26" ht="15">
      <c r="E93" s="115"/>
      <c r="F93" s="118"/>
      <c r="G93" s="35">
        <f aca="true" t="shared" si="2" ref="G93:G119">G92+1</f>
        <v>43501</v>
      </c>
      <c r="H93" s="36" t="s">
        <v>99</v>
      </c>
      <c r="I93" s="37">
        <v>0.86</v>
      </c>
      <c r="J93" s="37">
        <v>0.92</v>
      </c>
      <c r="K93" s="37">
        <v>0.96</v>
      </c>
      <c r="L93" s="38">
        <v>0.83</v>
      </c>
      <c r="M93" s="38">
        <v>0.8</v>
      </c>
      <c r="N93" s="37">
        <v>0.95</v>
      </c>
      <c r="O93" s="37">
        <v>0.92</v>
      </c>
      <c r="P93" s="37">
        <v>0.96</v>
      </c>
      <c r="Q93" s="38">
        <v>0.78</v>
      </c>
      <c r="R93" s="38">
        <v>0.79</v>
      </c>
      <c r="S93" s="37">
        <v>0.83</v>
      </c>
      <c r="T93" s="37">
        <v>0.92</v>
      </c>
      <c r="U93" s="37">
        <v>0.9</v>
      </c>
      <c r="V93" s="16">
        <f t="shared" si="1"/>
        <v>0.88</v>
      </c>
      <c r="W93" s="16">
        <f t="shared" si="0"/>
        <v>0.92</v>
      </c>
      <c r="X93" s="16">
        <f t="shared" si="0"/>
        <v>0.94</v>
      </c>
      <c r="Y93" s="16">
        <f t="shared" si="0"/>
        <v>0.8049999999999999</v>
      </c>
      <c r="Z93" s="39">
        <f t="shared" si="0"/>
        <v>0.795</v>
      </c>
    </row>
    <row r="94" spans="5:26" ht="15">
      <c r="E94" s="115"/>
      <c r="F94" s="118"/>
      <c r="G94" s="35">
        <f t="shared" si="2"/>
        <v>43502</v>
      </c>
      <c r="H94" s="36" t="s">
        <v>100</v>
      </c>
      <c r="I94" s="37">
        <v>0.95</v>
      </c>
      <c r="J94" s="37">
        <v>0.83</v>
      </c>
      <c r="K94" s="37">
        <v>0.93</v>
      </c>
      <c r="L94" s="38">
        <v>0.78</v>
      </c>
      <c r="M94" s="38">
        <v>0.75</v>
      </c>
      <c r="N94" s="37">
        <v>0.85</v>
      </c>
      <c r="O94" s="37">
        <v>0.83</v>
      </c>
      <c r="P94" s="37">
        <v>0.9</v>
      </c>
      <c r="Q94" s="38">
        <v>0.83</v>
      </c>
      <c r="R94" s="38">
        <v>0.72</v>
      </c>
      <c r="S94" s="37">
        <v>0.99</v>
      </c>
      <c r="T94" s="37">
        <v>0.89</v>
      </c>
      <c r="U94" s="37">
        <v>0.86</v>
      </c>
      <c r="V94" s="16">
        <f t="shared" si="1"/>
        <v>0.93</v>
      </c>
      <c r="W94" s="16">
        <f t="shared" si="0"/>
        <v>0.85</v>
      </c>
      <c r="X94" s="16">
        <f t="shared" si="0"/>
        <v>0.8966666666666666</v>
      </c>
      <c r="Y94" s="16">
        <f t="shared" si="0"/>
        <v>0.8049999999999999</v>
      </c>
      <c r="Z94" s="39">
        <f t="shared" si="0"/>
        <v>0.735</v>
      </c>
    </row>
    <row r="95" spans="5:26" ht="15">
      <c r="E95" s="115"/>
      <c r="F95" s="118"/>
      <c r="G95" s="35">
        <f t="shared" si="2"/>
        <v>43503</v>
      </c>
      <c r="H95" s="36" t="s">
        <v>101</v>
      </c>
      <c r="I95" s="37">
        <v>1</v>
      </c>
      <c r="J95" s="37">
        <v>0.93</v>
      </c>
      <c r="K95" s="37">
        <v>0.96</v>
      </c>
      <c r="L95" s="38">
        <v>0.43</v>
      </c>
      <c r="M95" s="38">
        <v>0.8</v>
      </c>
      <c r="N95" s="37">
        <v>0.96</v>
      </c>
      <c r="O95" s="37">
        <v>0.88</v>
      </c>
      <c r="P95" s="37">
        <v>0.91</v>
      </c>
      <c r="Q95" s="38">
        <v>0.35</v>
      </c>
      <c r="R95" s="38">
        <v>0.81</v>
      </c>
      <c r="S95" s="37">
        <v>0.84</v>
      </c>
      <c r="T95" s="37">
        <v>0.88</v>
      </c>
      <c r="U95" s="37">
        <v>0.96</v>
      </c>
      <c r="V95" s="16">
        <f t="shared" si="1"/>
        <v>0.9333333333333332</v>
      </c>
      <c r="W95" s="16">
        <f t="shared" si="0"/>
        <v>0.8966666666666666</v>
      </c>
      <c r="X95" s="16">
        <f t="shared" si="0"/>
        <v>0.9433333333333334</v>
      </c>
      <c r="Y95" s="16">
        <f t="shared" si="0"/>
        <v>0.39</v>
      </c>
      <c r="Z95" s="39">
        <f t="shared" si="0"/>
        <v>0.805</v>
      </c>
    </row>
    <row r="96" spans="5:26" ht="15">
      <c r="E96" s="115"/>
      <c r="F96" s="118"/>
      <c r="G96" s="35">
        <f t="shared" si="2"/>
        <v>43504</v>
      </c>
      <c r="H96" s="36" t="s">
        <v>95</v>
      </c>
      <c r="I96" s="37">
        <v>0.93</v>
      </c>
      <c r="J96" s="37">
        <v>0.94</v>
      </c>
      <c r="K96" s="37">
        <v>0.96</v>
      </c>
      <c r="L96" s="38">
        <v>0.87</v>
      </c>
      <c r="M96" s="38"/>
      <c r="N96" s="37">
        <v>0.86</v>
      </c>
      <c r="O96" s="37">
        <v>0.82</v>
      </c>
      <c r="P96" s="37">
        <v>0.93</v>
      </c>
      <c r="Q96" s="38">
        <v>0.64</v>
      </c>
      <c r="R96" s="38"/>
      <c r="S96" s="37">
        <v>0.82</v>
      </c>
      <c r="T96" s="37">
        <v>0.89</v>
      </c>
      <c r="U96" s="37">
        <v>0.96</v>
      </c>
      <c r="V96" s="16">
        <f t="shared" si="1"/>
        <v>0.87</v>
      </c>
      <c r="W96" s="16">
        <f t="shared" si="0"/>
        <v>0.8833333333333333</v>
      </c>
      <c r="X96" s="16">
        <f t="shared" si="0"/>
        <v>0.9500000000000001</v>
      </c>
      <c r="Y96" s="16">
        <f t="shared" si="0"/>
        <v>0.755</v>
      </c>
      <c r="Z96" s="39">
        <f t="shared" si="0"/>
      </c>
    </row>
    <row r="97" spans="5:26" ht="15">
      <c r="E97" s="115"/>
      <c r="F97" s="118"/>
      <c r="G97" s="35">
        <f t="shared" si="2"/>
        <v>43505</v>
      </c>
      <c r="H97" s="36" t="s">
        <v>96</v>
      </c>
      <c r="I97" s="37"/>
      <c r="J97" s="37"/>
      <c r="K97" s="37"/>
      <c r="L97" s="38"/>
      <c r="M97" s="38"/>
      <c r="N97" s="37"/>
      <c r="O97" s="37"/>
      <c r="P97" s="37"/>
      <c r="Q97" s="38"/>
      <c r="R97" s="38"/>
      <c r="S97" s="37"/>
      <c r="T97" s="37"/>
      <c r="U97" s="37"/>
      <c r="V97" s="16">
        <f t="shared" si="1"/>
      </c>
      <c r="W97" s="16">
        <f t="shared" si="0"/>
      </c>
      <c r="X97" s="16">
        <f t="shared" si="0"/>
      </c>
      <c r="Y97" s="16">
        <f t="shared" si="0"/>
      </c>
      <c r="Z97" s="39">
        <f t="shared" si="0"/>
      </c>
    </row>
    <row r="98" spans="5:26" ht="15.75" thickBot="1">
      <c r="E98" s="115"/>
      <c r="F98" s="119"/>
      <c r="G98" s="40">
        <f t="shared" si="2"/>
        <v>43506</v>
      </c>
      <c r="H98" s="41" t="s">
        <v>97</v>
      </c>
      <c r="I98" s="37"/>
      <c r="J98" s="37"/>
      <c r="K98" s="37"/>
      <c r="L98" s="38"/>
      <c r="M98" s="38"/>
      <c r="N98" s="37"/>
      <c r="O98" s="37"/>
      <c r="P98" s="37"/>
      <c r="Q98" s="38"/>
      <c r="R98" s="38"/>
      <c r="S98" s="37"/>
      <c r="T98" s="37"/>
      <c r="U98" s="37"/>
      <c r="V98" s="44">
        <f t="shared" si="1"/>
      </c>
      <c r="W98" s="44">
        <f t="shared" si="0"/>
      </c>
      <c r="X98" s="44">
        <f t="shared" si="0"/>
      </c>
      <c r="Y98" s="44">
        <f t="shared" si="0"/>
      </c>
      <c r="Z98" s="45">
        <f t="shared" si="0"/>
      </c>
    </row>
    <row r="99" spans="5:26" ht="15">
      <c r="E99" s="115"/>
      <c r="F99" s="111" t="s">
        <v>39</v>
      </c>
      <c r="G99" s="29">
        <f t="shared" si="2"/>
        <v>43507</v>
      </c>
      <c r="H99" s="30" t="s">
        <v>98</v>
      </c>
      <c r="I99" s="31"/>
      <c r="J99" s="31"/>
      <c r="K99" s="31"/>
      <c r="L99" s="32"/>
      <c r="M99" s="32"/>
      <c r="N99" s="31"/>
      <c r="O99" s="31"/>
      <c r="P99" s="31"/>
      <c r="Q99" s="32"/>
      <c r="R99" s="32"/>
      <c r="S99" s="31"/>
      <c r="T99" s="31"/>
      <c r="U99" s="31"/>
      <c r="V99" s="33">
        <f t="shared" si="1"/>
      </c>
      <c r="W99" s="33">
        <f t="shared" si="0"/>
      </c>
      <c r="X99" s="33">
        <f t="shared" si="0"/>
      </c>
      <c r="Y99" s="33">
        <f t="shared" si="0"/>
      </c>
      <c r="Z99" s="34">
        <f t="shared" si="0"/>
      </c>
    </row>
    <row r="100" spans="5:26" ht="15">
      <c r="E100" s="115"/>
      <c r="F100" s="112"/>
      <c r="G100" s="35">
        <f t="shared" si="2"/>
        <v>43508</v>
      </c>
      <c r="H100" s="36" t="s">
        <v>99</v>
      </c>
      <c r="I100" s="37"/>
      <c r="J100" s="37"/>
      <c r="K100" s="37"/>
      <c r="L100" s="38"/>
      <c r="M100" s="38"/>
      <c r="N100" s="37"/>
      <c r="O100" s="37"/>
      <c r="P100" s="37"/>
      <c r="Q100" s="38"/>
      <c r="R100" s="38"/>
      <c r="S100" s="37"/>
      <c r="T100" s="37"/>
      <c r="U100" s="37"/>
      <c r="V100" s="16">
        <f t="shared" si="1"/>
      </c>
      <c r="W100" s="16">
        <f t="shared" si="0"/>
      </c>
      <c r="X100" s="16">
        <f t="shared" si="0"/>
      </c>
      <c r="Y100" s="16">
        <f t="shared" si="0"/>
      </c>
      <c r="Z100" s="39">
        <f t="shared" si="0"/>
      </c>
    </row>
    <row r="101" spans="5:26" ht="15">
      <c r="E101" s="115"/>
      <c r="F101" s="112"/>
      <c r="G101" s="35">
        <f t="shared" si="2"/>
        <v>43509</v>
      </c>
      <c r="H101" s="36" t="s">
        <v>100</v>
      </c>
      <c r="I101" s="37"/>
      <c r="J101" s="37"/>
      <c r="K101" s="37"/>
      <c r="L101" s="38"/>
      <c r="M101" s="38"/>
      <c r="N101" s="37"/>
      <c r="O101" s="37"/>
      <c r="P101" s="37"/>
      <c r="Q101" s="38"/>
      <c r="R101" s="38"/>
      <c r="S101" s="37"/>
      <c r="T101" s="37"/>
      <c r="U101" s="37"/>
      <c r="V101" s="16">
        <f t="shared" si="1"/>
      </c>
      <c r="W101" s="16">
        <f t="shared" si="0"/>
      </c>
      <c r="X101" s="16">
        <f t="shared" si="0"/>
      </c>
      <c r="Y101" s="16">
        <f t="shared" si="0"/>
      </c>
      <c r="Z101" s="39">
        <f t="shared" si="0"/>
      </c>
    </row>
    <row r="102" spans="5:26" ht="15">
      <c r="E102" s="115"/>
      <c r="F102" s="112"/>
      <c r="G102" s="35">
        <f t="shared" si="2"/>
        <v>43510</v>
      </c>
      <c r="H102" s="36" t="s">
        <v>101</v>
      </c>
      <c r="I102" s="37"/>
      <c r="J102" s="37"/>
      <c r="K102" s="37"/>
      <c r="L102" s="38"/>
      <c r="M102" s="38"/>
      <c r="N102" s="37"/>
      <c r="O102" s="37"/>
      <c r="P102" s="37"/>
      <c r="Q102" s="38"/>
      <c r="R102" s="38"/>
      <c r="S102" s="37"/>
      <c r="T102" s="37"/>
      <c r="U102" s="37"/>
      <c r="V102" s="16">
        <f t="shared" si="1"/>
      </c>
      <c r="W102" s="16">
        <f t="shared" si="0"/>
      </c>
      <c r="X102" s="16">
        <f t="shared" si="0"/>
      </c>
      <c r="Y102" s="16">
        <f t="shared" si="0"/>
      </c>
      <c r="Z102" s="39">
        <f t="shared" si="0"/>
      </c>
    </row>
    <row r="103" spans="5:26" ht="15">
      <c r="E103" s="115"/>
      <c r="F103" s="112"/>
      <c r="G103" s="35">
        <f t="shared" si="2"/>
        <v>43511</v>
      </c>
      <c r="H103" s="36" t="s">
        <v>95</v>
      </c>
      <c r="I103" s="37"/>
      <c r="J103" s="37"/>
      <c r="K103" s="37"/>
      <c r="L103" s="38"/>
      <c r="M103" s="38"/>
      <c r="N103" s="37"/>
      <c r="O103" s="37"/>
      <c r="P103" s="37"/>
      <c r="Q103" s="38"/>
      <c r="R103" s="38"/>
      <c r="S103" s="37"/>
      <c r="T103" s="37"/>
      <c r="U103" s="37"/>
      <c r="V103" s="16">
        <f t="shared" si="1"/>
      </c>
      <c r="W103" s="16">
        <f t="shared" si="0"/>
      </c>
      <c r="X103" s="16">
        <f t="shared" si="0"/>
      </c>
      <c r="Y103" s="16">
        <f t="shared" si="0"/>
      </c>
      <c r="Z103" s="39">
        <f t="shared" si="0"/>
      </c>
    </row>
    <row r="104" spans="5:26" ht="15">
      <c r="E104" s="115"/>
      <c r="F104" s="112"/>
      <c r="G104" s="35">
        <f t="shared" si="2"/>
        <v>43512</v>
      </c>
      <c r="H104" s="36" t="s">
        <v>96</v>
      </c>
      <c r="I104" s="37"/>
      <c r="J104" s="37"/>
      <c r="K104" s="37"/>
      <c r="L104" s="38"/>
      <c r="M104" s="38"/>
      <c r="N104" s="37"/>
      <c r="O104" s="37"/>
      <c r="P104" s="37"/>
      <c r="Q104" s="38"/>
      <c r="R104" s="38"/>
      <c r="S104" s="37"/>
      <c r="T104" s="37"/>
      <c r="U104" s="37"/>
      <c r="V104" s="16">
        <f t="shared" si="1"/>
      </c>
      <c r="W104" s="16">
        <f t="shared" si="0"/>
      </c>
      <c r="X104" s="16">
        <f t="shared" si="0"/>
      </c>
      <c r="Y104" s="16">
        <f t="shared" si="0"/>
      </c>
      <c r="Z104" s="39">
        <f t="shared" si="0"/>
      </c>
    </row>
    <row r="105" spans="5:26" ht="15.75" thickBot="1">
      <c r="E105" s="115"/>
      <c r="F105" s="113"/>
      <c r="G105" s="40">
        <f t="shared" si="2"/>
        <v>43513</v>
      </c>
      <c r="H105" s="41" t="s">
        <v>97</v>
      </c>
      <c r="I105" s="42"/>
      <c r="J105" s="42"/>
      <c r="K105" s="42"/>
      <c r="L105" s="43"/>
      <c r="M105" s="43"/>
      <c r="N105" s="42"/>
      <c r="O105" s="42"/>
      <c r="P105" s="42"/>
      <c r="Q105" s="43"/>
      <c r="R105" s="43"/>
      <c r="S105" s="42"/>
      <c r="T105" s="42"/>
      <c r="U105" s="42"/>
      <c r="V105" s="44">
        <f t="shared" si="1"/>
      </c>
      <c r="W105" s="44">
        <f t="shared" si="1"/>
      </c>
      <c r="X105" s="44">
        <f t="shared" si="1"/>
      </c>
      <c r="Y105" s="44">
        <f t="shared" si="1"/>
      </c>
      <c r="Z105" s="45">
        <f t="shared" si="1"/>
      </c>
    </row>
    <row r="106" spans="5:26" ht="15">
      <c r="E106" s="115"/>
      <c r="F106" s="111" t="s">
        <v>40</v>
      </c>
      <c r="G106" s="29">
        <f t="shared" si="2"/>
        <v>43514</v>
      </c>
      <c r="H106" s="30" t="s">
        <v>98</v>
      </c>
      <c r="I106" s="31"/>
      <c r="J106" s="31"/>
      <c r="K106" s="31"/>
      <c r="L106" s="32"/>
      <c r="M106" s="32"/>
      <c r="N106" s="31"/>
      <c r="O106" s="31"/>
      <c r="P106" s="31"/>
      <c r="Q106" s="32"/>
      <c r="R106" s="32"/>
      <c r="S106" s="31"/>
      <c r="T106" s="31"/>
      <c r="U106" s="31"/>
      <c r="V106" s="33">
        <f t="shared" si="1"/>
      </c>
      <c r="W106" s="33">
        <f t="shared" si="1"/>
      </c>
      <c r="X106" s="33">
        <f t="shared" si="1"/>
      </c>
      <c r="Y106" s="33">
        <f t="shared" si="1"/>
      </c>
      <c r="Z106" s="34">
        <f t="shared" si="1"/>
      </c>
    </row>
    <row r="107" spans="5:26" ht="15">
      <c r="E107" s="115"/>
      <c r="F107" s="112"/>
      <c r="G107" s="35">
        <f t="shared" si="2"/>
        <v>43515</v>
      </c>
      <c r="H107" s="36" t="s">
        <v>99</v>
      </c>
      <c r="I107" s="37"/>
      <c r="J107" s="37"/>
      <c r="K107" s="37"/>
      <c r="L107" s="38"/>
      <c r="M107" s="38"/>
      <c r="N107" s="37"/>
      <c r="O107" s="37"/>
      <c r="P107" s="37"/>
      <c r="Q107" s="38"/>
      <c r="R107" s="38"/>
      <c r="S107" s="37"/>
      <c r="T107" s="37"/>
      <c r="U107" s="37"/>
      <c r="V107" s="16">
        <f t="shared" si="1"/>
      </c>
      <c r="W107" s="16">
        <f t="shared" si="1"/>
      </c>
      <c r="X107" s="16">
        <f t="shared" si="1"/>
      </c>
      <c r="Y107" s="16">
        <f t="shared" si="1"/>
      </c>
      <c r="Z107" s="39">
        <f t="shared" si="1"/>
      </c>
    </row>
    <row r="108" spans="5:26" ht="15">
      <c r="E108" s="115"/>
      <c r="F108" s="112"/>
      <c r="G108" s="35">
        <f t="shared" si="2"/>
        <v>43516</v>
      </c>
      <c r="H108" s="36" t="s">
        <v>100</v>
      </c>
      <c r="I108" s="37"/>
      <c r="J108" s="37"/>
      <c r="K108" s="37"/>
      <c r="L108" s="38"/>
      <c r="M108" s="38"/>
      <c r="N108" s="37"/>
      <c r="O108" s="37"/>
      <c r="P108" s="37"/>
      <c r="Q108" s="38"/>
      <c r="R108" s="38"/>
      <c r="S108" s="37"/>
      <c r="T108" s="37"/>
      <c r="U108" s="37"/>
      <c r="V108" s="16">
        <f t="shared" si="1"/>
      </c>
      <c r="W108" s="16">
        <f t="shared" si="1"/>
      </c>
      <c r="X108" s="16">
        <f t="shared" si="1"/>
      </c>
      <c r="Y108" s="16">
        <f t="shared" si="1"/>
      </c>
      <c r="Z108" s="39">
        <f t="shared" si="1"/>
      </c>
    </row>
    <row r="109" spans="5:26" ht="15">
      <c r="E109" s="115"/>
      <c r="F109" s="112"/>
      <c r="G109" s="35">
        <f t="shared" si="2"/>
        <v>43517</v>
      </c>
      <c r="H109" s="36" t="s">
        <v>101</v>
      </c>
      <c r="I109" s="37"/>
      <c r="J109" s="37"/>
      <c r="K109" s="37"/>
      <c r="L109" s="38"/>
      <c r="M109" s="38"/>
      <c r="N109" s="37"/>
      <c r="O109" s="37"/>
      <c r="P109" s="37"/>
      <c r="Q109" s="38"/>
      <c r="R109" s="38"/>
      <c r="S109" s="37"/>
      <c r="T109" s="37"/>
      <c r="U109" s="37"/>
      <c r="V109" s="16">
        <f t="shared" si="1"/>
      </c>
      <c r="W109" s="16">
        <f t="shared" si="1"/>
      </c>
      <c r="X109" s="16">
        <f t="shared" si="1"/>
      </c>
      <c r="Y109" s="16">
        <f t="shared" si="1"/>
      </c>
      <c r="Z109" s="39">
        <f t="shared" si="1"/>
      </c>
    </row>
    <row r="110" spans="5:26" ht="15">
      <c r="E110" s="115"/>
      <c r="F110" s="112"/>
      <c r="G110" s="35">
        <f t="shared" si="2"/>
        <v>43518</v>
      </c>
      <c r="H110" s="36" t="s">
        <v>95</v>
      </c>
      <c r="I110" s="37"/>
      <c r="J110" s="37"/>
      <c r="K110" s="37"/>
      <c r="L110" s="38"/>
      <c r="M110" s="38"/>
      <c r="N110" s="37"/>
      <c r="O110" s="37"/>
      <c r="P110" s="37"/>
      <c r="Q110" s="38"/>
      <c r="R110" s="38"/>
      <c r="S110" s="37"/>
      <c r="T110" s="37"/>
      <c r="U110" s="37"/>
      <c r="V110" s="16">
        <f t="shared" si="1"/>
      </c>
      <c r="W110" s="16">
        <f t="shared" si="1"/>
      </c>
      <c r="X110" s="16">
        <f t="shared" si="1"/>
      </c>
      <c r="Y110" s="16">
        <f t="shared" si="1"/>
      </c>
      <c r="Z110" s="39">
        <f t="shared" si="1"/>
      </c>
    </row>
    <row r="111" spans="5:26" ht="15">
      <c r="E111" s="115"/>
      <c r="F111" s="112"/>
      <c r="G111" s="35">
        <f t="shared" si="2"/>
        <v>43519</v>
      </c>
      <c r="H111" s="36" t="s">
        <v>96</v>
      </c>
      <c r="I111" s="37"/>
      <c r="J111" s="37"/>
      <c r="K111" s="37"/>
      <c r="L111" s="38"/>
      <c r="M111" s="38"/>
      <c r="N111" s="37"/>
      <c r="O111" s="37"/>
      <c r="P111" s="37"/>
      <c r="Q111" s="38"/>
      <c r="R111" s="38"/>
      <c r="S111" s="37"/>
      <c r="T111" s="37"/>
      <c r="U111" s="37"/>
      <c r="V111" s="16">
        <f t="shared" si="1"/>
      </c>
      <c r="W111" s="16">
        <f t="shared" si="1"/>
      </c>
      <c r="X111" s="16">
        <f t="shared" si="1"/>
      </c>
      <c r="Y111" s="16">
        <f t="shared" si="1"/>
      </c>
      <c r="Z111" s="39">
        <f t="shared" si="1"/>
      </c>
    </row>
    <row r="112" spans="5:26" ht="15.75" thickBot="1">
      <c r="E112" s="115"/>
      <c r="F112" s="113"/>
      <c r="G112" s="40">
        <f t="shared" si="2"/>
        <v>43520</v>
      </c>
      <c r="H112" s="41" t="s">
        <v>97</v>
      </c>
      <c r="I112" s="42"/>
      <c r="J112" s="42"/>
      <c r="K112" s="42"/>
      <c r="L112" s="43"/>
      <c r="M112" s="43"/>
      <c r="N112" s="42"/>
      <c r="O112" s="42"/>
      <c r="P112" s="42"/>
      <c r="Q112" s="43"/>
      <c r="R112" s="43"/>
      <c r="S112" s="42"/>
      <c r="T112" s="42"/>
      <c r="U112" s="42"/>
      <c r="V112" s="44">
        <f t="shared" si="1"/>
      </c>
      <c r="W112" s="44">
        <f t="shared" si="1"/>
      </c>
      <c r="X112" s="44">
        <f t="shared" si="1"/>
      </c>
      <c r="Y112" s="44">
        <f t="shared" si="1"/>
      </c>
      <c r="Z112" s="45">
        <f t="shared" si="1"/>
      </c>
    </row>
    <row r="113" spans="5:26" ht="15">
      <c r="E113" s="115"/>
      <c r="F113" s="111" t="s">
        <v>41</v>
      </c>
      <c r="G113" s="29">
        <f t="shared" si="2"/>
        <v>43521</v>
      </c>
      <c r="H113" s="30" t="s">
        <v>98</v>
      </c>
      <c r="I113" s="31"/>
      <c r="J113" s="31"/>
      <c r="K113" s="31"/>
      <c r="L113" s="32"/>
      <c r="M113" s="32"/>
      <c r="N113" s="31"/>
      <c r="O113" s="31"/>
      <c r="P113" s="31"/>
      <c r="Q113" s="32"/>
      <c r="R113" s="32"/>
      <c r="S113" s="31"/>
      <c r="T113" s="31"/>
      <c r="U113" s="31"/>
      <c r="V113" s="33">
        <f t="shared" si="1"/>
      </c>
      <c r="W113" s="33">
        <f t="shared" si="1"/>
      </c>
      <c r="X113" s="33">
        <f t="shared" si="1"/>
      </c>
      <c r="Y113" s="33">
        <f t="shared" si="1"/>
      </c>
      <c r="Z113" s="34">
        <f t="shared" si="1"/>
      </c>
    </row>
    <row r="114" spans="5:26" ht="15">
      <c r="E114" s="115"/>
      <c r="F114" s="112"/>
      <c r="G114" s="35">
        <f t="shared" si="2"/>
        <v>43522</v>
      </c>
      <c r="H114" s="36" t="s">
        <v>99</v>
      </c>
      <c r="I114" s="37"/>
      <c r="J114" s="37"/>
      <c r="K114" s="37"/>
      <c r="L114" s="38"/>
      <c r="M114" s="38"/>
      <c r="N114" s="37"/>
      <c r="O114" s="37"/>
      <c r="P114" s="37"/>
      <c r="Q114" s="38"/>
      <c r="R114" s="38"/>
      <c r="S114" s="37"/>
      <c r="T114" s="37"/>
      <c r="U114" s="37"/>
      <c r="V114" s="16">
        <f t="shared" si="1"/>
      </c>
      <c r="W114" s="16">
        <f t="shared" si="1"/>
      </c>
      <c r="X114" s="16">
        <f t="shared" si="1"/>
      </c>
      <c r="Y114" s="16">
        <f t="shared" si="1"/>
      </c>
      <c r="Z114" s="39">
        <f t="shared" si="1"/>
      </c>
    </row>
    <row r="115" spans="5:26" ht="15">
      <c r="E115" s="115"/>
      <c r="F115" s="112"/>
      <c r="G115" s="35">
        <f t="shared" si="2"/>
        <v>43523</v>
      </c>
      <c r="H115" s="36" t="s">
        <v>100</v>
      </c>
      <c r="I115" s="37"/>
      <c r="J115" s="37"/>
      <c r="K115" s="37"/>
      <c r="L115" s="38"/>
      <c r="M115" s="38"/>
      <c r="N115" s="37"/>
      <c r="O115" s="37"/>
      <c r="P115" s="37"/>
      <c r="Q115" s="38"/>
      <c r="R115" s="38"/>
      <c r="S115" s="37"/>
      <c r="T115" s="37"/>
      <c r="U115" s="37"/>
      <c r="V115" s="16">
        <f t="shared" si="1"/>
      </c>
      <c r="W115" s="16">
        <f t="shared" si="1"/>
      </c>
      <c r="X115" s="16">
        <f t="shared" si="1"/>
      </c>
      <c r="Y115" s="16">
        <f t="shared" si="1"/>
      </c>
      <c r="Z115" s="39">
        <f t="shared" si="1"/>
      </c>
    </row>
    <row r="116" spans="5:26" ht="15">
      <c r="E116" s="115"/>
      <c r="F116" s="112"/>
      <c r="G116" s="35">
        <f t="shared" si="2"/>
        <v>43524</v>
      </c>
      <c r="H116" s="36" t="s">
        <v>101</v>
      </c>
      <c r="I116" s="37"/>
      <c r="J116" s="37"/>
      <c r="K116" s="37"/>
      <c r="L116" s="38"/>
      <c r="M116" s="38"/>
      <c r="N116" s="37"/>
      <c r="O116" s="37"/>
      <c r="P116" s="37"/>
      <c r="Q116" s="38"/>
      <c r="R116" s="38"/>
      <c r="S116" s="37"/>
      <c r="T116" s="37"/>
      <c r="U116" s="37"/>
      <c r="V116" s="16">
        <f t="shared" si="1"/>
      </c>
      <c r="W116" s="16">
        <f t="shared" si="1"/>
      </c>
      <c r="X116" s="16">
        <f t="shared" si="1"/>
      </c>
      <c r="Y116" s="16">
        <f t="shared" si="1"/>
      </c>
      <c r="Z116" s="39">
        <f t="shared" si="1"/>
      </c>
    </row>
    <row r="117" spans="5:26" ht="15">
      <c r="E117" s="115"/>
      <c r="F117" s="112"/>
      <c r="G117" s="35">
        <f t="shared" si="2"/>
        <v>43525</v>
      </c>
      <c r="H117" s="36" t="s">
        <v>95</v>
      </c>
      <c r="I117" s="37"/>
      <c r="J117" s="37"/>
      <c r="K117" s="37"/>
      <c r="L117" s="38"/>
      <c r="M117" s="38"/>
      <c r="N117" s="37"/>
      <c r="O117" s="37"/>
      <c r="P117" s="37"/>
      <c r="Q117" s="38"/>
      <c r="R117" s="38"/>
      <c r="S117" s="37"/>
      <c r="T117" s="37"/>
      <c r="U117" s="37"/>
      <c r="V117" s="16">
        <f t="shared" si="1"/>
      </c>
      <c r="W117" s="16">
        <f t="shared" si="1"/>
      </c>
      <c r="X117" s="16">
        <f t="shared" si="1"/>
      </c>
      <c r="Y117" s="16">
        <f t="shared" si="1"/>
      </c>
      <c r="Z117" s="39">
        <f t="shared" si="1"/>
      </c>
    </row>
    <row r="118" spans="5:26" ht="15">
      <c r="E118" s="115"/>
      <c r="F118" s="112"/>
      <c r="G118" s="35">
        <f t="shared" si="2"/>
        <v>43526</v>
      </c>
      <c r="H118" s="36" t="s">
        <v>96</v>
      </c>
      <c r="I118" s="37"/>
      <c r="J118" s="37"/>
      <c r="K118" s="37"/>
      <c r="L118" s="38"/>
      <c r="M118" s="38"/>
      <c r="N118" s="37"/>
      <c r="O118" s="37"/>
      <c r="P118" s="37"/>
      <c r="Q118" s="38"/>
      <c r="R118" s="38"/>
      <c r="S118" s="37"/>
      <c r="T118" s="37"/>
      <c r="U118" s="37"/>
      <c r="V118" s="16">
        <f t="shared" si="1"/>
      </c>
      <c r="W118" s="16">
        <f t="shared" si="1"/>
      </c>
      <c r="X118" s="16">
        <f t="shared" si="1"/>
      </c>
      <c r="Y118" s="16">
        <f t="shared" si="1"/>
      </c>
      <c r="Z118" s="39">
        <f t="shared" si="1"/>
      </c>
    </row>
    <row r="119" spans="5:26" ht="15.75" thickBot="1">
      <c r="E119" s="116"/>
      <c r="F119" s="113"/>
      <c r="G119" s="40">
        <f t="shared" si="2"/>
        <v>43527</v>
      </c>
      <c r="H119" s="41" t="s">
        <v>97</v>
      </c>
      <c r="I119" s="42"/>
      <c r="J119" s="42"/>
      <c r="K119" s="42"/>
      <c r="L119" s="43"/>
      <c r="M119" s="43"/>
      <c r="N119" s="42"/>
      <c r="O119" s="42"/>
      <c r="P119" s="42"/>
      <c r="Q119" s="43"/>
      <c r="R119" s="43"/>
      <c r="S119" s="42"/>
      <c r="T119" s="42"/>
      <c r="U119" s="42"/>
      <c r="V119" s="44">
        <f t="shared" si="1"/>
      </c>
      <c r="W119" s="44">
        <f t="shared" si="1"/>
      </c>
      <c r="X119" s="44">
        <f t="shared" si="1"/>
      </c>
      <c r="Y119" s="44">
        <f t="shared" si="1"/>
      </c>
      <c r="Z119" s="45">
        <f t="shared" si="1"/>
      </c>
    </row>
    <row r="124" ht="3" customHeight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spans="8:18" ht="204.75" customHeight="1">
      <c r="H134" s="47"/>
      <c r="I134" s="48" t="str">
        <f>'[1]Простои 1см'!C3</f>
        <v>Замена пресс-формы</v>
      </c>
      <c r="J134" s="48" t="str">
        <f>'[1]Простои 1см'!D3</f>
        <v>Подналадка во время работы</v>
      </c>
      <c r="K134" s="48" t="str">
        <f>'[1]Простои 1см'!E3</f>
        <v>Ожидание УТК для одобрения запуска</v>
      </c>
      <c r="L134" s="48" t="str">
        <f>'[1]Простои 1см'!F3</f>
        <v>Отсутствие тары у ТПА</v>
      </c>
      <c r="M134" s="48" t="str">
        <f>'[1]Простои 1см'!G3</f>
        <v>Нет вывоза готовой продукции</v>
      </c>
      <c r="N134" s="48" t="str">
        <f>'[1]Простои 1см'!H3</f>
        <v>Нет материала для литья/сборки/укладки</v>
      </c>
      <c r="O134" s="48" t="str">
        <f>'[1]Простои 1см'!I3</f>
        <v>Нет оператора для работы</v>
      </c>
      <c r="P134" s="48" t="str">
        <f>'[1]Простои 1см'!J3</f>
        <v>Нет наладчика для выполнения работ</v>
      </c>
      <c r="Q134" s="48" t="str">
        <f>'[1]Простои 1см'!K3</f>
        <v>Ремонт пресс-формы или захвата с остановкой ТПА (без времени  замены п/ф)</v>
      </c>
      <c r="R134" s="48" t="str">
        <f>'[1]Простои 1см'!L3</f>
        <v>Аварийный ремонт ТПА</v>
      </c>
    </row>
    <row r="135" spans="8:18" ht="15">
      <c r="H135" s="49" t="str">
        <f>I88</f>
        <v>Большое</v>
      </c>
      <c r="I135" s="50">
        <f>SUM('[1]Простои 1см'!C4:C9,'[1]Простои 2см'!C4:C9,'[1]Простои 3см'!C4:C9)</f>
        <v>0</v>
      </c>
      <c r="J135" s="50">
        <f>SUM('[1]Простои 1см'!D4:D9,'[1]Простои 2см'!D4:D9,'[1]Простои 3см'!D4:D9)</f>
        <v>0</v>
      </c>
      <c r="K135" s="50">
        <f>SUM('[1]Простои 1см'!E4:E9,'[1]Простои 2см'!E4:E9,'[1]Простои 3см'!E4:E9)</f>
        <v>0</v>
      </c>
      <c r="L135" s="50">
        <f>SUM('[1]Простои 1см'!F4:F9,'[1]Простои 2см'!F4:F9,'[1]Простои 3см'!F4:F9)</f>
        <v>0</v>
      </c>
      <c r="M135" s="50">
        <f>SUM('[1]Простои 1см'!G4:G9,'[1]Простои 2см'!G4:G9,'[1]Простои 3см'!G4:G9)</f>
        <v>0</v>
      </c>
      <c r="N135" s="50">
        <f>SUM('[1]Простои 1см'!H4:H9,'[1]Простои 2см'!H4:H9,'[1]Простои 3см'!H4:H9)</f>
        <v>0</v>
      </c>
      <c r="O135" s="50">
        <f>SUM('[1]Простои 1см'!I4:I9,'[1]Простои 2см'!I4:I9,'[1]Простои 3см'!I4:I9)</f>
        <v>0</v>
      </c>
      <c r="P135" s="50">
        <f>SUM('[1]Простои 1см'!J4:J9,'[1]Простои 2см'!J4:J9,'[1]Простои 3см'!J4:J9)</f>
        <v>0</v>
      </c>
      <c r="Q135" s="50">
        <f>SUM('[1]Простои 1см'!K4:K9,'[1]Простои 2см'!K4:K9,'[1]Простои 3см'!K4:K9)</f>
        <v>0</v>
      </c>
      <c r="R135" s="50">
        <f>SUM('[1]Простои 1см'!L4:L9,'[1]Простои 2см'!L4:L9,'[1]Простои 3см'!L4:L9)</f>
        <v>0</v>
      </c>
    </row>
    <row r="136" spans="8:18" ht="15">
      <c r="H136" s="49" t="str">
        <f>J88</f>
        <v>Среднее</v>
      </c>
      <c r="I136" s="50">
        <f>SUM('[1]Простои 1см'!C10:C21,'[1]Простои 2см'!C10:C21,'[1]Простои 3см'!C10:C21)</f>
        <v>0</v>
      </c>
      <c r="J136" s="50">
        <f>SUM('[1]Простои 1см'!D10:D21,'[1]Простои 2см'!D10:D21,'[1]Простои 3см'!D10:D21)</f>
        <v>0</v>
      </c>
      <c r="K136" s="50">
        <f>SUM('[1]Простои 1см'!E10:E21,'[1]Простои 2см'!E10:E21,'[1]Простои 3см'!E10:E21)</f>
        <v>0</v>
      </c>
      <c r="L136" s="50">
        <f>SUM('[1]Простои 1см'!F10:F21,'[1]Простои 2см'!F10:F21,'[1]Простои 3см'!F10:F21)</f>
        <v>0</v>
      </c>
      <c r="M136" s="50">
        <f>SUM('[1]Простои 1см'!G10:G21,'[1]Простои 2см'!G10:G21,'[1]Простои 3см'!G10:G21)</f>
        <v>0</v>
      </c>
      <c r="N136" s="50">
        <f>SUM('[1]Простои 1см'!H10:H21,'[1]Простои 2см'!H10:H21,'[1]Простои 3см'!H10:H21)</f>
        <v>0</v>
      </c>
      <c r="O136" s="50">
        <f>SUM('[1]Простои 1см'!I10:I21,'[1]Простои 2см'!I10:I21,'[1]Простои 3см'!I10:I21)</f>
        <v>0</v>
      </c>
      <c r="P136" s="50">
        <f>SUM('[1]Простои 1см'!J10:J21,'[1]Простои 2см'!J10:J21,'[1]Простои 3см'!J10:J21)</f>
        <v>0</v>
      </c>
      <c r="Q136" s="50">
        <f>SUM('[1]Простои 1см'!K10:K21,'[1]Простои 2см'!K10:K21,'[1]Простои 3см'!K10:K21)</f>
        <v>0</v>
      </c>
      <c r="R136" s="50">
        <f>SUM('[1]Простои 1см'!L10:L21,'[1]Простои 2см'!L10:L21,'[1]Простои 3см'!L10:L21)</f>
        <v>0</v>
      </c>
    </row>
    <row r="137" spans="8:18" ht="15">
      <c r="H137" s="49" t="str">
        <f>K88</f>
        <v>Мелкое</v>
      </c>
      <c r="I137" s="50">
        <f>SUM('[1]Простои 1см'!C22:C43,'[1]Простои 2см'!C22:C43,'[1]Простои 3см'!C22:C43)</f>
        <v>0</v>
      </c>
      <c r="J137" s="50">
        <f>SUM('[1]Простои 1см'!D22:D43,'[1]Простои 2см'!D22:D43,'[1]Простои 3см'!D22:D43)</f>
        <v>0</v>
      </c>
      <c r="K137" s="50">
        <f>SUM('[1]Простои 1см'!E22:E43,'[1]Простои 2см'!E22:E43,'[1]Простои 3см'!E22:E43)</f>
        <v>0</v>
      </c>
      <c r="L137" s="50">
        <f>SUM('[1]Простои 1см'!F22:F43,'[1]Простои 2см'!F22:F43,'[1]Простои 3см'!F22:F43)</f>
        <v>0</v>
      </c>
      <c r="M137" s="50">
        <f>SUM('[1]Простои 1см'!G22:G43,'[1]Простои 2см'!G22:G43,'[1]Простои 3см'!G22:G43)</f>
        <v>0</v>
      </c>
      <c r="N137" s="50">
        <f>SUM('[1]Простои 1см'!H22:H43,'[1]Простои 2см'!H22:H43,'[1]Простои 3см'!H22:H43)</f>
        <v>0</v>
      </c>
      <c r="O137" s="50">
        <f>SUM('[1]Простои 1см'!I22:I43,'[1]Простои 2см'!I22:I43,'[1]Простои 3см'!I22:I43)</f>
        <v>0</v>
      </c>
      <c r="P137" s="50">
        <f>SUM('[1]Простои 1см'!J22:J43,'[1]Простои 2см'!J22:J43,'[1]Простои 3см'!J22:J43)</f>
        <v>0</v>
      </c>
      <c r="Q137" s="50">
        <f>SUM('[1]Простои 1см'!K22:K43,'[1]Простои 2см'!K22:K43,'[1]Простои 3см'!K22:K43)</f>
        <v>0</v>
      </c>
      <c r="R137" s="50">
        <f>SUM('[1]Простои 1см'!L22:L43,'[1]Простои 2см'!L22:L43,'[1]Простои 3см'!L22:L43)</f>
        <v>0</v>
      </c>
    </row>
    <row r="138" spans="8:18" ht="15">
      <c r="H138" s="51" t="str">
        <f>L88</f>
        <v>Линия 1</v>
      </c>
      <c r="I138" s="50"/>
      <c r="J138" s="50"/>
      <c r="K138" s="50"/>
      <c r="L138" s="50"/>
      <c r="M138" s="50"/>
      <c r="N138" s="50"/>
      <c r="O138" s="50"/>
      <c r="P138" s="50"/>
      <c r="Q138" s="50"/>
      <c r="R138" s="50"/>
    </row>
    <row r="139" spans="8:18" ht="15">
      <c r="H139" s="51" t="str">
        <f>M88</f>
        <v>Линия 2</v>
      </c>
      <c r="I139" s="50"/>
      <c r="J139" s="50"/>
      <c r="K139" s="50"/>
      <c r="L139" s="50"/>
      <c r="M139" s="50"/>
      <c r="N139" s="50"/>
      <c r="O139" s="50"/>
      <c r="P139" s="50"/>
      <c r="Q139" s="50"/>
      <c r="R139" s="50"/>
    </row>
    <row r="140" spans="8:18" ht="15">
      <c r="H140" s="52"/>
      <c r="I140" s="53"/>
      <c r="J140" s="53"/>
      <c r="K140" s="53"/>
      <c r="L140" s="53"/>
      <c r="M140" s="53"/>
      <c r="N140" s="53"/>
      <c r="O140" s="53"/>
      <c r="P140" s="53"/>
      <c r="Q140" s="53"/>
      <c r="R140" s="53"/>
    </row>
    <row r="141" spans="8:18" ht="15">
      <c r="H141" s="52"/>
      <c r="I141" s="53"/>
      <c r="J141" s="53"/>
      <c r="K141" s="53"/>
      <c r="L141" s="53"/>
      <c r="M141" s="53"/>
      <c r="N141" s="53"/>
      <c r="O141" s="53"/>
      <c r="P141" s="53"/>
      <c r="Q141" s="53"/>
      <c r="R141" s="53"/>
    </row>
    <row r="142" spans="8:18" ht="15">
      <c r="H142" s="52"/>
      <c r="I142" s="53"/>
      <c r="J142" s="53"/>
      <c r="K142" s="53"/>
      <c r="L142" s="53"/>
      <c r="M142" s="53"/>
      <c r="N142" s="53"/>
      <c r="O142" s="53"/>
      <c r="P142" s="53"/>
      <c r="Q142" s="53"/>
      <c r="R142" s="53"/>
    </row>
    <row r="143" spans="8:18" ht="15">
      <c r="H143" s="52"/>
      <c r="I143" s="53"/>
      <c r="J143" s="53"/>
      <c r="K143" s="53"/>
      <c r="L143" s="53"/>
      <c r="M143" s="53"/>
      <c r="N143" s="53"/>
      <c r="O143" s="53"/>
      <c r="P143" s="53"/>
      <c r="Q143" s="53"/>
      <c r="R143" s="53"/>
    </row>
    <row r="144" spans="8:18" ht="15">
      <c r="H144" s="52"/>
      <c r="I144" s="53"/>
      <c r="J144" s="53"/>
      <c r="K144" s="53"/>
      <c r="L144" s="53"/>
      <c r="M144" s="53"/>
      <c r="N144" s="53"/>
      <c r="O144" s="53"/>
      <c r="P144" s="53"/>
      <c r="Q144" s="53"/>
      <c r="R144" s="53"/>
    </row>
  </sheetData>
  <sheetProtection/>
  <mergeCells count="22">
    <mergeCell ref="U11:U12"/>
    <mergeCell ref="V11:X11"/>
    <mergeCell ref="Y11:Z11"/>
    <mergeCell ref="U26:U27"/>
    <mergeCell ref="V26:X26"/>
    <mergeCell ref="Y26:Z26"/>
    <mergeCell ref="V82:Z82"/>
    <mergeCell ref="G85:U85"/>
    <mergeCell ref="V85:Z86"/>
    <mergeCell ref="G86:U86"/>
    <mergeCell ref="G87:H88"/>
    <mergeCell ref="I87:M87"/>
    <mergeCell ref="N87:R87"/>
    <mergeCell ref="S87:U87"/>
    <mergeCell ref="V87:Z87"/>
    <mergeCell ref="E89:E91"/>
    <mergeCell ref="F89:F91"/>
    <mergeCell ref="E92:E119"/>
    <mergeCell ref="F92:F98"/>
    <mergeCell ref="F99:F105"/>
    <mergeCell ref="F106:F112"/>
    <mergeCell ref="F113:F119"/>
  </mergeCells>
  <conditionalFormatting sqref="V89:Z119">
    <cfRule type="expression" priority="1" dxfId="0">
      <formula>IF(ISBLANK(M15),"",100-(M14/(M15/100)))</formula>
    </cfRule>
  </conditionalFormatting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НЮША</dc:creator>
  <cp:keywords/>
  <dc:description/>
  <cp:lastModifiedBy>User</cp:lastModifiedBy>
  <dcterms:created xsi:type="dcterms:W3CDTF">2019-02-16T18:36:01Z</dcterms:created>
  <dcterms:modified xsi:type="dcterms:W3CDTF">2019-02-17T09:45:01Z</dcterms:modified>
  <cp:category/>
  <cp:version/>
  <cp:contentType/>
  <cp:contentStatus/>
</cp:coreProperties>
</file>