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v\Свое\"/>
    </mc:Choice>
  </mc:AlternateContent>
  <bookViews>
    <workbookView xWindow="0" yWindow="0" windowWidth="21570" windowHeight="8160" tabRatio="905" activeTab="1"/>
  </bookViews>
  <sheets>
    <sheet name="выручка" sheetId="3" r:id="rId1"/>
    <sheet name="Август" sheetId="17" r:id="rId2"/>
  </sheets>
  <definedNames>
    <definedName name="_xlnm.Print_Area" localSheetId="1">Август!$A$1:$BX$72</definedName>
  </definedNames>
  <calcPr calcId="152511" fullPrecision="0"/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8" i="3"/>
  <c r="F8" i="3"/>
  <c r="P37" i="3"/>
  <c r="Q37" i="3" s="1"/>
  <c r="K37" i="3"/>
  <c r="L37" i="3" s="1"/>
  <c r="M37" i="3" s="1"/>
  <c r="J37" i="3"/>
  <c r="N37" i="3" s="1"/>
  <c r="E52" i="17"/>
  <c r="G52" i="17"/>
  <c r="F38" i="3" l="1"/>
  <c r="G38" i="3"/>
  <c r="H38" i="3"/>
  <c r="I38" i="3"/>
  <c r="K38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I35" i="3"/>
  <c r="I36" i="3"/>
  <c r="H36" i="3"/>
  <c r="J7" i="17"/>
  <c r="J49" i="17" s="1"/>
  <c r="J50" i="17" s="1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H8" i="3"/>
  <c r="J38" i="3" l="1"/>
  <c r="N38" i="3" s="1"/>
  <c r="E39" i="3"/>
  <c r="P38" i="3"/>
  <c r="Q38" i="3" s="1"/>
  <c r="H49" i="17"/>
  <c r="H50" i="17" s="1"/>
  <c r="F49" i="17"/>
  <c r="F50" i="17" s="1"/>
  <c r="L38" i="3" l="1"/>
  <c r="M38" i="3" s="1"/>
  <c r="K8" i="3"/>
  <c r="BO5" i="17"/>
  <c r="BX8" i="17"/>
  <c r="BX9" i="17"/>
  <c r="BX10" i="17"/>
  <c r="BX11" i="17"/>
  <c r="BX12" i="17"/>
  <c r="BX13" i="17"/>
  <c r="BX14" i="17"/>
  <c r="BX15" i="17"/>
  <c r="BX16" i="17"/>
  <c r="BX17" i="17"/>
  <c r="BX18" i="17"/>
  <c r="BX19" i="17"/>
  <c r="BX20" i="17"/>
  <c r="BX21" i="17"/>
  <c r="BX22" i="17"/>
  <c r="BX23" i="17"/>
  <c r="BX24" i="17"/>
  <c r="BX25" i="17"/>
  <c r="BX26" i="17"/>
  <c r="BX27" i="17"/>
  <c r="BX28" i="17"/>
  <c r="BX29" i="17"/>
  <c r="BX30" i="17"/>
  <c r="BX31" i="17"/>
  <c r="BX32" i="17"/>
  <c r="BX33" i="17"/>
  <c r="BX34" i="17"/>
  <c r="BX35" i="17"/>
  <c r="BX36" i="17"/>
  <c r="BX37" i="17"/>
  <c r="BX38" i="17"/>
  <c r="BX39" i="17"/>
  <c r="BX40" i="17"/>
  <c r="BX41" i="17"/>
  <c r="BX42" i="17"/>
  <c r="BX43" i="17"/>
  <c r="BX44" i="17"/>
  <c r="BX45" i="17"/>
  <c r="BX46" i="17"/>
  <c r="BX47" i="17"/>
  <c r="BX7" i="17"/>
  <c r="BO8" i="17"/>
  <c r="BO9" i="17"/>
  <c r="BO10" i="17"/>
  <c r="BO11" i="17"/>
  <c r="BO12" i="17"/>
  <c r="BO13" i="17"/>
  <c r="BO14" i="17"/>
  <c r="BO15" i="17"/>
  <c r="BO16" i="17"/>
  <c r="BO17" i="17"/>
  <c r="BO18" i="17"/>
  <c r="BO19" i="17"/>
  <c r="BO20" i="17"/>
  <c r="BO21" i="17"/>
  <c r="BO22" i="17"/>
  <c r="BO23" i="17"/>
  <c r="BO24" i="17"/>
  <c r="BO25" i="17"/>
  <c r="BO26" i="17"/>
  <c r="BO27" i="17"/>
  <c r="BO28" i="17"/>
  <c r="BO29" i="17"/>
  <c r="BO30" i="17"/>
  <c r="BO31" i="17"/>
  <c r="BO32" i="17"/>
  <c r="BO33" i="17"/>
  <c r="BO34" i="17"/>
  <c r="BO35" i="17"/>
  <c r="BO36" i="17"/>
  <c r="BO37" i="17"/>
  <c r="BO38" i="17"/>
  <c r="BO39" i="17"/>
  <c r="BO40" i="17"/>
  <c r="BO41" i="17"/>
  <c r="BO42" i="17"/>
  <c r="BO43" i="17"/>
  <c r="BO44" i="17"/>
  <c r="BO45" i="17"/>
  <c r="BO46" i="17"/>
  <c r="BO47" i="17"/>
  <c r="BO7" i="17"/>
  <c r="BM57" i="17"/>
  <c r="BM56" i="17"/>
  <c r="BM55" i="17"/>
  <c r="BM54" i="17"/>
  <c r="BM53" i="17"/>
  <c r="BM52" i="17"/>
  <c r="BK57" i="17"/>
  <c r="BK56" i="17"/>
  <c r="BK55" i="17"/>
  <c r="BK54" i="17"/>
  <c r="BK53" i="17"/>
  <c r="BK52" i="17"/>
  <c r="BI57" i="17"/>
  <c r="BI56" i="17"/>
  <c r="BI55" i="17"/>
  <c r="BI54" i="17"/>
  <c r="BI53" i="17"/>
  <c r="BI52" i="17"/>
  <c r="BG57" i="17"/>
  <c r="BG56" i="17"/>
  <c r="BG55" i="17"/>
  <c r="BG54" i="17"/>
  <c r="BG53" i="17"/>
  <c r="BG52" i="17"/>
  <c r="BE57" i="17"/>
  <c r="BE56" i="17"/>
  <c r="BE55" i="17"/>
  <c r="BE54" i="17"/>
  <c r="BE53" i="17"/>
  <c r="BE52" i="17"/>
  <c r="BC57" i="17"/>
  <c r="BC56" i="17"/>
  <c r="BC55" i="17"/>
  <c r="BC54" i="17"/>
  <c r="BC53" i="17"/>
  <c r="BC52" i="17"/>
  <c r="BA57" i="17"/>
  <c r="BA56" i="17"/>
  <c r="BA55" i="17"/>
  <c r="BA54" i="17"/>
  <c r="BA53" i="17"/>
  <c r="BA52" i="17"/>
  <c r="AY57" i="17"/>
  <c r="AY56" i="17"/>
  <c r="AY55" i="17"/>
  <c r="AY54" i="17"/>
  <c r="AY53" i="17"/>
  <c r="AY52" i="17"/>
  <c r="AW57" i="17"/>
  <c r="AW56" i="17"/>
  <c r="AW55" i="17"/>
  <c r="AW54" i="17"/>
  <c r="AW53" i="17"/>
  <c r="AW52" i="17"/>
  <c r="AU57" i="17"/>
  <c r="AU56" i="17"/>
  <c r="AU55" i="17"/>
  <c r="AU54" i="17"/>
  <c r="AU53" i="17"/>
  <c r="AU52" i="17"/>
  <c r="AS57" i="17"/>
  <c r="AS56" i="17"/>
  <c r="AS55" i="17"/>
  <c r="AS54" i="17"/>
  <c r="AS53" i="17"/>
  <c r="AS52" i="17"/>
  <c r="AQ57" i="17"/>
  <c r="AQ56" i="17"/>
  <c r="AQ55" i="17"/>
  <c r="AQ54" i="17"/>
  <c r="AQ53" i="17"/>
  <c r="AQ52" i="17"/>
  <c r="AO57" i="17"/>
  <c r="AO56" i="17"/>
  <c r="AO55" i="17"/>
  <c r="AO54" i="17"/>
  <c r="AO53" i="17"/>
  <c r="AO52" i="17"/>
  <c r="AM57" i="17"/>
  <c r="AM56" i="17"/>
  <c r="AM55" i="17"/>
  <c r="AM54" i="17"/>
  <c r="AM53" i="17"/>
  <c r="AM52" i="17"/>
  <c r="AM58" i="17" s="1"/>
  <c r="AK57" i="17"/>
  <c r="AK56" i="17"/>
  <c r="AK55" i="17"/>
  <c r="AK54" i="17"/>
  <c r="AK53" i="17"/>
  <c r="AK52" i="17"/>
  <c r="AK58" i="17" s="1"/>
  <c r="AI57" i="17"/>
  <c r="AI56" i="17"/>
  <c r="AI55" i="17"/>
  <c r="AI54" i="17"/>
  <c r="AI53" i="17"/>
  <c r="AI52" i="17"/>
  <c r="AG57" i="17"/>
  <c r="AG56" i="17"/>
  <c r="AG55" i="17"/>
  <c r="AG54" i="17"/>
  <c r="AG53" i="17"/>
  <c r="AG52" i="17"/>
  <c r="AE57" i="17"/>
  <c r="AE56" i="17"/>
  <c r="AE55" i="17"/>
  <c r="AE54" i="17"/>
  <c r="AE53" i="17"/>
  <c r="AE52" i="17"/>
  <c r="AE58" i="17" s="1"/>
  <c r="AC57" i="17"/>
  <c r="AC56" i="17"/>
  <c r="AC55" i="17"/>
  <c r="AC54" i="17"/>
  <c r="AC53" i="17"/>
  <c r="AC52" i="17"/>
  <c r="AC58" i="17" s="1"/>
  <c r="AA57" i="17"/>
  <c r="AA56" i="17"/>
  <c r="AA55" i="17"/>
  <c r="AA54" i="17"/>
  <c r="AA53" i="17"/>
  <c r="AA52" i="17"/>
  <c r="Y57" i="17"/>
  <c r="Y56" i="17"/>
  <c r="Y55" i="17"/>
  <c r="Y54" i="17"/>
  <c r="Y53" i="17"/>
  <c r="Y52" i="17"/>
  <c r="W57" i="17"/>
  <c r="W56" i="17"/>
  <c r="W55" i="17"/>
  <c r="W54" i="17"/>
  <c r="W53" i="17"/>
  <c r="W52" i="17"/>
  <c r="W58" i="17" s="1"/>
  <c r="U57" i="17"/>
  <c r="U56" i="17"/>
  <c r="U55" i="17"/>
  <c r="U54" i="17"/>
  <c r="U53" i="17"/>
  <c r="U52" i="17"/>
  <c r="U58" i="17" s="1"/>
  <c r="S57" i="17"/>
  <c r="S56" i="17"/>
  <c r="S55" i="17"/>
  <c r="S54" i="17"/>
  <c r="S53" i="17"/>
  <c r="S52" i="17"/>
  <c r="Q57" i="17"/>
  <c r="Q56" i="17"/>
  <c r="Q55" i="17"/>
  <c r="Q54" i="17"/>
  <c r="Q53" i="17"/>
  <c r="Q52" i="17"/>
  <c r="O57" i="17"/>
  <c r="O56" i="17"/>
  <c r="O55" i="17"/>
  <c r="O54" i="17"/>
  <c r="O53" i="17"/>
  <c r="O52" i="17"/>
  <c r="M57" i="17"/>
  <c r="M56" i="17"/>
  <c r="M55" i="17"/>
  <c r="M54" i="17"/>
  <c r="M53" i="17"/>
  <c r="M52" i="17"/>
  <c r="K57" i="17"/>
  <c r="K56" i="17"/>
  <c r="K55" i="17"/>
  <c r="K54" i="17"/>
  <c r="K53" i="17"/>
  <c r="K52" i="17"/>
  <c r="I57" i="17"/>
  <c r="I56" i="17"/>
  <c r="I55" i="17"/>
  <c r="I54" i="17"/>
  <c r="I53" i="17"/>
  <c r="I52" i="17"/>
  <c r="G57" i="17"/>
  <c r="G56" i="17"/>
  <c r="G55" i="17"/>
  <c r="G54" i="17"/>
  <c r="G53" i="17"/>
  <c r="BN7" i="17"/>
  <c r="BN8" i="17"/>
  <c r="BN9" i="17"/>
  <c r="BN10" i="17"/>
  <c r="BN11" i="17"/>
  <c r="BN12" i="17"/>
  <c r="BN13" i="17"/>
  <c r="BN14" i="17"/>
  <c r="BN15" i="17"/>
  <c r="BN16" i="17"/>
  <c r="BN17" i="17"/>
  <c r="BN18" i="17"/>
  <c r="BN19" i="17"/>
  <c r="BN20" i="17"/>
  <c r="BN21" i="17"/>
  <c r="BN22" i="17"/>
  <c r="BN23" i="17"/>
  <c r="BN24" i="17"/>
  <c r="BN25" i="17"/>
  <c r="BN26" i="17"/>
  <c r="BN27" i="17"/>
  <c r="BN28" i="17"/>
  <c r="BN29" i="17"/>
  <c r="BN30" i="17"/>
  <c r="BN31" i="17"/>
  <c r="BN32" i="17"/>
  <c r="BN33" i="17"/>
  <c r="BN34" i="17"/>
  <c r="BN35" i="17"/>
  <c r="BN36" i="17"/>
  <c r="BN37" i="17"/>
  <c r="BN38" i="17"/>
  <c r="BN39" i="17"/>
  <c r="BN40" i="17"/>
  <c r="BN41" i="17"/>
  <c r="BN42" i="17"/>
  <c r="BN43" i="17"/>
  <c r="BN44" i="17"/>
  <c r="BN45" i="17"/>
  <c r="BN46" i="17"/>
  <c r="BN47" i="17"/>
  <c r="BL8" i="17"/>
  <c r="BL9" i="17"/>
  <c r="BL10" i="17"/>
  <c r="BL11" i="17"/>
  <c r="BL12" i="17"/>
  <c r="BL13" i="17"/>
  <c r="BL14" i="17"/>
  <c r="BL15" i="17"/>
  <c r="BL16" i="17"/>
  <c r="BL17" i="17"/>
  <c r="BL18" i="17"/>
  <c r="BL19" i="17"/>
  <c r="BL20" i="17"/>
  <c r="BL21" i="17"/>
  <c r="BL22" i="17"/>
  <c r="BL23" i="17"/>
  <c r="BL24" i="17"/>
  <c r="BL25" i="17"/>
  <c r="BL26" i="17"/>
  <c r="BL27" i="17"/>
  <c r="BL28" i="17"/>
  <c r="BL29" i="17"/>
  <c r="BL30" i="17"/>
  <c r="BL31" i="17"/>
  <c r="BL32" i="17"/>
  <c r="BL33" i="17"/>
  <c r="BL34" i="17"/>
  <c r="BL35" i="17"/>
  <c r="BL36" i="17"/>
  <c r="BL37" i="17"/>
  <c r="BL38" i="17"/>
  <c r="BL39" i="17"/>
  <c r="BL40" i="17"/>
  <c r="BL41" i="17"/>
  <c r="BL42" i="17"/>
  <c r="BL43" i="17"/>
  <c r="BL44" i="17"/>
  <c r="BL45" i="17"/>
  <c r="BL46" i="17"/>
  <c r="BL47" i="17"/>
  <c r="BL7" i="17"/>
  <c r="BJ8" i="17"/>
  <c r="BJ9" i="17"/>
  <c r="BJ10" i="17"/>
  <c r="BJ11" i="17"/>
  <c r="BJ12" i="17"/>
  <c r="BJ13" i="17"/>
  <c r="BJ14" i="17"/>
  <c r="BJ15" i="17"/>
  <c r="BJ16" i="17"/>
  <c r="BJ17" i="17"/>
  <c r="BJ18" i="17"/>
  <c r="BJ19" i="17"/>
  <c r="BJ20" i="17"/>
  <c r="BJ21" i="17"/>
  <c r="BJ22" i="17"/>
  <c r="BJ23" i="17"/>
  <c r="BJ24" i="17"/>
  <c r="BJ25" i="17"/>
  <c r="BJ26" i="17"/>
  <c r="BJ27" i="17"/>
  <c r="BJ28" i="17"/>
  <c r="BJ29" i="17"/>
  <c r="BJ30" i="17"/>
  <c r="BJ31" i="17"/>
  <c r="BJ32" i="17"/>
  <c r="BJ33" i="17"/>
  <c r="BJ34" i="17"/>
  <c r="BJ35" i="17"/>
  <c r="BJ36" i="17"/>
  <c r="BJ37" i="17"/>
  <c r="BJ38" i="17"/>
  <c r="BJ39" i="17"/>
  <c r="BJ40" i="17"/>
  <c r="BJ41" i="17"/>
  <c r="BJ42" i="17"/>
  <c r="BJ43" i="17"/>
  <c r="BJ44" i="17"/>
  <c r="BJ45" i="17"/>
  <c r="BJ46" i="17"/>
  <c r="BJ47" i="17"/>
  <c r="BJ7" i="17"/>
  <c r="BH47" i="17"/>
  <c r="BH8" i="17"/>
  <c r="BH9" i="17"/>
  <c r="BH10" i="17"/>
  <c r="BH11" i="17"/>
  <c r="BH12" i="17"/>
  <c r="BH13" i="17"/>
  <c r="BH14" i="17"/>
  <c r="BH15" i="17"/>
  <c r="BH16" i="17"/>
  <c r="BH17" i="17"/>
  <c r="BH18" i="17"/>
  <c r="BH19" i="17"/>
  <c r="BH20" i="17"/>
  <c r="BH21" i="17"/>
  <c r="BH22" i="17"/>
  <c r="BH23" i="17"/>
  <c r="BH24" i="17"/>
  <c r="BH25" i="17"/>
  <c r="BH26" i="17"/>
  <c r="BH27" i="17"/>
  <c r="BH28" i="17"/>
  <c r="BH29" i="17"/>
  <c r="BH30" i="17"/>
  <c r="BH31" i="17"/>
  <c r="BH32" i="17"/>
  <c r="BH33" i="17"/>
  <c r="BH34" i="17"/>
  <c r="BH35" i="17"/>
  <c r="BH36" i="17"/>
  <c r="BH37" i="17"/>
  <c r="BH38" i="17"/>
  <c r="BH39" i="17"/>
  <c r="BH40" i="17"/>
  <c r="BH41" i="17"/>
  <c r="BH42" i="17"/>
  <c r="BH43" i="17"/>
  <c r="BH44" i="17"/>
  <c r="BH45" i="17"/>
  <c r="BH46" i="17"/>
  <c r="BH7" i="17"/>
  <c r="BF8" i="17"/>
  <c r="BF9" i="17"/>
  <c r="BF10" i="17"/>
  <c r="BF11" i="17"/>
  <c r="BF12" i="17"/>
  <c r="BF13" i="17"/>
  <c r="BF14" i="17"/>
  <c r="BF15" i="17"/>
  <c r="BF16" i="17"/>
  <c r="BF17" i="17"/>
  <c r="BF18" i="17"/>
  <c r="BF19" i="17"/>
  <c r="BF20" i="17"/>
  <c r="BF21" i="17"/>
  <c r="BF22" i="17"/>
  <c r="BF23" i="17"/>
  <c r="BF24" i="17"/>
  <c r="BF25" i="17"/>
  <c r="BF26" i="17"/>
  <c r="BF27" i="17"/>
  <c r="BF28" i="17"/>
  <c r="BF29" i="17"/>
  <c r="BF30" i="17"/>
  <c r="BF31" i="17"/>
  <c r="BF32" i="17"/>
  <c r="BF33" i="17"/>
  <c r="BF34" i="17"/>
  <c r="BF35" i="17"/>
  <c r="BF36" i="17"/>
  <c r="BF37" i="17"/>
  <c r="BF38" i="17"/>
  <c r="BF39" i="17"/>
  <c r="BF40" i="17"/>
  <c r="BF41" i="17"/>
  <c r="BF42" i="17"/>
  <c r="BF43" i="17"/>
  <c r="BF44" i="17"/>
  <c r="BF45" i="17"/>
  <c r="BF46" i="17"/>
  <c r="BF47" i="17"/>
  <c r="BF7" i="17"/>
  <c r="BD8" i="17"/>
  <c r="BD9" i="17"/>
  <c r="BD10" i="17"/>
  <c r="BD11" i="17"/>
  <c r="BD12" i="17"/>
  <c r="BD13" i="17"/>
  <c r="BD14" i="17"/>
  <c r="BD15" i="17"/>
  <c r="BD16" i="17"/>
  <c r="BD17" i="17"/>
  <c r="BD18" i="17"/>
  <c r="BD19" i="17"/>
  <c r="BD20" i="17"/>
  <c r="BD21" i="17"/>
  <c r="BD22" i="17"/>
  <c r="BD23" i="17"/>
  <c r="BD24" i="17"/>
  <c r="BD25" i="17"/>
  <c r="BD26" i="17"/>
  <c r="BD27" i="17"/>
  <c r="BD28" i="17"/>
  <c r="BD29" i="17"/>
  <c r="BD30" i="17"/>
  <c r="BD31" i="17"/>
  <c r="BD32" i="17"/>
  <c r="BD33" i="17"/>
  <c r="BD34" i="17"/>
  <c r="BD35" i="17"/>
  <c r="BD36" i="17"/>
  <c r="BD37" i="17"/>
  <c r="BD38" i="17"/>
  <c r="BD39" i="17"/>
  <c r="BD40" i="17"/>
  <c r="BD41" i="17"/>
  <c r="BD42" i="17"/>
  <c r="BD43" i="17"/>
  <c r="BD44" i="17"/>
  <c r="BD45" i="17"/>
  <c r="BD46" i="17"/>
  <c r="BD47" i="17"/>
  <c r="BD7" i="17"/>
  <c r="BB8" i="17"/>
  <c r="BB9" i="17"/>
  <c r="BB10" i="17"/>
  <c r="BB11" i="17"/>
  <c r="BB12" i="17"/>
  <c r="BB13" i="17"/>
  <c r="BB14" i="17"/>
  <c r="BB15" i="17"/>
  <c r="BB16" i="17"/>
  <c r="BB17" i="17"/>
  <c r="BB18" i="17"/>
  <c r="BB19" i="17"/>
  <c r="BB20" i="17"/>
  <c r="BB21" i="17"/>
  <c r="BB22" i="17"/>
  <c r="BB23" i="17"/>
  <c r="BB24" i="17"/>
  <c r="BB25" i="17"/>
  <c r="BB26" i="17"/>
  <c r="BB27" i="17"/>
  <c r="BB28" i="17"/>
  <c r="BB29" i="17"/>
  <c r="BB30" i="17"/>
  <c r="BB31" i="17"/>
  <c r="BB32" i="17"/>
  <c r="BB33" i="17"/>
  <c r="BB34" i="17"/>
  <c r="BB35" i="17"/>
  <c r="BB36" i="17"/>
  <c r="BB37" i="17"/>
  <c r="BB38" i="17"/>
  <c r="BB39" i="17"/>
  <c r="BB40" i="17"/>
  <c r="BB41" i="17"/>
  <c r="BB42" i="17"/>
  <c r="BB43" i="17"/>
  <c r="BB44" i="17"/>
  <c r="BB45" i="17"/>
  <c r="BB46" i="17"/>
  <c r="BB47" i="17"/>
  <c r="BB7" i="17"/>
  <c r="AZ8" i="17"/>
  <c r="AZ9" i="17"/>
  <c r="AZ10" i="17"/>
  <c r="AZ11" i="17"/>
  <c r="AZ12" i="17"/>
  <c r="AZ13" i="17"/>
  <c r="AZ14" i="17"/>
  <c r="AZ15" i="17"/>
  <c r="AZ16" i="17"/>
  <c r="AZ17" i="17"/>
  <c r="AZ18" i="17"/>
  <c r="AZ19" i="17"/>
  <c r="AZ20" i="17"/>
  <c r="AZ21" i="17"/>
  <c r="AZ22" i="17"/>
  <c r="AZ23" i="17"/>
  <c r="AZ24" i="17"/>
  <c r="AZ25" i="17"/>
  <c r="AZ26" i="17"/>
  <c r="AZ27" i="17"/>
  <c r="AZ28" i="17"/>
  <c r="AZ29" i="17"/>
  <c r="AZ30" i="17"/>
  <c r="AZ31" i="17"/>
  <c r="AZ32" i="17"/>
  <c r="AZ33" i="17"/>
  <c r="AZ34" i="17"/>
  <c r="AZ35" i="17"/>
  <c r="AZ36" i="17"/>
  <c r="AZ37" i="17"/>
  <c r="AZ38" i="17"/>
  <c r="AZ39" i="17"/>
  <c r="AZ40" i="17"/>
  <c r="AZ41" i="17"/>
  <c r="AZ42" i="17"/>
  <c r="AZ43" i="17"/>
  <c r="AZ44" i="17"/>
  <c r="AZ45" i="17"/>
  <c r="AZ46" i="17"/>
  <c r="AZ47" i="17"/>
  <c r="AZ7" i="17"/>
  <c r="AX8" i="17"/>
  <c r="AX9" i="17"/>
  <c r="AX10" i="17"/>
  <c r="AX11" i="17"/>
  <c r="AX12" i="17"/>
  <c r="AX13" i="17"/>
  <c r="AX14" i="17"/>
  <c r="AX15" i="17"/>
  <c r="AX16" i="17"/>
  <c r="AX17" i="17"/>
  <c r="AX18" i="17"/>
  <c r="AX19" i="17"/>
  <c r="AX20" i="17"/>
  <c r="AX21" i="17"/>
  <c r="AX22" i="17"/>
  <c r="AX23" i="17"/>
  <c r="AX24" i="17"/>
  <c r="AX25" i="17"/>
  <c r="AX26" i="17"/>
  <c r="AX27" i="17"/>
  <c r="AX28" i="17"/>
  <c r="AX29" i="17"/>
  <c r="AX30" i="17"/>
  <c r="AX31" i="17"/>
  <c r="AX32" i="17"/>
  <c r="AX33" i="17"/>
  <c r="AX34" i="17"/>
  <c r="AX35" i="17"/>
  <c r="AX36" i="17"/>
  <c r="AX37" i="17"/>
  <c r="AX38" i="17"/>
  <c r="AX39" i="17"/>
  <c r="AX40" i="17"/>
  <c r="AX41" i="17"/>
  <c r="AX42" i="17"/>
  <c r="AX43" i="17"/>
  <c r="AX44" i="17"/>
  <c r="AX45" i="17"/>
  <c r="AX46" i="17"/>
  <c r="AX47" i="17"/>
  <c r="AX7" i="17"/>
  <c r="AV8" i="17"/>
  <c r="AV9" i="17"/>
  <c r="AV10" i="17"/>
  <c r="AV11" i="17"/>
  <c r="AV12" i="17"/>
  <c r="AV13" i="17"/>
  <c r="AV14" i="17"/>
  <c r="AV15" i="17"/>
  <c r="AV16" i="17"/>
  <c r="AV17" i="17"/>
  <c r="AV18" i="17"/>
  <c r="AV19" i="17"/>
  <c r="AV20" i="17"/>
  <c r="AV21" i="17"/>
  <c r="AV22" i="17"/>
  <c r="AV23" i="17"/>
  <c r="AV24" i="17"/>
  <c r="AV25" i="17"/>
  <c r="AV26" i="17"/>
  <c r="AV27" i="17"/>
  <c r="AV28" i="17"/>
  <c r="AV29" i="17"/>
  <c r="AV30" i="17"/>
  <c r="AV31" i="17"/>
  <c r="AV32" i="17"/>
  <c r="AV33" i="17"/>
  <c r="AV34" i="17"/>
  <c r="AV35" i="17"/>
  <c r="AV36" i="17"/>
  <c r="AV37" i="17"/>
  <c r="AV38" i="17"/>
  <c r="AV39" i="17"/>
  <c r="AV40" i="17"/>
  <c r="AV41" i="17"/>
  <c r="AV42" i="17"/>
  <c r="AV43" i="17"/>
  <c r="AV44" i="17"/>
  <c r="AV45" i="17"/>
  <c r="AV46" i="17"/>
  <c r="AV47" i="17"/>
  <c r="AV7" i="17"/>
  <c r="AT8" i="17"/>
  <c r="AT9" i="17"/>
  <c r="AT10" i="17"/>
  <c r="AT11" i="17"/>
  <c r="AT12" i="17"/>
  <c r="AT13" i="17"/>
  <c r="AT14" i="17"/>
  <c r="AT15" i="17"/>
  <c r="AT16" i="17"/>
  <c r="AT17" i="17"/>
  <c r="AT18" i="17"/>
  <c r="AT19" i="17"/>
  <c r="AT20" i="17"/>
  <c r="AT21" i="17"/>
  <c r="AT22" i="17"/>
  <c r="AT23" i="17"/>
  <c r="AT24" i="17"/>
  <c r="AT25" i="17"/>
  <c r="AT26" i="17"/>
  <c r="AT27" i="17"/>
  <c r="AT28" i="17"/>
  <c r="AT29" i="17"/>
  <c r="AT30" i="17"/>
  <c r="AT31" i="17"/>
  <c r="AT32" i="17"/>
  <c r="AT33" i="17"/>
  <c r="AT34" i="17"/>
  <c r="AT35" i="17"/>
  <c r="AT36" i="17"/>
  <c r="AT37" i="17"/>
  <c r="AT38" i="17"/>
  <c r="AT39" i="17"/>
  <c r="AT40" i="17"/>
  <c r="AT41" i="17"/>
  <c r="AT42" i="17"/>
  <c r="AT43" i="17"/>
  <c r="AT44" i="17"/>
  <c r="AT45" i="17"/>
  <c r="AT46" i="17"/>
  <c r="AT47" i="17"/>
  <c r="AT7" i="17"/>
  <c r="AR8" i="17"/>
  <c r="AR9" i="17"/>
  <c r="AR10" i="17"/>
  <c r="AR11" i="17"/>
  <c r="AR12" i="17"/>
  <c r="AR13" i="17"/>
  <c r="AR14" i="17"/>
  <c r="AR15" i="17"/>
  <c r="AR16" i="17"/>
  <c r="AR17" i="17"/>
  <c r="AR18" i="17"/>
  <c r="AR19" i="17"/>
  <c r="AR20" i="17"/>
  <c r="AR21" i="17"/>
  <c r="AR22" i="17"/>
  <c r="AR23" i="17"/>
  <c r="AR24" i="17"/>
  <c r="AR25" i="17"/>
  <c r="AR26" i="17"/>
  <c r="AR27" i="17"/>
  <c r="AR28" i="17"/>
  <c r="AR29" i="17"/>
  <c r="AR30" i="17"/>
  <c r="AR31" i="17"/>
  <c r="AR32" i="17"/>
  <c r="AR33" i="17"/>
  <c r="AR34" i="17"/>
  <c r="AR35" i="17"/>
  <c r="AR36" i="17"/>
  <c r="AR37" i="17"/>
  <c r="AR38" i="17"/>
  <c r="AR39" i="17"/>
  <c r="AR40" i="17"/>
  <c r="AR41" i="17"/>
  <c r="AR42" i="17"/>
  <c r="AR43" i="17"/>
  <c r="AR44" i="17"/>
  <c r="AR45" i="17"/>
  <c r="AR46" i="17"/>
  <c r="AR47" i="17"/>
  <c r="AR7" i="17"/>
  <c r="AP8" i="17"/>
  <c r="AP9" i="17"/>
  <c r="AP10" i="17"/>
  <c r="AP11" i="17"/>
  <c r="AP12" i="17"/>
  <c r="AP13" i="17"/>
  <c r="AP14" i="17"/>
  <c r="AP15" i="17"/>
  <c r="AP16" i="17"/>
  <c r="AP17" i="17"/>
  <c r="AP18" i="17"/>
  <c r="AP19" i="17"/>
  <c r="AP20" i="17"/>
  <c r="AP21" i="17"/>
  <c r="AP22" i="17"/>
  <c r="AP23" i="17"/>
  <c r="AP24" i="17"/>
  <c r="AP25" i="17"/>
  <c r="AP26" i="17"/>
  <c r="AP27" i="17"/>
  <c r="AP28" i="17"/>
  <c r="AP29" i="17"/>
  <c r="AP30" i="17"/>
  <c r="AP31" i="17"/>
  <c r="AP32" i="17"/>
  <c r="AP33" i="17"/>
  <c r="AP34" i="17"/>
  <c r="AP35" i="17"/>
  <c r="AP36" i="17"/>
  <c r="AP37" i="17"/>
  <c r="AP38" i="17"/>
  <c r="AP39" i="17"/>
  <c r="AP40" i="17"/>
  <c r="AP41" i="17"/>
  <c r="AP42" i="17"/>
  <c r="AP43" i="17"/>
  <c r="AP44" i="17"/>
  <c r="AP45" i="17"/>
  <c r="AP46" i="17"/>
  <c r="AP47" i="17"/>
  <c r="AP7" i="17"/>
  <c r="AN8" i="17"/>
  <c r="AN9" i="17"/>
  <c r="AN10" i="17"/>
  <c r="AN11" i="17"/>
  <c r="AN12" i="17"/>
  <c r="AN13" i="17"/>
  <c r="AN14" i="17"/>
  <c r="AN15" i="17"/>
  <c r="AN16" i="17"/>
  <c r="AN17" i="17"/>
  <c r="AN18" i="17"/>
  <c r="AN19" i="17"/>
  <c r="AN20" i="17"/>
  <c r="AN21" i="17"/>
  <c r="AN22" i="17"/>
  <c r="AN23" i="17"/>
  <c r="AN24" i="17"/>
  <c r="AN25" i="17"/>
  <c r="AN26" i="17"/>
  <c r="AN27" i="17"/>
  <c r="AN28" i="17"/>
  <c r="AN29" i="17"/>
  <c r="AN30" i="17"/>
  <c r="AN31" i="17"/>
  <c r="AN32" i="17"/>
  <c r="AN33" i="17"/>
  <c r="AN34" i="17"/>
  <c r="AN35" i="17"/>
  <c r="AN36" i="17"/>
  <c r="AN37" i="17"/>
  <c r="AN38" i="17"/>
  <c r="AN39" i="17"/>
  <c r="AN40" i="17"/>
  <c r="AN41" i="17"/>
  <c r="AN42" i="17"/>
  <c r="AN43" i="17"/>
  <c r="AN44" i="17"/>
  <c r="AN45" i="17"/>
  <c r="AN46" i="17"/>
  <c r="AN47" i="17"/>
  <c r="AN7" i="17"/>
  <c r="AL8" i="17"/>
  <c r="AL9" i="17"/>
  <c r="AL10" i="17"/>
  <c r="AL11" i="17"/>
  <c r="AL12" i="17"/>
  <c r="AL13" i="17"/>
  <c r="AL14" i="17"/>
  <c r="AL15" i="17"/>
  <c r="AL16" i="17"/>
  <c r="AL17" i="17"/>
  <c r="AL18" i="17"/>
  <c r="AL19" i="17"/>
  <c r="AL20" i="17"/>
  <c r="AL21" i="17"/>
  <c r="AL22" i="17"/>
  <c r="AL23" i="17"/>
  <c r="AL24" i="17"/>
  <c r="AL25" i="17"/>
  <c r="AL26" i="17"/>
  <c r="AL27" i="17"/>
  <c r="AL28" i="17"/>
  <c r="AL29" i="17"/>
  <c r="AL30" i="17"/>
  <c r="AL31" i="17"/>
  <c r="AL32" i="17"/>
  <c r="AL33" i="17"/>
  <c r="AL34" i="17"/>
  <c r="AL35" i="17"/>
  <c r="AL36" i="17"/>
  <c r="AL37" i="17"/>
  <c r="AL38" i="17"/>
  <c r="AL39" i="17"/>
  <c r="AL40" i="17"/>
  <c r="AL41" i="17"/>
  <c r="AL42" i="17"/>
  <c r="AL43" i="17"/>
  <c r="AL44" i="17"/>
  <c r="AL45" i="17"/>
  <c r="AL46" i="17"/>
  <c r="AL47" i="17"/>
  <c r="AL7" i="17"/>
  <c r="AJ8" i="17"/>
  <c r="AJ9" i="17"/>
  <c r="AJ10" i="17"/>
  <c r="AJ11" i="17"/>
  <c r="AJ12" i="17"/>
  <c r="AJ13" i="17"/>
  <c r="AJ14" i="17"/>
  <c r="AJ15" i="17"/>
  <c r="AJ16" i="17"/>
  <c r="AJ17" i="17"/>
  <c r="AJ18" i="17"/>
  <c r="AJ19" i="17"/>
  <c r="AJ20" i="17"/>
  <c r="AJ21" i="17"/>
  <c r="AJ22" i="17"/>
  <c r="AJ23" i="17"/>
  <c r="AJ24" i="17"/>
  <c r="AJ25" i="17"/>
  <c r="AJ26" i="17"/>
  <c r="AJ27" i="17"/>
  <c r="AJ28" i="17"/>
  <c r="AJ29" i="17"/>
  <c r="AJ30" i="17"/>
  <c r="AJ31" i="17"/>
  <c r="AJ32" i="17"/>
  <c r="AJ33" i="17"/>
  <c r="AJ34" i="17"/>
  <c r="AJ35" i="17"/>
  <c r="AJ36" i="17"/>
  <c r="AJ37" i="17"/>
  <c r="AJ38" i="17"/>
  <c r="AJ39" i="17"/>
  <c r="AJ40" i="17"/>
  <c r="AJ41" i="17"/>
  <c r="AJ42" i="17"/>
  <c r="AJ43" i="17"/>
  <c r="AJ44" i="17"/>
  <c r="AJ45" i="17"/>
  <c r="AJ46" i="17"/>
  <c r="AJ47" i="17"/>
  <c r="AJ7" i="17"/>
  <c r="AH8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22" i="17"/>
  <c r="AH23" i="17"/>
  <c r="AH24" i="17"/>
  <c r="AH25" i="17"/>
  <c r="AH26" i="17"/>
  <c r="AH27" i="17"/>
  <c r="AH28" i="17"/>
  <c r="AH29" i="17"/>
  <c r="AH30" i="17"/>
  <c r="AH31" i="17"/>
  <c r="AH32" i="17"/>
  <c r="AH33" i="17"/>
  <c r="AH34" i="17"/>
  <c r="AH35" i="17"/>
  <c r="AH36" i="17"/>
  <c r="AH37" i="17"/>
  <c r="AH38" i="17"/>
  <c r="AH39" i="17"/>
  <c r="AH40" i="17"/>
  <c r="AH41" i="17"/>
  <c r="AH42" i="17"/>
  <c r="AH43" i="17"/>
  <c r="AH44" i="17"/>
  <c r="AH45" i="17"/>
  <c r="AH46" i="17"/>
  <c r="AH47" i="17"/>
  <c r="AH7" i="17"/>
  <c r="AF8" i="17"/>
  <c r="AF9" i="17"/>
  <c r="AF10" i="17"/>
  <c r="AF11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37" i="17"/>
  <c r="AF38" i="17"/>
  <c r="AF39" i="17"/>
  <c r="AF40" i="17"/>
  <c r="AF41" i="17"/>
  <c r="AF42" i="17"/>
  <c r="AF43" i="17"/>
  <c r="AF44" i="17"/>
  <c r="AF45" i="17"/>
  <c r="AF46" i="17"/>
  <c r="AF47" i="17"/>
  <c r="AF7" i="17"/>
  <c r="AD8" i="17"/>
  <c r="AD9" i="17"/>
  <c r="AD10" i="17"/>
  <c r="AD11" i="17"/>
  <c r="AD12" i="17"/>
  <c r="AD13" i="17"/>
  <c r="AD14" i="17"/>
  <c r="AD15" i="17"/>
  <c r="AD16" i="17"/>
  <c r="AD17" i="17"/>
  <c r="AD18" i="17"/>
  <c r="AD19" i="17"/>
  <c r="AD20" i="17"/>
  <c r="AD21" i="17"/>
  <c r="AD22" i="17"/>
  <c r="AD23" i="17"/>
  <c r="AD24" i="17"/>
  <c r="AD25" i="17"/>
  <c r="AD26" i="17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7" i="17"/>
  <c r="AB8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AB24" i="17"/>
  <c r="AB25" i="17"/>
  <c r="AB26" i="17"/>
  <c r="AB27" i="17"/>
  <c r="AB28" i="17"/>
  <c r="AB29" i="17"/>
  <c r="AB30" i="17"/>
  <c r="AB31" i="17"/>
  <c r="AB32" i="17"/>
  <c r="AB33" i="17"/>
  <c r="AB34" i="17"/>
  <c r="AB35" i="17"/>
  <c r="AB36" i="17"/>
  <c r="AB37" i="17"/>
  <c r="AB38" i="17"/>
  <c r="AB39" i="17"/>
  <c r="AB40" i="17"/>
  <c r="AB41" i="17"/>
  <c r="AB42" i="17"/>
  <c r="AB43" i="17"/>
  <c r="AB44" i="17"/>
  <c r="AB45" i="17"/>
  <c r="AB46" i="17"/>
  <c r="AB47" i="17"/>
  <c r="AB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7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7" i="17"/>
  <c r="E57" i="17"/>
  <c r="E56" i="17"/>
  <c r="E55" i="17"/>
  <c r="BX55" i="17" s="1"/>
  <c r="E54" i="17"/>
  <c r="E53" i="17"/>
  <c r="BX54" i="17" l="1"/>
  <c r="AA58" i="17"/>
  <c r="AI58" i="17"/>
  <c r="Y58" i="17"/>
  <c r="AG58" i="17"/>
  <c r="BX53" i="17"/>
  <c r="BX56" i="17"/>
  <c r="BX57" i="17"/>
  <c r="AO58" i="17"/>
  <c r="AQ58" i="17"/>
  <c r="AS58" i="17"/>
  <c r="AU58" i="17"/>
  <c r="AW58" i="17"/>
  <c r="AY58" i="17"/>
  <c r="BA58" i="17"/>
  <c r="BC58" i="17"/>
  <c r="BE58" i="17"/>
  <c r="BG58" i="17"/>
  <c r="BI58" i="17"/>
  <c r="BO54" i="17"/>
  <c r="BO53" i="17"/>
  <c r="E58" i="17"/>
  <c r="G58" i="17"/>
  <c r="G8" i="3"/>
  <c r="I8" i="3"/>
  <c r="M58" i="17"/>
  <c r="O58" i="17"/>
  <c r="Q58" i="17"/>
  <c r="S58" i="17"/>
  <c r="BK58" i="17"/>
  <c r="BM58" i="17"/>
  <c r="BO55" i="17"/>
  <c r="BO52" i="17"/>
  <c r="BO57" i="17"/>
  <c r="K58" i="17"/>
  <c r="I58" i="17"/>
  <c r="BO56" i="17"/>
  <c r="BX52" i="17"/>
  <c r="V49" i="17"/>
  <c r="V50" i="17" s="1"/>
  <c r="AL49" i="17"/>
  <c r="AL50" i="17" s="1"/>
  <c r="AT49" i="17"/>
  <c r="AT50" i="17" s="1"/>
  <c r="AX49" i="17"/>
  <c r="AX50" i="17" s="1"/>
  <c r="BB49" i="17"/>
  <c r="BB50" i="17" s="1"/>
  <c r="BD49" i="17"/>
  <c r="BD50" i="17" s="1"/>
  <c r="BJ49" i="17"/>
  <c r="BJ50" i="17" s="1"/>
  <c r="N49" i="17"/>
  <c r="N50" i="17" s="1"/>
  <c r="R49" i="17"/>
  <c r="R50" i="17" s="1"/>
  <c r="Z49" i="17"/>
  <c r="Z50" i="17" s="1"/>
  <c r="AD49" i="17"/>
  <c r="AD50" i="17" s="1"/>
  <c r="AH49" i="17"/>
  <c r="AH50" i="17" s="1"/>
  <c r="AP49" i="17"/>
  <c r="AP50" i="17" s="1"/>
  <c r="BF49" i="17"/>
  <c r="BF50" i="17" s="1"/>
  <c r="BH49" i="17"/>
  <c r="BH50" i="17" s="1"/>
  <c r="BN49" i="17"/>
  <c r="BN50" i="17" s="1"/>
  <c r="L49" i="17"/>
  <c r="L50" i="17" s="1"/>
  <c r="P49" i="17"/>
  <c r="P50" i="17" s="1"/>
  <c r="T49" i="17"/>
  <c r="T50" i="17" s="1"/>
  <c r="X49" i="17"/>
  <c r="X50" i="17" s="1"/>
  <c r="AB49" i="17"/>
  <c r="AB50" i="17" s="1"/>
  <c r="AF49" i="17"/>
  <c r="AF50" i="17" s="1"/>
  <c r="AJ49" i="17"/>
  <c r="AJ50" i="17" s="1"/>
  <c r="AN49" i="17"/>
  <c r="AN50" i="17" s="1"/>
  <c r="AR49" i="17"/>
  <c r="AR50" i="17" s="1"/>
  <c r="AV49" i="17"/>
  <c r="AV50" i="17" s="1"/>
  <c r="AZ49" i="17"/>
  <c r="AZ50" i="17" s="1"/>
  <c r="BL49" i="17"/>
  <c r="BL50" i="17" s="1"/>
  <c r="BX58" i="17" l="1"/>
  <c r="BX49" i="17"/>
  <c r="BX50" i="17" s="1"/>
  <c r="K9" i="3" l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34" i="3"/>
  <c r="F35" i="3"/>
  <c r="F36" i="3"/>
  <c r="J36" i="3" l="1"/>
  <c r="N36" i="3" s="1"/>
  <c r="J35" i="3"/>
  <c r="N35" i="3" s="1"/>
  <c r="P35" i="3"/>
  <c r="P36" i="3"/>
  <c r="L36" i="3" l="1"/>
  <c r="M36" i="3" s="1"/>
  <c r="L35" i="3"/>
  <c r="M35" i="3" s="1"/>
  <c r="Q35" i="3"/>
  <c r="BP8" i="17" l="1"/>
  <c r="F27" i="3" l="1"/>
  <c r="F28" i="3"/>
  <c r="F29" i="3"/>
  <c r="F30" i="3"/>
  <c r="F31" i="3"/>
  <c r="F32" i="3"/>
  <c r="F33" i="3"/>
  <c r="J34" i="3" l="1"/>
  <c r="P34" i="3"/>
  <c r="J33" i="3"/>
  <c r="P33" i="3"/>
  <c r="J32" i="3"/>
  <c r="P32" i="3"/>
  <c r="J31" i="3"/>
  <c r="P31" i="3"/>
  <c r="J30" i="3"/>
  <c r="P30" i="3"/>
  <c r="J29" i="3"/>
  <c r="P29" i="3"/>
  <c r="J28" i="3"/>
  <c r="P28" i="3"/>
  <c r="J27" i="3"/>
  <c r="P27" i="3"/>
  <c r="J26" i="3"/>
  <c r="P26" i="3"/>
  <c r="J25" i="3"/>
  <c r="P25" i="3"/>
  <c r="J24" i="3"/>
  <c r="P24" i="3"/>
  <c r="J23" i="3"/>
  <c r="P23" i="3"/>
  <c r="J22" i="3"/>
  <c r="P22" i="3"/>
  <c r="P21" i="3"/>
  <c r="J21" i="3"/>
  <c r="J20" i="3"/>
  <c r="P20" i="3"/>
  <c r="J19" i="3"/>
  <c r="P19" i="3"/>
  <c r="J18" i="3"/>
  <c r="P18" i="3"/>
  <c r="J17" i="3"/>
  <c r="P17" i="3"/>
  <c r="P16" i="3"/>
  <c r="J16" i="3"/>
  <c r="J15" i="3"/>
  <c r="P15" i="3"/>
  <c r="J14" i="3"/>
  <c r="P14" i="3"/>
  <c r="P13" i="3"/>
  <c r="J13" i="3"/>
  <c r="L34" i="3" l="1"/>
  <c r="M34" i="3" s="1"/>
  <c r="N34" i="3"/>
  <c r="N33" i="3"/>
  <c r="L33" i="3"/>
  <c r="M33" i="3" s="1"/>
  <c r="N32" i="3"/>
  <c r="L32" i="3"/>
  <c r="M32" i="3" s="1"/>
  <c r="N31" i="3"/>
  <c r="L31" i="3"/>
  <c r="M31" i="3" s="1"/>
  <c r="N30" i="3"/>
  <c r="L30" i="3"/>
  <c r="M30" i="3" s="1"/>
  <c r="N29" i="3"/>
  <c r="L29" i="3"/>
  <c r="M29" i="3" s="1"/>
  <c r="N28" i="3"/>
  <c r="L28" i="3"/>
  <c r="M28" i="3" s="1"/>
  <c r="N27" i="3"/>
  <c r="L27" i="3"/>
  <c r="M27" i="3" s="1"/>
  <c r="N26" i="3"/>
  <c r="L26" i="3"/>
  <c r="M26" i="3" s="1"/>
  <c r="N25" i="3"/>
  <c r="L25" i="3"/>
  <c r="M25" i="3" s="1"/>
  <c r="N24" i="3"/>
  <c r="L24" i="3"/>
  <c r="M24" i="3" s="1"/>
  <c r="N23" i="3"/>
  <c r="L23" i="3"/>
  <c r="M23" i="3" s="1"/>
  <c r="N22" i="3"/>
  <c r="L22" i="3"/>
  <c r="M22" i="3" s="1"/>
  <c r="N21" i="3"/>
  <c r="L21" i="3"/>
  <c r="M21" i="3" s="1"/>
  <c r="N20" i="3"/>
  <c r="L20" i="3"/>
  <c r="M20" i="3" s="1"/>
  <c r="N19" i="3"/>
  <c r="L19" i="3"/>
  <c r="M19" i="3" s="1"/>
  <c r="N18" i="3"/>
  <c r="L18" i="3"/>
  <c r="M18" i="3" s="1"/>
  <c r="N17" i="3"/>
  <c r="L17" i="3"/>
  <c r="M17" i="3" s="1"/>
  <c r="N16" i="3"/>
  <c r="L16" i="3"/>
  <c r="M16" i="3" s="1"/>
  <c r="L15" i="3"/>
  <c r="M15" i="3" s="1"/>
  <c r="N15" i="3"/>
  <c r="L14" i="3"/>
  <c r="M14" i="3" s="1"/>
  <c r="N14" i="3"/>
  <c r="N13" i="3"/>
  <c r="L13" i="3"/>
  <c r="M13" i="3" s="1"/>
  <c r="F39" i="3"/>
  <c r="D39" i="3" l="1"/>
  <c r="BS35" i="17" l="1"/>
  <c r="BP35" i="17"/>
  <c r="BR35" i="17"/>
  <c r="BS36" i="17"/>
  <c r="BP36" i="17"/>
  <c r="BR36" i="17"/>
  <c r="BS37" i="17"/>
  <c r="BP37" i="17"/>
  <c r="BR37" i="17"/>
  <c r="BS38" i="17"/>
  <c r="BP38" i="17"/>
  <c r="BR38" i="17"/>
  <c r="BS39" i="17"/>
  <c r="BP39" i="17"/>
  <c r="BR39" i="17"/>
  <c r="BS40" i="17"/>
  <c r="BP40" i="17"/>
  <c r="BR40" i="17"/>
  <c r="BS41" i="17"/>
  <c r="BP41" i="17"/>
  <c r="BR41" i="17"/>
  <c r="BS46" i="17"/>
  <c r="BP46" i="17"/>
  <c r="BR46" i="17"/>
  <c r="J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BS32" i="17"/>
  <c r="BP34" i="17"/>
  <c r="BR34" i="17"/>
  <c r="BS34" i="17"/>
  <c r="BP28" i="17"/>
  <c r="BR28" i="17"/>
  <c r="BS28" i="17"/>
  <c r="BT9" i="17"/>
  <c r="BU9" i="17"/>
  <c r="BP32" i="17"/>
  <c r="BR32" i="17"/>
  <c r="BP33" i="17"/>
  <c r="BR33" i="17"/>
  <c r="BS33" i="17"/>
  <c r="BS30" i="17"/>
  <c r="BS29" i="17"/>
  <c r="BR29" i="17"/>
  <c r="BP29" i="17"/>
  <c r="BS31" i="17"/>
  <c r="BR31" i="17"/>
  <c r="BP31" i="17"/>
  <c r="BR8" i="17"/>
  <c r="BT8" i="17"/>
  <c r="BU8" i="17"/>
  <c r="P11" i="3" l="1"/>
  <c r="Q11" i="3" s="1"/>
  <c r="J11" i="3"/>
  <c r="P9" i="3"/>
  <c r="Q9" i="3" s="1"/>
  <c r="J9" i="3"/>
  <c r="P12" i="3"/>
  <c r="Q12" i="3" s="1"/>
  <c r="J12" i="3"/>
  <c r="P10" i="3"/>
  <c r="Q10" i="3" s="1"/>
  <c r="J10" i="3"/>
  <c r="P8" i="3"/>
  <c r="BS8" i="17"/>
  <c r="K39" i="3"/>
  <c r="Q27" i="3"/>
  <c r="Q23" i="3"/>
  <c r="Q28" i="3"/>
  <c r="Q15" i="3"/>
  <c r="Q13" i="3"/>
  <c r="Q21" i="3"/>
  <c r="Q19" i="3"/>
  <c r="Q14" i="3"/>
  <c r="Q25" i="3"/>
  <c r="Q17" i="3"/>
  <c r="Q24" i="3"/>
  <c r="Q22" i="3"/>
  <c r="Q18" i="3"/>
  <c r="Q32" i="3"/>
  <c r="Q33" i="3"/>
  <c r="Q31" i="3"/>
  <c r="Q30" i="3"/>
  <c r="L10" i="3" l="1"/>
  <c r="M10" i="3" s="1"/>
  <c r="N10" i="3"/>
  <c r="N12" i="3"/>
  <c r="L12" i="3"/>
  <c r="M12" i="3" s="1"/>
  <c r="N9" i="3"/>
  <c r="L9" i="3"/>
  <c r="M9" i="3" s="1"/>
  <c r="L11" i="3"/>
  <c r="M11" i="3" s="1"/>
  <c r="N11" i="3"/>
  <c r="Q8" i="3"/>
  <c r="P39" i="3"/>
  <c r="Q36" i="3"/>
  <c r="Q20" i="3"/>
  <c r="Q16" i="3"/>
  <c r="L8" i="3"/>
  <c r="M8" i="3" s="1"/>
  <c r="N8" i="3"/>
  <c r="Q34" i="3"/>
  <c r="Q29" i="3"/>
  <c r="Q26" i="3"/>
  <c r="Q39" i="3" l="1"/>
  <c r="J39" i="3"/>
  <c r="N39" i="3" s="1"/>
  <c r="L39" i="3" l="1"/>
</calcChain>
</file>

<file path=xl/sharedStrings.xml><?xml version="1.0" encoding="utf-8"?>
<sst xmlns="http://schemas.openxmlformats.org/spreadsheetml/2006/main" count="159" uniqueCount="87">
  <si>
    <t>Дата</t>
  </si>
  <si>
    <t>Факт</t>
  </si>
  <si>
    <t>в день</t>
  </si>
  <si>
    <t>МОП</t>
  </si>
  <si>
    <t>Всего</t>
  </si>
  <si>
    <t>Таблица 2</t>
  </si>
  <si>
    <t>Анализ работы подразделения</t>
  </si>
  <si>
    <t>Премия за эф-ть</t>
  </si>
  <si>
    <t>Факт.  % затрат</t>
  </si>
  <si>
    <t>Дни недели</t>
  </si>
  <si>
    <r>
      <t xml:space="preserve">фактичес-кий </t>
    </r>
    <r>
      <rPr>
        <b/>
        <i/>
        <sz val="9"/>
        <rFont val="Arial"/>
        <family val="2"/>
        <charset val="204"/>
      </rPr>
      <t>ФЗП</t>
    </r>
  </si>
  <si>
    <r>
      <t xml:space="preserve">норматив-ный </t>
    </r>
    <r>
      <rPr>
        <b/>
        <i/>
        <sz val="9"/>
        <rFont val="Arial"/>
        <family val="2"/>
        <charset val="204"/>
      </rPr>
      <t>ФЗП</t>
    </r>
  </si>
  <si>
    <t>Кол-во чел\час</t>
  </si>
  <si>
    <t>нарастающим итогом</t>
  </si>
  <si>
    <t>ССО 3</t>
  </si>
  <si>
    <t>ССО 2</t>
  </si>
  <si>
    <t>Стоимость часа</t>
  </si>
  <si>
    <t>Фамилия, И.О.</t>
  </si>
  <si>
    <t>Профессия должность</t>
  </si>
  <si>
    <t>Дни неявок</t>
  </si>
  <si>
    <t>Недоработано часов</t>
  </si>
  <si>
    <t>Отработано часов</t>
  </si>
  <si>
    <t>ТАБЕЛЬНЫЙ НОМЕР</t>
  </si>
  <si>
    <t>Фактически работы</t>
  </si>
  <si>
    <t>отпуск в связи с родами</t>
  </si>
  <si>
    <t>по болезни</t>
  </si>
  <si>
    <t>прочие неявки, разрешенные законом</t>
  </si>
  <si>
    <t>с разрешения адм.</t>
  </si>
  <si>
    <t>прогулы</t>
  </si>
  <si>
    <t>текущие простои</t>
  </si>
  <si>
    <t>опоздания, преждевременный уход</t>
  </si>
  <si>
    <t>всего</t>
  </si>
  <si>
    <t>Итого</t>
  </si>
  <si>
    <t>Условные обозначения:</t>
  </si>
  <si>
    <t>В - Выходные и праэдничные дни</t>
  </si>
  <si>
    <t>Д - Льготные часы рабочих с вредными условиями производства</t>
  </si>
  <si>
    <t>Г - Неявки, разрешенные законом (выполнение государственных обязанностей)</t>
  </si>
  <si>
    <t>С - часы сверхурочной работы</t>
  </si>
  <si>
    <t>К - Командировки служебные</t>
  </si>
  <si>
    <t>Ц - простои целосменные</t>
  </si>
  <si>
    <t>О - Очередные и дополнительные отпуска</t>
  </si>
  <si>
    <t xml:space="preserve">Ч - Простои (внутрисменные) </t>
  </si>
  <si>
    <t>Б - Нетрудоспособность (болезнь, карантин и т.п.)</t>
  </si>
  <si>
    <t>П - Прогулы</t>
  </si>
  <si>
    <t>Р - Отпуск в связи с родами</t>
  </si>
  <si>
    <t>H - Опоздания и преждевременный уход с работы</t>
  </si>
  <si>
    <t>М - Льготные часы кормящих матерей</t>
  </si>
  <si>
    <t>Т - Выполнение служебных поручений вне территории предприятия</t>
  </si>
  <si>
    <t>Л - Льготные часы подростков ло 18 лет</t>
  </si>
  <si>
    <t>А - Неявки с разрешения администрации</t>
  </si>
  <si>
    <t>ССО 1</t>
  </si>
  <si>
    <t xml:space="preserve">ССО1 </t>
  </si>
  <si>
    <t>Выручка</t>
  </si>
  <si>
    <t>Производительность</t>
  </si>
  <si>
    <t xml:space="preserve"> </t>
  </si>
  <si>
    <t>Менеджер 3 к.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</si>
  <si>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</si>
  <si>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ССО 4</t>
  </si>
  <si>
    <t xml:space="preserve">             Нормативный процент</t>
  </si>
  <si>
    <t>ССО2к</t>
  </si>
  <si>
    <t>ССО1к.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</si>
  <si>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</si>
  <si>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</si>
  <si>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</si>
  <si>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</si>
  <si>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</si>
  <si>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</si>
  <si>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</si>
  <si>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ССО3к</t>
  </si>
  <si>
    <t>Менеджеры смены</t>
  </si>
  <si>
    <t>менеджер</t>
  </si>
  <si>
    <t>Менеджер 2 к.</t>
  </si>
  <si>
    <t>очередной отпуск</t>
  </si>
  <si>
    <t>Менеджер 1к</t>
  </si>
  <si>
    <t>ССО4к.</t>
  </si>
  <si>
    <t>ССО3 к.</t>
  </si>
  <si>
    <t xml:space="preserve">ТАБЕЛЬ УЧЕТА РАБОЧЕГО ВРЕМЕНИ </t>
  </si>
  <si>
    <t>выручка факт без ББ</t>
  </si>
  <si>
    <t>аутсорсинг</t>
  </si>
  <si>
    <t>Директор</t>
  </si>
  <si>
    <t>выручка опер план</t>
  </si>
  <si>
    <t>ФОТ ФАКТ</t>
  </si>
  <si>
    <t xml:space="preserve">ИТОГО з/п за день (рубли) </t>
  </si>
  <si>
    <t>Иванова</t>
  </si>
  <si>
    <t>Петрова</t>
  </si>
  <si>
    <t>Федорова</t>
  </si>
  <si>
    <t>ЧТС с налогами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</si>
</sst>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&quot;р.&quot;"/>
    <numFmt numFmtId="165" formatCode="#,##0.0"/>
    <numFmt numFmtId="166" formatCode="0.0%"/>
  </numFmts>
  <fonts count="39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7.5"/>
      <name val="Arial Cyr"/>
      <family val="2"/>
      <charset val="204"/>
    </font>
    <font>
      <b/>
      <sz val="8"/>
      <name val="Arial Cyr"/>
      <family val="2"/>
      <charset val="204"/>
    </font>
    <font>
      <b/>
      <sz val="7.5"/>
      <name val="Arial Cyr"/>
      <family val="2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6"/>
      <name val="Arial Cyr"/>
      <family val="2"/>
      <charset val="204"/>
    </font>
    <font>
      <sz val="5"/>
      <name val="Arial Cyr"/>
      <family val="2"/>
      <charset val="204"/>
    </font>
    <font>
      <b/>
      <sz val="8"/>
      <name val="Times New Roman Cyr"/>
      <family val="1"/>
      <charset val="204"/>
    </font>
    <font>
      <sz val="10"/>
      <name val="Times New Roman Cyr"/>
      <family val="1"/>
      <charset val="204"/>
    </font>
    <font>
      <b/>
      <u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6"/>
      <name val="Arial Cyr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color indexed="8"/>
      <name val="Arial Cyr"/>
      <family val="2"/>
      <charset val="204"/>
    </font>
    <font>
      <b/>
      <sz val="8"/>
      <name val="Times New Roman Cyr"/>
      <charset val="204"/>
    </font>
    <font>
      <b/>
      <sz val="10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7.5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 Cyr"/>
      <charset val="204"/>
    </font>
    <font>
      <sz val="11"/>
      <name val="Arial Cyr"/>
      <family val="2"/>
      <charset val="204"/>
    </font>
    <font>
      <b/>
      <sz val="8"/>
      <name val="Arial Cyr"/>
      <charset val="204"/>
    </font>
    <font>
      <b/>
      <sz val="11"/>
      <name val="Arial Cyr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0"/>
    <xf numFmtId="0" fontId="10" fillId="0" borderId="0"/>
    <xf numFmtId="0" fontId="34" fillId="0" borderId="0"/>
    <xf numFmtId="0" fontId="6" fillId="0" borderId="0"/>
  </cellStyleXfs>
  <cellXfs count="227">
    <xf numFmtId="0" fontId="0" fillId="0" borderId="0" xfId="0"/>
    <xf numFmtId="0" fontId="0" fillId="0" borderId="0" xfId="0" applyFill="1"/>
    <xf numFmtId="0" fontId="8" fillId="0" borderId="0" xfId="0" applyFont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vertical="center" wrapText="1"/>
    </xf>
    <xf numFmtId="164" fontId="0" fillId="0" borderId="0" xfId="0" applyNumberFormat="1" applyFill="1" applyBorder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/>
    </xf>
    <xf numFmtId="0" fontId="12" fillId="0" borderId="0" xfId="2" applyFont="1"/>
    <xf numFmtId="0" fontId="12" fillId="0" borderId="0" xfId="2" applyFont="1" applyAlignment="1">
      <alignment vertical="top"/>
    </xf>
    <xf numFmtId="0" fontId="15" fillId="2" borderId="11" xfId="2" applyFont="1" applyFill="1" applyBorder="1" applyAlignment="1">
      <alignment horizontal="center" vertical="center" textRotation="90" wrapText="1"/>
    </xf>
    <xf numFmtId="0" fontId="12" fillId="0" borderId="0" xfId="2" applyFont="1" applyAlignment="1">
      <alignment wrapText="1"/>
    </xf>
    <xf numFmtId="0" fontId="19" fillId="3" borderId="11" xfId="2" applyFont="1" applyFill="1" applyBorder="1" applyAlignment="1">
      <alignment horizontal="center" vertical="center"/>
    </xf>
    <xf numFmtId="0" fontId="20" fillId="3" borderId="0" xfId="2" applyFont="1" applyFill="1"/>
    <xf numFmtId="0" fontId="19" fillId="4" borderId="11" xfId="2" applyFont="1" applyFill="1" applyBorder="1" applyAlignment="1">
      <alignment horizontal="center" vertical="center"/>
    </xf>
    <xf numFmtId="0" fontId="20" fillId="4" borderId="0" xfId="2" applyFont="1" applyFill="1"/>
    <xf numFmtId="0" fontId="19" fillId="5" borderId="11" xfId="2" applyFont="1" applyFill="1" applyBorder="1" applyAlignment="1">
      <alignment horizontal="center" vertical="center"/>
    </xf>
    <xf numFmtId="0" fontId="20" fillId="5" borderId="0" xfId="2" applyFont="1" applyFill="1"/>
    <xf numFmtId="0" fontId="19" fillId="6" borderId="11" xfId="2" applyFont="1" applyFill="1" applyBorder="1" applyAlignment="1">
      <alignment horizontal="center" vertical="center"/>
    </xf>
    <xf numFmtId="0" fontId="19" fillId="7" borderId="11" xfId="2" applyFont="1" applyFill="1" applyBorder="1" applyAlignment="1">
      <alignment horizontal="center" vertical="center"/>
    </xf>
    <xf numFmtId="0" fontId="20" fillId="7" borderId="0" xfId="2" applyFont="1" applyFill="1"/>
    <xf numFmtId="0" fontId="19" fillId="0" borderId="11" xfId="2" applyFont="1" applyFill="1" applyBorder="1" applyAlignment="1">
      <alignment horizontal="center" vertical="center"/>
    </xf>
    <xf numFmtId="0" fontId="20" fillId="0" borderId="0" xfId="2" applyFont="1" applyFill="1"/>
    <xf numFmtId="0" fontId="12" fillId="0" borderId="0" xfId="2" applyFont="1" applyFill="1"/>
    <xf numFmtId="0" fontId="12" fillId="0" borderId="0" xfId="2" applyFont="1" applyFill="1" applyAlignment="1">
      <alignment horizontal="center"/>
    </xf>
    <xf numFmtId="165" fontId="0" fillId="0" borderId="0" xfId="0" applyNumberFormat="1" applyFill="1"/>
    <xf numFmtId="0" fontId="8" fillId="0" borderId="2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65" fontId="3" fillId="8" borderId="12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5" fontId="26" fillId="0" borderId="0" xfId="0" applyNumberFormat="1" applyFont="1" applyFill="1"/>
    <xf numFmtId="0" fontId="26" fillId="0" borderId="0" xfId="0" applyFont="1" applyFill="1"/>
    <xf numFmtId="164" fontId="3" fillId="0" borderId="0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27" xfId="0" applyNumberFormat="1" applyFont="1" applyFill="1" applyBorder="1" applyAlignment="1">
      <alignment horizontal="center"/>
    </xf>
    <xf numFmtId="164" fontId="3" fillId="0" borderId="28" xfId="0" applyNumberFormat="1" applyFont="1" applyFill="1" applyBorder="1" applyAlignment="1">
      <alignment horizontal="center"/>
    </xf>
    <xf numFmtId="166" fontId="3" fillId="0" borderId="29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25" fillId="0" borderId="4" xfId="0" applyNumberFormat="1" applyFont="1" applyFill="1" applyBorder="1" applyAlignment="1">
      <alignment horizontal="center"/>
    </xf>
    <xf numFmtId="164" fontId="25" fillId="0" borderId="2" xfId="0" applyNumberFormat="1" applyFont="1" applyFill="1" applyBorder="1" applyAlignment="1">
      <alignment horizontal="center"/>
    </xf>
    <xf numFmtId="164" fontId="25" fillId="0" borderId="8" xfId="0" applyNumberFormat="1" applyFont="1" applyFill="1" applyBorder="1" applyAlignment="1">
      <alignment horizontal="center"/>
    </xf>
    <xf numFmtId="165" fontId="25" fillId="0" borderId="4" xfId="0" applyNumberFormat="1" applyFont="1" applyFill="1" applyBorder="1" applyAlignment="1">
      <alignment horizontal="center"/>
    </xf>
    <xf numFmtId="164" fontId="25" fillId="0" borderId="30" xfId="0" applyNumberFormat="1" applyFont="1" applyFill="1" applyBorder="1" applyAlignment="1">
      <alignment horizontal="center"/>
    </xf>
    <xf numFmtId="166" fontId="26" fillId="0" borderId="3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0" fontId="8" fillId="8" borderId="1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5" fillId="8" borderId="1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3" fillId="0" borderId="32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/>
    </xf>
    <xf numFmtId="0" fontId="30" fillId="0" borderId="0" xfId="2" applyFont="1" applyFill="1" applyAlignment="1"/>
    <xf numFmtId="0" fontId="12" fillId="0" borderId="0" xfId="2" applyFont="1" applyFill="1" applyAlignment="1"/>
    <xf numFmtId="14" fontId="12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 applyAlignment="1"/>
    <xf numFmtId="14" fontId="29" fillId="0" borderId="0" xfId="2" applyNumberFormat="1" applyFont="1" applyFill="1" applyBorder="1" applyAlignment="1">
      <alignment horizontal="center"/>
    </xf>
    <xf numFmtId="0" fontId="31" fillId="0" borderId="0" xfId="2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"/>
    </xf>
    <xf numFmtId="0" fontId="3" fillId="2" borderId="12" xfId="1" applyFont="1" applyFill="1" applyBorder="1"/>
    <xf numFmtId="0" fontId="8" fillId="0" borderId="37" xfId="0" applyFont="1" applyFill="1" applyBorder="1" applyAlignment="1">
      <alignment horizontal="center" vertical="center" wrapText="1"/>
    </xf>
    <xf numFmtId="0" fontId="35" fillId="3" borderId="11" xfId="2" applyFont="1" applyFill="1" applyBorder="1" applyAlignment="1">
      <alignment horizontal="center" vertical="center"/>
    </xf>
    <xf numFmtId="0" fontId="35" fillId="7" borderId="11" xfId="2" applyFont="1" applyFill="1" applyBorder="1" applyAlignment="1">
      <alignment horizontal="center" vertical="center"/>
    </xf>
    <xf numFmtId="0" fontId="35" fillId="4" borderId="11" xfId="2" applyFont="1" applyFill="1" applyBorder="1" applyAlignment="1">
      <alignment horizontal="center" vertical="center"/>
    </xf>
    <xf numFmtId="0" fontId="35" fillId="5" borderId="1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164" fontId="25" fillId="0" borderId="9" xfId="0" applyNumberFormat="1" applyFont="1" applyFill="1" applyBorder="1" applyAlignment="1">
      <alignment horizontal="center"/>
    </xf>
    <xf numFmtId="0" fontId="27" fillId="10" borderId="11" xfId="2" applyFont="1" applyFill="1" applyBorder="1" applyAlignment="1">
      <alignment horizontal="center" vertical="center" wrapText="1"/>
    </xf>
    <xf numFmtId="0" fontId="13" fillId="10" borderId="11" xfId="2" applyFont="1" applyFill="1" applyBorder="1" applyAlignment="1">
      <alignment horizontal="center" vertical="center" wrapText="1"/>
    </xf>
    <xf numFmtId="4" fontId="3" fillId="8" borderId="12" xfId="1" applyNumberFormat="1" applyFont="1" applyFill="1" applyBorder="1" applyAlignment="1">
      <alignment horizontal="center"/>
    </xf>
    <xf numFmtId="4" fontId="1" fillId="8" borderId="12" xfId="1" applyNumberFormat="1" applyFont="1" applyFill="1" applyBorder="1" applyAlignment="1">
      <alignment horizontal="center"/>
    </xf>
    <xf numFmtId="0" fontId="12" fillId="0" borderId="0" xfId="2" applyFont="1" applyFill="1" applyBorder="1"/>
    <xf numFmtId="0" fontId="13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/>
    </xf>
    <xf numFmtId="0" fontId="11" fillId="2" borderId="11" xfId="2" applyFont="1" applyFill="1" applyBorder="1" applyAlignment="1">
      <alignment horizontal="center" vertical="center" textRotation="90" wrapText="1"/>
    </xf>
    <xf numFmtId="0" fontId="36" fillId="2" borderId="11" xfId="2" applyFont="1" applyFill="1" applyBorder="1" applyAlignment="1">
      <alignment horizontal="center" vertical="center" textRotation="90" wrapText="1"/>
    </xf>
    <xf numFmtId="0" fontId="13" fillId="0" borderId="21" xfId="2" applyFont="1" applyFill="1" applyBorder="1" applyAlignment="1">
      <alignment vertical="top"/>
    </xf>
    <xf numFmtId="0" fontId="13" fillId="0" borderId="22" xfId="2" applyFont="1" applyFill="1" applyBorder="1" applyAlignment="1">
      <alignment vertical="top"/>
    </xf>
    <xf numFmtId="0" fontId="14" fillId="0" borderId="22" xfId="2" applyFont="1" applyFill="1" applyBorder="1" applyAlignment="1">
      <alignment vertical="top"/>
    </xf>
    <xf numFmtId="0" fontId="36" fillId="0" borderId="32" xfId="2" applyFont="1" applyFill="1" applyBorder="1" applyAlignment="1">
      <alignment horizontal="center" vertical="center" textRotation="90" wrapText="1"/>
    </xf>
    <xf numFmtId="0" fontId="19" fillId="11" borderId="11" xfId="2" applyFont="1" applyFill="1" applyBorder="1" applyAlignment="1">
      <alignment horizontal="center" vertical="center"/>
    </xf>
    <xf numFmtId="0" fontId="35" fillId="11" borderId="11" xfId="2" applyFont="1" applyFill="1" applyBorder="1" applyAlignment="1">
      <alignment horizontal="center" vertical="center"/>
    </xf>
    <xf numFmtId="0" fontId="11" fillId="14" borderId="11" xfId="2" applyFont="1" applyFill="1" applyBorder="1" applyAlignment="1">
      <alignment horizontal="center" vertical="center"/>
    </xf>
    <xf numFmtId="0" fontId="11" fillId="12" borderId="11" xfId="2" applyFont="1" applyFill="1" applyBorder="1" applyAlignment="1">
      <alignment horizontal="center" vertical="center"/>
    </xf>
    <xf numFmtId="0" fontId="11" fillId="15" borderId="11" xfId="2" applyFont="1" applyFill="1" applyBorder="1" applyAlignment="1">
      <alignment horizontal="center" vertical="center"/>
    </xf>
    <xf numFmtId="0" fontId="11" fillId="16" borderId="11" xfId="2" applyFont="1" applyFill="1" applyBorder="1" applyAlignment="1">
      <alignment horizontal="center" vertical="center"/>
    </xf>
    <xf numFmtId="0" fontId="11" fillId="10" borderId="11" xfId="2" applyFont="1" applyFill="1" applyBorder="1" applyAlignment="1">
      <alignment horizontal="center" vertical="center"/>
    </xf>
    <xf numFmtId="0" fontId="19" fillId="10" borderId="11" xfId="2" applyFont="1" applyFill="1" applyBorder="1" applyAlignment="1">
      <alignment horizontal="center" vertical="center"/>
    </xf>
    <xf numFmtId="0" fontId="20" fillId="10" borderId="0" xfId="2" applyFont="1" applyFill="1"/>
    <xf numFmtId="0" fontId="37" fillId="2" borderId="11" xfId="2" applyFont="1" applyFill="1" applyBorder="1" applyAlignment="1">
      <alignment horizontal="center" vertical="center" textRotation="90" wrapText="1"/>
    </xf>
    <xf numFmtId="0" fontId="18" fillId="10" borderId="11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8" fillId="0" borderId="11" xfId="2" applyFont="1" applyFill="1" applyBorder="1" applyAlignment="1">
      <alignment horizontal="center" vertical="center"/>
    </xf>
    <xf numFmtId="0" fontId="11" fillId="15" borderId="20" xfId="2" applyFont="1" applyFill="1" applyBorder="1" applyAlignment="1">
      <alignment horizontal="left" vertical="center"/>
    </xf>
    <xf numFmtId="0" fontId="11" fillId="14" borderId="20" xfId="2" applyFont="1" applyFill="1" applyBorder="1" applyAlignment="1">
      <alignment horizontal="left" vertical="center"/>
    </xf>
    <xf numFmtId="0" fontId="17" fillId="10" borderId="20" xfId="2" applyFont="1" applyFill="1" applyBorder="1" applyAlignment="1">
      <alignment horizontal="left" vertical="center"/>
    </xf>
    <xf numFmtId="0" fontId="19" fillId="10" borderId="32" xfId="2" applyFont="1" applyFill="1" applyBorder="1" applyAlignment="1">
      <alignment horizontal="right" vertical="center"/>
    </xf>
    <xf numFmtId="0" fontId="17" fillId="0" borderId="20" xfId="2" applyFont="1" applyFill="1" applyBorder="1" applyAlignment="1">
      <alignment horizontal="left" vertical="center"/>
    </xf>
    <xf numFmtId="0" fontId="23" fillId="0" borderId="20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4" fillId="13" borderId="22" xfId="2" applyFont="1" applyFill="1" applyBorder="1" applyAlignment="1">
      <alignment horizontal="center" vertical="top" wrapText="1"/>
    </xf>
    <xf numFmtId="0" fontId="14" fillId="13" borderId="11" xfId="2" applyFont="1" applyFill="1" applyBorder="1" applyAlignment="1">
      <alignment horizontal="center" vertical="top" wrapText="1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2" fillId="0" borderId="13" xfId="2" applyFont="1" applyFill="1" applyBorder="1"/>
    <xf numFmtId="0" fontId="12" fillId="0" borderId="13" xfId="2" applyFont="1" applyFill="1" applyBorder="1" applyAlignment="1">
      <alignment horizontal="center"/>
    </xf>
    <xf numFmtId="0" fontId="22" fillId="0" borderId="0" xfId="2" applyFont="1" applyFill="1" applyBorder="1" applyAlignment="1">
      <alignment horizontal="left"/>
    </xf>
    <xf numFmtId="0" fontId="22" fillId="0" borderId="0" xfId="2" applyFont="1" applyFill="1" applyAlignment="1">
      <alignment horizontal="left" wrapText="1"/>
    </xf>
    <xf numFmtId="0" fontId="22" fillId="0" borderId="0" xfId="2" applyFont="1" applyFill="1" applyAlignment="1">
      <alignment horizontal="left"/>
    </xf>
    <xf numFmtId="0" fontId="16" fillId="0" borderId="0" xfId="2" applyFont="1" applyFill="1" applyAlignment="1">
      <alignment horizontal="center"/>
    </xf>
    <xf numFmtId="0" fontId="11" fillId="16" borderId="11" xfId="2" applyFont="1" applyFill="1" applyBorder="1" applyAlignment="1">
      <alignment horizontal="center" vertical="center" wrapText="1"/>
    </xf>
    <xf numFmtId="0" fontId="18" fillId="16" borderId="11" xfId="2" applyFont="1" applyFill="1" applyBorder="1" applyAlignment="1">
      <alignment horizontal="center" vertical="center"/>
    </xf>
    <xf numFmtId="0" fontId="19" fillId="16" borderId="11" xfId="2" applyFont="1" applyFill="1" applyBorder="1" applyAlignment="1">
      <alignment horizontal="center" vertical="center"/>
    </xf>
    <xf numFmtId="10" fontId="19" fillId="16" borderId="11" xfId="2" applyNumberFormat="1" applyFont="1" applyFill="1" applyBorder="1" applyAlignment="1">
      <alignment horizontal="center" vertical="center"/>
    </xf>
    <xf numFmtId="0" fontId="19" fillId="12" borderId="11" xfId="2" applyFont="1" applyFill="1" applyBorder="1" applyAlignment="1">
      <alignment horizontal="center" vertical="center"/>
    </xf>
    <xf numFmtId="0" fontId="35" fillId="12" borderId="11" xfId="2" applyFont="1" applyFill="1" applyBorder="1" applyAlignment="1">
      <alignment horizontal="center" vertical="center"/>
    </xf>
    <xf numFmtId="0" fontId="11" fillId="12" borderId="20" xfId="2" applyFont="1" applyFill="1" applyBorder="1" applyAlignment="1">
      <alignment horizontal="left" vertical="center"/>
    </xf>
    <xf numFmtId="0" fontId="19" fillId="12" borderId="11" xfId="2" applyFont="1" applyFill="1" applyBorder="1" applyAlignment="1">
      <alignment horizontal="right" vertical="center"/>
    </xf>
    <xf numFmtId="0" fontId="17" fillId="12" borderId="20" xfId="2" applyFont="1" applyFill="1" applyBorder="1" applyAlignment="1">
      <alignment horizontal="left" vertical="center"/>
    </xf>
    <xf numFmtId="0" fontId="19" fillId="10" borderId="18" xfId="2" applyFont="1" applyFill="1" applyBorder="1" applyAlignment="1">
      <alignment horizontal="center" vertical="center"/>
    </xf>
    <xf numFmtId="0" fontId="19" fillId="10" borderId="18" xfId="2" applyFont="1" applyFill="1" applyBorder="1" applyAlignment="1">
      <alignment horizontal="right" vertical="center"/>
    </xf>
    <xf numFmtId="0" fontId="19" fillId="10" borderId="33" xfId="2" applyFont="1" applyFill="1" applyBorder="1" applyAlignment="1">
      <alignment horizontal="right" vertical="center"/>
    </xf>
    <xf numFmtId="0" fontId="11" fillId="17" borderId="20" xfId="2" applyFont="1" applyFill="1" applyBorder="1" applyAlignment="1">
      <alignment horizontal="left" vertical="center"/>
    </xf>
    <xf numFmtId="0" fontId="11" fillId="17" borderId="11" xfId="2" applyFont="1" applyFill="1" applyBorder="1" applyAlignment="1">
      <alignment horizontal="center" vertical="center"/>
    </xf>
    <xf numFmtId="0" fontId="19" fillId="17" borderId="11" xfId="2" applyFont="1" applyFill="1" applyBorder="1" applyAlignment="1">
      <alignment horizontal="center" vertical="center"/>
    </xf>
    <xf numFmtId="0" fontId="19" fillId="17" borderId="11" xfId="2" applyFont="1" applyFill="1" applyBorder="1" applyAlignment="1">
      <alignment horizontal="right" vertical="center"/>
    </xf>
    <xf numFmtId="0" fontId="19" fillId="15" borderId="11" xfId="2" applyFont="1" applyFill="1" applyBorder="1" applyAlignment="1">
      <alignment horizontal="center" vertical="center"/>
    </xf>
    <xf numFmtId="0" fontId="28" fillId="15" borderId="11" xfId="0" applyFont="1" applyFill="1" applyBorder="1" applyAlignment="1">
      <alignment horizontal="center" vertical="center"/>
    </xf>
    <xf numFmtId="0" fontId="19" fillId="15" borderId="11" xfId="2" applyFont="1" applyFill="1" applyBorder="1" applyAlignment="1">
      <alignment horizontal="right" vertical="center"/>
    </xf>
    <xf numFmtId="0" fontId="28" fillId="12" borderId="11" xfId="0" applyFont="1" applyFill="1" applyBorder="1" applyAlignment="1">
      <alignment horizontal="center" vertical="center"/>
    </xf>
    <xf numFmtId="0" fontId="28" fillId="15" borderId="11" xfId="2" applyFont="1" applyFill="1" applyBorder="1" applyAlignment="1">
      <alignment horizontal="center" vertical="center"/>
    </xf>
    <xf numFmtId="0" fontId="19" fillId="14" borderId="11" xfId="2" applyFont="1" applyFill="1" applyBorder="1" applyAlignment="1">
      <alignment horizontal="center" vertical="center"/>
    </xf>
    <xf numFmtId="0" fontId="28" fillId="14" borderId="11" xfId="2" applyFont="1" applyFill="1" applyBorder="1" applyAlignment="1">
      <alignment horizontal="center" vertical="center"/>
    </xf>
    <xf numFmtId="0" fontId="19" fillId="14" borderId="11" xfId="2" applyFont="1" applyFill="1" applyBorder="1" applyAlignment="1">
      <alignment horizontal="right" vertical="center"/>
    </xf>
    <xf numFmtId="0" fontId="11" fillId="18" borderId="20" xfId="2" applyFont="1" applyFill="1" applyBorder="1" applyAlignment="1">
      <alignment horizontal="left" vertical="center"/>
    </xf>
    <xf numFmtId="0" fontId="11" fillId="18" borderId="11" xfId="2" applyFont="1" applyFill="1" applyBorder="1" applyAlignment="1">
      <alignment horizontal="center" vertical="center"/>
    </xf>
    <xf numFmtId="0" fontId="19" fillId="18" borderId="11" xfId="2" applyFont="1" applyFill="1" applyBorder="1" applyAlignment="1">
      <alignment horizontal="center" vertical="center"/>
    </xf>
    <xf numFmtId="0" fontId="28" fillId="18" borderId="11" xfId="2" applyFont="1" applyFill="1" applyBorder="1" applyAlignment="1">
      <alignment horizontal="center" vertical="center"/>
    </xf>
    <xf numFmtId="0" fontId="28" fillId="18" borderId="11" xfId="0" applyFont="1" applyFill="1" applyBorder="1" applyAlignment="1">
      <alignment horizontal="center" vertical="center"/>
    </xf>
    <xf numFmtId="0" fontId="19" fillId="18" borderId="11" xfId="2" applyFont="1" applyFill="1" applyBorder="1" applyAlignment="1">
      <alignment horizontal="right" vertical="center"/>
    </xf>
    <xf numFmtId="0" fontId="17" fillId="15" borderId="20" xfId="2" applyFont="1" applyFill="1" applyBorder="1" applyAlignment="1">
      <alignment horizontal="left" vertical="center"/>
    </xf>
    <xf numFmtId="0" fontId="18" fillId="15" borderId="11" xfId="2" applyFont="1" applyFill="1" applyBorder="1" applyAlignment="1">
      <alignment horizontal="center" vertical="center"/>
    </xf>
    <xf numFmtId="0" fontId="19" fillId="16" borderId="32" xfId="2" applyFont="1" applyFill="1" applyBorder="1" applyAlignment="1">
      <alignment horizontal="center" vertical="center"/>
    </xf>
    <xf numFmtId="0" fontId="36" fillId="0" borderId="15" xfId="2" applyFont="1" applyFill="1" applyBorder="1" applyAlignment="1">
      <alignment vertical="center" textRotation="90" wrapText="1"/>
    </xf>
    <xf numFmtId="10" fontId="19" fillId="16" borderId="32" xfId="2" applyNumberFormat="1" applyFont="1" applyFill="1" applyBorder="1" applyAlignment="1">
      <alignment horizontal="center" vertical="center"/>
    </xf>
    <xf numFmtId="0" fontId="38" fillId="19" borderId="11" xfId="2" applyFont="1" applyFill="1" applyBorder="1" applyAlignment="1">
      <alignment horizontal="center" vertical="top" wrapText="1"/>
    </xf>
    <xf numFmtId="0" fontId="3" fillId="8" borderId="12" xfId="1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165" fontId="25" fillId="0" borderId="10" xfId="0" applyNumberFormat="1" applyFont="1" applyFill="1" applyBorder="1" applyAlignment="1">
      <alignment horizontal="center"/>
    </xf>
    <xf numFmtId="165" fontId="25" fillId="0" borderId="9" xfId="0" applyNumberFormat="1" applyFont="1" applyFill="1" applyBorder="1" applyAlignment="1">
      <alignment horizontal="center"/>
    </xf>
    <xf numFmtId="165" fontId="25" fillId="0" borderId="30" xfId="0" applyNumberFormat="1" applyFont="1" applyFill="1" applyBorder="1" applyAlignment="1">
      <alignment horizontal="center"/>
    </xf>
    <xf numFmtId="0" fontId="15" fillId="2" borderId="25" xfId="2" applyFont="1" applyFill="1" applyBorder="1" applyAlignment="1">
      <alignment horizontal="center" vertical="center" textRotation="90" wrapText="1"/>
    </xf>
    <xf numFmtId="0" fontId="15" fillId="2" borderId="35" xfId="2" applyFont="1" applyFill="1" applyBorder="1" applyAlignment="1">
      <alignment horizontal="center" vertical="center" textRotation="90" wrapText="1"/>
    </xf>
    <xf numFmtId="0" fontId="36" fillId="0" borderId="25" xfId="2" applyFont="1" applyFill="1" applyBorder="1" applyAlignment="1">
      <alignment horizontal="center" vertical="center"/>
    </xf>
    <xf numFmtId="0" fontId="36" fillId="0" borderId="45" xfId="2" applyFont="1" applyFill="1" applyBorder="1" applyAlignment="1">
      <alignment horizontal="center" vertical="center"/>
    </xf>
    <xf numFmtId="0" fontId="36" fillId="0" borderId="46" xfId="2" applyFont="1" applyFill="1" applyBorder="1" applyAlignment="1">
      <alignment horizontal="center" vertical="center"/>
    </xf>
    <xf numFmtId="0" fontId="36" fillId="0" borderId="35" xfId="2" applyFont="1" applyFill="1" applyBorder="1" applyAlignment="1">
      <alignment horizontal="center" vertical="center"/>
    </xf>
    <xf numFmtId="0" fontId="36" fillId="0" borderId="1" xfId="2" applyFont="1" applyFill="1" applyBorder="1" applyAlignment="1">
      <alignment horizontal="center" vertical="center"/>
    </xf>
    <xf numFmtId="0" fontId="36" fillId="0" borderId="28" xfId="2" applyFont="1" applyFill="1" applyBorder="1" applyAlignment="1">
      <alignment horizontal="center" vertical="center"/>
    </xf>
    <xf numFmtId="0" fontId="36" fillId="0" borderId="25" xfId="2" applyFont="1" applyFill="1" applyBorder="1" applyAlignment="1">
      <alignment horizontal="center" vertical="center" textRotation="90" wrapText="1"/>
    </xf>
    <xf numFmtId="0" fontId="36" fillId="0" borderId="46" xfId="2" applyFont="1" applyFill="1" applyBorder="1" applyAlignment="1">
      <alignment horizontal="center" vertical="center" textRotation="90" wrapText="1"/>
    </xf>
    <xf numFmtId="0" fontId="36" fillId="0" borderId="35" xfId="2" applyFont="1" applyFill="1" applyBorder="1" applyAlignment="1">
      <alignment horizontal="center" vertical="center" textRotation="90" wrapText="1"/>
    </xf>
    <xf numFmtId="0" fontId="36" fillId="0" borderId="28" xfId="2" applyFont="1" applyFill="1" applyBorder="1" applyAlignment="1">
      <alignment horizontal="center" vertical="center" textRotation="90" wrapText="1"/>
    </xf>
    <xf numFmtId="0" fontId="15" fillId="9" borderId="38" xfId="2" applyFont="1" applyFill="1" applyBorder="1" applyAlignment="1">
      <alignment horizontal="center" vertical="center" wrapText="1"/>
    </xf>
    <xf numFmtId="0" fontId="15" fillId="9" borderId="44" xfId="2" applyFont="1" applyFill="1" applyBorder="1" applyAlignment="1">
      <alignment horizontal="center" vertical="center" wrapText="1"/>
    </xf>
    <xf numFmtId="0" fontId="15" fillId="9" borderId="26" xfId="2" applyFont="1" applyFill="1" applyBorder="1" applyAlignment="1">
      <alignment horizontal="center" vertical="center" wrapText="1"/>
    </xf>
    <xf numFmtId="0" fontId="15" fillId="9" borderId="24" xfId="2" applyFont="1" applyFill="1" applyBorder="1" applyAlignment="1">
      <alignment horizontal="center" vertical="center" wrapText="1"/>
    </xf>
    <xf numFmtId="0" fontId="15" fillId="9" borderId="22" xfId="2" applyFont="1" applyFill="1" applyBorder="1" applyAlignment="1">
      <alignment horizontal="center" vertical="center" wrapText="1"/>
    </xf>
    <xf numFmtId="0" fontId="15" fillId="9" borderId="11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left"/>
    </xf>
    <xf numFmtId="0" fontId="11" fillId="2" borderId="11" xfId="2" applyFont="1" applyFill="1" applyBorder="1" applyAlignment="1">
      <alignment horizontal="center" vertical="center" textRotation="90" wrapText="1"/>
    </xf>
    <xf numFmtId="0" fontId="22" fillId="0" borderId="0" xfId="2" applyFont="1" applyFill="1" applyBorder="1" applyAlignment="1">
      <alignment horizontal="left"/>
    </xf>
    <xf numFmtId="0" fontId="22" fillId="0" borderId="0" xfId="2" applyFont="1" applyFill="1" applyAlignment="1">
      <alignment horizontal="left" wrapText="1"/>
    </xf>
    <xf numFmtId="0" fontId="11" fillId="0" borderId="0" xfId="2" applyFont="1" applyFill="1" applyBorder="1" applyAlignment="1">
      <alignment horizontal="left" vertical="center"/>
    </xf>
    <xf numFmtId="0" fontId="11" fillId="2" borderId="20" xfId="2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7"/>
    <cellStyle name="Обычный 3" xfId="6"/>
    <cellStyle name="Обычный 4" xfId="5"/>
    <cellStyle name="Обычный 5" xfId="8"/>
    <cellStyle name="Обычный_Лист1" xfId="1"/>
    <cellStyle name="Обычный_табель проба (август)" xfId="2"/>
    <cellStyle name="Процентный 2" xfId="4"/>
    <cellStyle name="Финансовый 2" xfId="3"/>
  </cellStyles>
  <dxfs count="0"/>
  <tableStyles count="0" defaultTableStyle="TableStyleMedium2" defaultPivotStyle="PivotStyleLight16"/>
  <colors>
    <mruColors>
      <color rgb="FFFF99CC"/>
      <color rgb="FFFFFF99"/>
      <color rgb="FF65D7FF"/>
      <color rgb="FFCCFFCC"/>
      <color rgb="FF00FFFF"/>
      <color rgb="FFCC99FF"/>
      <color rgb="FF996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2:S53"/>
  <sheetViews>
    <sheetView workbookViewId="0">
      <pane ySplit="6" topLeftCell="A7" activePane="bottomLeft" state="frozen"/>
      <selection pane="bottomLeft" activeCell="E12" sqref="E12"/>
    </sheetView>
  </sheetViews>
  <sheetFormatPr defaultRowHeight="12.75" x14ac:dyDescent="0.2"/>
  <cols>
    <col min="1" max="1" width="4.7109375" style="1" customWidth="1"/>
    <col min="2" max="2" width="6.42578125" style="37" customWidth="1"/>
    <col min="3" max="3" width="12.85546875" style="37" customWidth="1"/>
    <col min="4" max="4" width="15.140625" style="37" customWidth="1"/>
    <col min="5" max="5" width="18" style="37" customWidth="1"/>
    <col min="6" max="7" width="10.5703125" style="37" customWidth="1"/>
    <col min="8" max="8" width="8.5703125" style="37" customWidth="1"/>
    <col min="9" max="9" width="9.5703125" style="37" customWidth="1"/>
    <col min="10" max="10" width="19" style="37" bestFit="1" customWidth="1"/>
    <col min="11" max="11" width="11.85546875" style="37" customWidth="1"/>
    <col min="12" max="12" width="11.42578125" style="37" customWidth="1"/>
    <col min="13" max="13" width="12.85546875" style="37" customWidth="1"/>
    <col min="14" max="14" width="10.7109375" style="37" customWidth="1"/>
    <col min="15" max="15" width="10.7109375" style="1" customWidth="1"/>
    <col min="16" max="16" width="11.42578125" style="37" customWidth="1"/>
    <col min="17" max="17" width="10.7109375" style="37" customWidth="1"/>
    <col min="18" max="18" width="6.5703125" style="1" customWidth="1"/>
    <col min="19" max="16384" width="9.140625" style="1"/>
  </cols>
  <sheetData>
    <row r="2" spans="1:19" x14ac:dyDescent="0.2">
      <c r="A2" s="2" t="s">
        <v>5</v>
      </c>
      <c r="F2" s="36" t="s">
        <v>6</v>
      </c>
      <c r="N2" s="36"/>
    </row>
    <row r="3" spans="1:19" s="3" customFormat="1" ht="13.5" thickBot="1" x14ac:dyDescent="0.25">
      <c r="B3" s="43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P3" s="38"/>
      <c r="Q3" s="38"/>
    </row>
    <row r="4" spans="1:19" ht="13.5" thickBot="1" x14ac:dyDescent="0.25">
      <c r="B4" s="181" t="s">
        <v>0</v>
      </c>
      <c r="C4" s="178" t="s">
        <v>9</v>
      </c>
      <c r="D4" s="188" t="s">
        <v>1</v>
      </c>
      <c r="E4" s="189"/>
      <c r="F4" s="189"/>
      <c r="G4" s="189"/>
      <c r="H4" s="189"/>
      <c r="I4" s="189"/>
      <c r="J4" s="189"/>
      <c r="K4" s="189"/>
      <c r="L4" s="189"/>
      <c r="M4" s="189"/>
      <c r="N4" s="190"/>
    </row>
    <row r="5" spans="1:19" s="8" customFormat="1" ht="18.75" customHeight="1" x14ac:dyDescent="0.2">
      <c r="B5" s="182"/>
      <c r="C5" s="179"/>
      <c r="D5" s="35" t="s">
        <v>52</v>
      </c>
      <c r="E5" s="84"/>
      <c r="F5" s="191" t="s">
        <v>12</v>
      </c>
      <c r="G5" s="192"/>
      <c r="H5" s="192"/>
      <c r="I5" s="193"/>
      <c r="J5" s="186" t="s">
        <v>10</v>
      </c>
      <c r="K5" s="196" t="s">
        <v>11</v>
      </c>
      <c r="L5" s="198" t="s">
        <v>7</v>
      </c>
      <c r="M5" s="199"/>
      <c r="N5" s="179" t="s">
        <v>8</v>
      </c>
      <c r="P5" s="184" t="s">
        <v>12</v>
      </c>
      <c r="Q5" s="194" t="s">
        <v>53</v>
      </c>
    </row>
    <row r="6" spans="1:19" s="8" customFormat="1" ht="42.75" customHeight="1" thickBot="1" x14ac:dyDescent="0.25">
      <c r="B6" s="183"/>
      <c r="C6" s="180"/>
      <c r="D6" s="6" t="s">
        <v>2</v>
      </c>
      <c r="E6" s="78" t="s">
        <v>70</v>
      </c>
      <c r="F6" s="15" t="s">
        <v>57</v>
      </c>
      <c r="G6" s="15" t="s">
        <v>14</v>
      </c>
      <c r="H6" s="15" t="s">
        <v>15</v>
      </c>
      <c r="I6" s="15" t="s">
        <v>50</v>
      </c>
      <c r="J6" s="187"/>
      <c r="K6" s="197"/>
      <c r="L6" s="9" t="s">
        <v>2</v>
      </c>
      <c r="M6" s="7" t="s">
        <v>13</v>
      </c>
      <c r="N6" s="179"/>
      <c r="P6" s="185"/>
      <c r="Q6" s="195"/>
    </row>
    <row r="7" spans="1:19" s="4" customFormat="1" ht="12" customHeight="1" thickBot="1" x14ac:dyDescent="0.25">
      <c r="B7" s="10">
        <v>1</v>
      </c>
      <c r="C7" s="12">
        <v>2</v>
      </c>
      <c r="D7" s="10">
        <v>3</v>
      </c>
      <c r="E7" s="85"/>
      <c r="F7" s="11">
        <v>4</v>
      </c>
      <c r="G7" s="11">
        <v>5</v>
      </c>
      <c r="H7" s="14">
        <v>6</v>
      </c>
      <c r="I7" s="14">
        <v>7</v>
      </c>
      <c r="J7" s="11">
        <v>8</v>
      </c>
      <c r="K7" s="13">
        <v>9</v>
      </c>
      <c r="L7" s="11">
        <v>10</v>
      </c>
      <c r="M7" s="11">
        <v>11</v>
      </c>
      <c r="N7" s="12">
        <v>12</v>
      </c>
      <c r="P7" s="66">
        <v>13</v>
      </c>
      <c r="Q7" s="67">
        <v>14</v>
      </c>
    </row>
    <row r="8" spans="1:19" x14ac:dyDescent="0.2">
      <c r="B8" s="44">
        <v>1</v>
      </c>
      <c r="C8" s="77" t="s">
        <v>66</v>
      </c>
      <c r="D8" s="90">
        <v>106411</v>
      </c>
      <c r="E8" s="177" t="str">
        <f>IFERROR(INDEX(Август!E$52:BN$52,SMALL(IF(Август!E$52:BN$52,COLUMN(Август!E$52:BN$52)),ROW())),"")</f>
        <v/>
      </c>
      <c r="F8" s="89">
        <f>Август!F52</f>
        <v>0</v>
      </c>
      <c r="G8" s="89">
        <f>Август!G52</f>
        <v>8</v>
      </c>
      <c r="H8" s="89">
        <f>Август!H52</f>
        <v>0</v>
      </c>
      <c r="I8" s="89">
        <f>Август!I52</f>
        <v>8</v>
      </c>
      <c r="J8" s="45">
        <f>F8*C$42+G8*C$43+H8*C$44+I8*C$45</f>
        <v>1016</v>
      </c>
      <c r="K8" s="46">
        <f>D8*C$41</f>
        <v>4682.1000000000004</v>
      </c>
      <c r="L8" s="45">
        <f>K8-J8</f>
        <v>3666.1</v>
      </c>
      <c r="M8" s="47">
        <f>L8</f>
        <v>3666.1</v>
      </c>
      <c r="N8" s="48">
        <f t="shared" ref="N8:N39" si="0">J8/D8</f>
        <v>0.01</v>
      </c>
      <c r="O8" s="34"/>
      <c r="P8" s="64">
        <f>SUM(E8:I8)</f>
        <v>16</v>
      </c>
      <c r="Q8" s="65">
        <f>D8/P8</f>
        <v>6650.7</v>
      </c>
    </row>
    <row r="9" spans="1:19" x14ac:dyDescent="0.2">
      <c r="B9" s="49">
        <v>2</v>
      </c>
      <c r="C9" s="77" t="s">
        <v>67</v>
      </c>
      <c r="D9" s="90">
        <v>123923</v>
      </c>
      <c r="E9" s="177" t="str">
        <f>IFERROR(INDEX(Август!E$52:BN$52,SMALL(IF(Август!E$52:BN$52,COLUMN(Август!E$52:BN$52)),ROW())),"")</f>
        <v/>
      </c>
      <c r="F9" s="39">
        <f>Август!G53</f>
        <v>0</v>
      </c>
      <c r="G9" s="39">
        <f>Август!G54</f>
        <v>0</v>
      </c>
      <c r="H9" s="39">
        <f>Август!G55</f>
        <v>13</v>
      </c>
      <c r="I9" s="39">
        <f>Август!G56</f>
        <v>0</v>
      </c>
      <c r="J9" s="45">
        <f t="shared" ref="J9:J12" si="1">F9*C$42+G9*C$43+H9*C$44+I9*C$45</f>
        <v>936</v>
      </c>
      <c r="K9" s="46">
        <f t="shared" ref="K9:K38" si="2">D9*C$41</f>
        <v>5452.6</v>
      </c>
      <c r="L9" s="45">
        <f t="shared" ref="L9:L38" si="3">K9-J9</f>
        <v>4516.6000000000004</v>
      </c>
      <c r="M9" s="47">
        <f t="shared" ref="M9:M38" si="4">L9</f>
        <v>4516.6000000000004</v>
      </c>
      <c r="N9" s="48">
        <f t="shared" si="0"/>
        <v>8.0000000000000002E-3</v>
      </c>
      <c r="O9" s="34"/>
      <c r="P9" s="64">
        <f t="shared" ref="P9:P12" si="5">SUM(E9:I9)</f>
        <v>13</v>
      </c>
      <c r="Q9" s="63">
        <f t="shared" ref="Q9:Q34" si="6">D9/P9</f>
        <v>9532.5</v>
      </c>
    </row>
    <row r="10" spans="1:19" x14ac:dyDescent="0.2">
      <c r="B10" s="49">
        <v>3</v>
      </c>
      <c r="C10" s="77" t="s">
        <v>61</v>
      </c>
      <c r="D10" s="90">
        <v>119870.5</v>
      </c>
      <c r="E10" s="177" t="str">
        <f>IFERROR(INDEX(Август!E$52:BN$52,SMALL(IF(Август!E$52:BN$52,COLUMN(Август!E$52:BN$52)),ROW())),"")</f>
        <v/>
      </c>
      <c r="F10" s="39">
        <f>Август!I53</f>
        <v>0</v>
      </c>
      <c r="G10" s="39">
        <f>Август!I54</f>
        <v>0</v>
      </c>
      <c r="H10" s="39">
        <f>Август!I55</f>
        <v>15</v>
      </c>
      <c r="I10" s="39">
        <f>Август!I56</f>
        <v>0</v>
      </c>
      <c r="J10" s="45">
        <f t="shared" si="1"/>
        <v>1080</v>
      </c>
      <c r="K10" s="46">
        <f t="shared" si="2"/>
        <v>5274.3</v>
      </c>
      <c r="L10" s="45">
        <f t="shared" si="3"/>
        <v>4194.3</v>
      </c>
      <c r="M10" s="47">
        <f t="shared" si="4"/>
        <v>4194.3</v>
      </c>
      <c r="N10" s="48">
        <f t="shared" si="0"/>
        <v>8.9999999999999993E-3</v>
      </c>
      <c r="O10" s="34"/>
      <c r="P10" s="64">
        <f t="shared" si="5"/>
        <v>15</v>
      </c>
      <c r="Q10" s="63">
        <f t="shared" si="6"/>
        <v>7991.4</v>
      </c>
    </row>
    <row r="11" spans="1:19" x14ac:dyDescent="0.2">
      <c r="B11" s="44">
        <v>4</v>
      </c>
      <c r="C11" s="77" t="s">
        <v>62</v>
      </c>
      <c r="D11" s="90">
        <v>116652.8</v>
      </c>
      <c r="E11" s="177" t="str">
        <f>IFERROR(INDEX(Август!E$52:BN$52,SMALL(IF(Август!E$52:BN$52,COLUMN(Август!E$52:BN$52)),ROW())),"")</f>
        <v/>
      </c>
      <c r="F11" s="39">
        <f>Август!K53</f>
        <v>0</v>
      </c>
      <c r="G11" s="39">
        <f>Август!K54</f>
        <v>0</v>
      </c>
      <c r="H11" s="39">
        <f>Август!K55</f>
        <v>23</v>
      </c>
      <c r="I11" s="39">
        <f>Август!K56</f>
        <v>0</v>
      </c>
      <c r="J11" s="45">
        <f t="shared" si="1"/>
        <v>1656</v>
      </c>
      <c r="K11" s="46">
        <f t="shared" si="2"/>
        <v>5132.7</v>
      </c>
      <c r="L11" s="45">
        <f t="shared" si="3"/>
        <v>3476.7</v>
      </c>
      <c r="M11" s="47">
        <f t="shared" si="4"/>
        <v>3476.7</v>
      </c>
      <c r="N11" s="48">
        <f t="shared" si="0"/>
        <v>1.4E-2</v>
      </c>
      <c r="O11" s="34"/>
      <c r="P11" s="64">
        <f t="shared" si="5"/>
        <v>23</v>
      </c>
      <c r="Q11" s="63">
        <f t="shared" si="6"/>
        <v>5071.8999999999996</v>
      </c>
    </row>
    <row r="12" spans="1:19" x14ac:dyDescent="0.2">
      <c r="B12" s="49">
        <v>5</v>
      </c>
      <c r="C12" s="77" t="s">
        <v>63</v>
      </c>
      <c r="D12" s="90">
        <v>92100</v>
      </c>
      <c r="E12" s="177" t="str">
        <f>IFERROR(INDEX(Август!E$52:BN$52,SMALL(IF(Август!E$52:BN$52,COLUMN(Август!E$52:BN$52)),ROW())),"")</f>
        <v/>
      </c>
      <c r="F12" s="39">
        <f>Август!M53</f>
        <v>0</v>
      </c>
      <c r="G12" s="39">
        <f>Август!M54</f>
        <v>0</v>
      </c>
      <c r="H12" s="39">
        <f>Август!M55</f>
        <v>0</v>
      </c>
      <c r="I12" s="39">
        <f>Август!M56</f>
        <v>0</v>
      </c>
      <c r="J12" s="45">
        <f t="shared" si="1"/>
        <v>0</v>
      </c>
      <c r="K12" s="46">
        <f t="shared" si="2"/>
        <v>4052.4</v>
      </c>
      <c r="L12" s="45">
        <f t="shared" si="3"/>
        <v>4052.4</v>
      </c>
      <c r="M12" s="47">
        <f t="shared" si="4"/>
        <v>4052.4</v>
      </c>
      <c r="N12" s="48">
        <f t="shared" si="0"/>
        <v>0</v>
      </c>
      <c r="O12" s="34"/>
      <c r="P12" s="64">
        <f t="shared" si="5"/>
        <v>0</v>
      </c>
      <c r="Q12" s="63" t="e">
        <f t="shared" si="6"/>
        <v>#DIV/0!</v>
      </c>
    </row>
    <row r="13" spans="1:19" x14ac:dyDescent="0.2">
      <c r="B13" s="49">
        <v>6</v>
      </c>
      <c r="C13" s="77" t="s">
        <v>64</v>
      </c>
      <c r="D13" s="90">
        <v>107655</v>
      </c>
      <c r="E13" s="177" t="str">
        <f>IFERROR(INDEX(Август!E$52:BN$52,SMALL(IF(Август!E$52:BN$52,COLUMN(Август!E$52:BN$52)),ROW())),"")</f>
        <v/>
      </c>
      <c r="F13" s="39">
        <f>Август!O53</f>
        <v>0</v>
      </c>
      <c r="G13" s="39">
        <f>Август!O54</f>
        <v>0</v>
      </c>
      <c r="H13" s="39">
        <f>Август!O55</f>
        <v>0</v>
      </c>
      <c r="I13" s="39">
        <f>Август!O56</f>
        <v>0</v>
      </c>
      <c r="J13" s="45">
        <f>F13*C$42+G13*C$43+H13*C$44</f>
        <v>0</v>
      </c>
      <c r="K13" s="46">
        <f t="shared" si="2"/>
        <v>4736.8</v>
      </c>
      <c r="L13" s="45">
        <f t="shared" si="3"/>
        <v>4736.8</v>
      </c>
      <c r="M13" s="47">
        <f t="shared" si="4"/>
        <v>4736.8</v>
      </c>
      <c r="N13" s="48">
        <f t="shared" si="0"/>
        <v>0</v>
      </c>
      <c r="O13" s="34"/>
      <c r="P13" s="64">
        <f>SUM(E13:H13)</f>
        <v>0</v>
      </c>
      <c r="Q13" s="63" t="e">
        <f t="shared" si="6"/>
        <v>#DIV/0!</v>
      </c>
    </row>
    <row r="14" spans="1:19" x14ac:dyDescent="0.2">
      <c r="B14" s="44">
        <v>7</v>
      </c>
      <c r="C14" s="77" t="s">
        <v>65</v>
      </c>
      <c r="D14" s="90">
        <v>117628</v>
      </c>
      <c r="E14" s="177" t="str">
        <f>IFERROR(INDEX(Август!E$52:BN$52,SMALL(IF(Август!E$52:BN$52,COLUMN(Август!E$52:BN$52)),ROW())),"")</f>
        <v/>
      </c>
      <c r="F14" s="39">
        <f>Август!Q53</f>
        <v>0</v>
      </c>
      <c r="G14" s="39">
        <f>Август!Q54</f>
        <v>0</v>
      </c>
      <c r="H14" s="39">
        <f>Август!Q55</f>
        <v>0</v>
      </c>
      <c r="I14" s="39">
        <f>Август!Q56</f>
        <v>0</v>
      </c>
      <c r="J14" s="45">
        <f t="shared" ref="J14:J38" si="7">F14*C$42+G14*C$43+H14*C$44</f>
        <v>0</v>
      </c>
      <c r="K14" s="46">
        <f t="shared" si="2"/>
        <v>5175.6000000000004</v>
      </c>
      <c r="L14" s="45">
        <f t="shared" si="3"/>
        <v>5175.6000000000004</v>
      </c>
      <c r="M14" s="47">
        <f t="shared" si="4"/>
        <v>5175.6000000000004</v>
      </c>
      <c r="N14" s="48">
        <f t="shared" si="0"/>
        <v>0</v>
      </c>
      <c r="O14" s="34"/>
      <c r="P14" s="64">
        <f t="shared" ref="P14:P38" si="8">SUM(E14:H14)</f>
        <v>0</v>
      </c>
      <c r="Q14" s="63" t="e">
        <f t="shared" si="6"/>
        <v>#DIV/0!</v>
      </c>
    </row>
    <row r="15" spans="1:19" x14ac:dyDescent="0.2">
      <c r="B15" s="49">
        <v>8</v>
      </c>
      <c r="C15" s="77" t="s">
        <v>66</v>
      </c>
      <c r="D15" s="90">
        <v>116419.5</v>
      </c>
      <c r="E15" s="177" t="str">
        <f>IFERROR(INDEX(Август!E$52:BN$52,SMALL(IF(Август!E$52:BN$52,COLUMN(Август!E$52:BN$52)),ROW())),"")</f>
        <v/>
      </c>
      <c r="F15" s="39">
        <f>Август!S53</f>
        <v>0</v>
      </c>
      <c r="G15" s="39">
        <f>Август!S54</f>
        <v>0</v>
      </c>
      <c r="H15" s="39">
        <f>Август!S55</f>
        <v>0</v>
      </c>
      <c r="I15" s="39">
        <f>Август!S56</f>
        <v>0</v>
      </c>
      <c r="J15" s="45">
        <f t="shared" si="7"/>
        <v>0</v>
      </c>
      <c r="K15" s="46">
        <f t="shared" si="2"/>
        <v>5122.5</v>
      </c>
      <c r="L15" s="45">
        <f t="shared" si="3"/>
        <v>5122.5</v>
      </c>
      <c r="M15" s="47">
        <f t="shared" si="4"/>
        <v>5122.5</v>
      </c>
      <c r="N15" s="48">
        <f t="shared" si="0"/>
        <v>0</v>
      </c>
      <c r="O15" s="34"/>
      <c r="P15" s="64">
        <f t="shared" si="8"/>
        <v>0</v>
      </c>
      <c r="Q15" s="63" t="e">
        <f t="shared" si="6"/>
        <v>#DIV/0!</v>
      </c>
      <c r="S15" s="5"/>
    </row>
    <row r="16" spans="1:19" x14ac:dyDescent="0.2">
      <c r="B16" s="49">
        <v>9</v>
      </c>
      <c r="C16" s="77" t="s">
        <v>67</v>
      </c>
      <c r="D16" s="90">
        <v>124307.73</v>
      </c>
      <c r="E16" s="177" t="str">
        <f>IFERROR(INDEX(Август!E$52:BN$52,SMALL(IF(Август!E$52:BN$52,COLUMN(Август!E$52:BN$52)),ROW())),"")</f>
        <v/>
      </c>
      <c r="F16" s="39">
        <f>Август!U53</f>
        <v>0</v>
      </c>
      <c r="G16" s="39">
        <f>Август!U54</f>
        <v>0</v>
      </c>
      <c r="H16" s="39">
        <f>Август!U55</f>
        <v>0</v>
      </c>
      <c r="I16" s="39">
        <f>Август!U56</f>
        <v>0</v>
      </c>
      <c r="J16" s="45">
        <f t="shared" si="7"/>
        <v>0</v>
      </c>
      <c r="K16" s="46">
        <f t="shared" si="2"/>
        <v>5469.5</v>
      </c>
      <c r="L16" s="45">
        <f t="shared" si="3"/>
        <v>5469.5</v>
      </c>
      <c r="M16" s="47">
        <f t="shared" si="4"/>
        <v>5469.5</v>
      </c>
      <c r="N16" s="48">
        <f t="shared" si="0"/>
        <v>0</v>
      </c>
      <c r="O16" s="34"/>
      <c r="P16" s="64">
        <f t="shared" si="8"/>
        <v>0</v>
      </c>
      <c r="Q16" s="63" t="e">
        <f t="shared" si="6"/>
        <v>#DIV/0!</v>
      </c>
    </row>
    <row r="17" spans="2:17" x14ac:dyDescent="0.2">
      <c r="B17" s="44">
        <v>10</v>
      </c>
      <c r="C17" s="77" t="s">
        <v>61</v>
      </c>
      <c r="D17" s="90">
        <v>137452.5</v>
      </c>
      <c r="E17" s="177" t="str">
        <f>IFERROR(INDEX(Август!E$52:BN$52,SMALL(IF(Август!E$52:BN$52,COLUMN(Август!E$52:BN$52)),ROW())),"")</f>
        <v/>
      </c>
      <c r="F17" s="39">
        <f>Август!W53</f>
        <v>0</v>
      </c>
      <c r="G17" s="39">
        <f>Август!W54</f>
        <v>0</v>
      </c>
      <c r="H17" s="39">
        <f>Август!W55</f>
        <v>0</v>
      </c>
      <c r="I17" s="39">
        <f>Август!W56</f>
        <v>0</v>
      </c>
      <c r="J17" s="45">
        <f t="shared" si="7"/>
        <v>0</v>
      </c>
      <c r="K17" s="46">
        <f t="shared" si="2"/>
        <v>6047.9</v>
      </c>
      <c r="L17" s="45">
        <f t="shared" si="3"/>
        <v>6047.9</v>
      </c>
      <c r="M17" s="47">
        <f t="shared" si="4"/>
        <v>6047.9</v>
      </c>
      <c r="N17" s="48">
        <f t="shared" si="0"/>
        <v>0</v>
      </c>
      <c r="O17" s="34"/>
      <c r="P17" s="64">
        <f t="shared" si="8"/>
        <v>0</v>
      </c>
      <c r="Q17" s="63" t="e">
        <f t="shared" si="6"/>
        <v>#DIV/0!</v>
      </c>
    </row>
    <row r="18" spans="2:17" x14ac:dyDescent="0.2">
      <c r="B18" s="49">
        <v>11</v>
      </c>
      <c r="C18" s="77" t="s">
        <v>62</v>
      </c>
      <c r="D18" s="90">
        <v>98657</v>
      </c>
      <c r="E18" s="177" t="str">
        <f>IFERROR(INDEX(Август!E$52:BN$52,SMALL(IF(Август!E$52:BN$52,COLUMN(Август!E$52:BN$52)),ROW())),"")</f>
        <v/>
      </c>
      <c r="F18" s="39">
        <f>Август!Y53</f>
        <v>0</v>
      </c>
      <c r="G18" s="39">
        <f>Август!Y54</f>
        <v>0</v>
      </c>
      <c r="H18" s="39">
        <f>Август!Y55</f>
        <v>0</v>
      </c>
      <c r="I18" s="39">
        <f>Август!Y56</f>
        <v>0</v>
      </c>
      <c r="J18" s="45">
        <f t="shared" si="7"/>
        <v>0</v>
      </c>
      <c r="K18" s="46">
        <f t="shared" si="2"/>
        <v>4340.8999999999996</v>
      </c>
      <c r="L18" s="45">
        <f t="shared" si="3"/>
        <v>4340.8999999999996</v>
      </c>
      <c r="M18" s="47">
        <f t="shared" si="4"/>
        <v>4340.8999999999996</v>
      </c>
      <c r="N18" s="48">
        <f t="shared" si="0"/>
        <v>0</v>
      </c>
      <c r="O18" s="34"/>
      <c r="P18" s="64">
        <f t="shared" si="8"/>
        <v>0</v>
      </c>
      <c r="Q18" s="63" t="e">
        <f t="shared" si="6"/>
        <v>#DIV/0!</v>
      </c>
    </row>
    <row r="19" spans="2:17" x14ac:dyDescent="0.2">
      <c r="B19" s="49">
        <v>12</v>
      </c>
      <c r="C19" s="77" t="s">
        <v>63</v>
      </c>
      <c r="D19" s="90">
        <v>66141.5</v>
      </c>
      <c r="E19" s="177" t="str">
        <f>IFERROR(INDEX(Август!E$52:BN$52,SMALL(IF(Август!E$52:BN$52,COLUMN(Август!E$52:BN$52)),ROW())),"")</f>
        <v/>
      </c>
      <c r="F19" s="39">
        <f>Август!AA53</f>
        <v>0</v>
      </c>
      <c r="G19" s="39">
        <f>Август!AA54</f>
        <v>0</v>
      </c>
      <c r="H19" s="39">
        <f>Август!AA55</f>
        <v>0</v>
      </c>
      <c r="I19" s="39">
        <f>Август!AA56</f>
        <v>0</v>
      </c>
      <c r="J19" s="45">
        <f t="shared" si="7"/>
        <v>0</v>
      </c>
      <c r="K19" s="46">
        <f t="shared" si="2"/>
        <v>2910.2</v>
      </c>
      <c r="L19" s="45">
        <f t="shared" si="3"/>
        <v>2910.2</v>
      </c>
      <c r="M19" s="47">
        <f t="shared" si="4"/>
        <v>2910.2</v>
      </c>
      <c r="N19" s="48">
        <f t="shared" si="0"/>
        <v>0</v>
      </c>
      <c r="O19" s="34"/>
      <c r="P19" s="64">
        <f t="shared" si="8"/>
        <v>0</v>
      </c>
      <c r="Q19" s="63" t="e">
        <f t="shared" si="6"/>
        <v>#DIV/0!</v>
      </c>
    </row>
    <row r="20" spans="2:17" x14ac:dyDescent="0.2">
      <c r="B20" s="44">
        <v>13</v>
      </c>
      <c r="C20" s="77" t="s">
        <v>64</v>
      </c>
      <c r="D20" s="90">
        <v>116018.26</v>
      </c>
      <c r="E20" s="177" t="str">
        <f>IFERROR(INDEX(Август!E$52:BN$52,SMALL(IF(Август!E$52:BN$52,COLUMN(Август!E$52:BN$52)),ROW())),"")</f>
        <v/>
      </c>
      <c r="F20" s="39">
        <f>Август!AC53</f>
        <v>0</v>
      </c>
      <c r="G20" s="39">
        <f>Август!AC54</f>
        <v>0</v>
      </c>
      <c r="H20" s="39">
        <f>Август!AC55</f>
        <v>0</v>
      </c>
      <c r="I20" s="39">
        <f>Август!AC56</f>
        <v>0</v>
      </c>
      <c r="J20" s="45">
        <f t="shared" si="7"/>
        <v>0</v>
      </c>
      <c r="K20" s="46">
        <f t="shared" si="2"/>
        <v>5104.8</v>
      </c>
      <c r="L20" s="45">
        <f t="shared" si="3"/>
        <v>5104.8</v>
      </c>
      <c r="M20" s="47">
        <f t="shared" si="4"/>
        <v>5104.8</v>
      </c>
      <c r="N20" s="48">
        <f t="shared" si="0"/>
        <v>0</v>
      </c>
      <c r="O20" s="34"/>
      <c r="P20" s="64">
        <f t="shared" si="8"/>
        <v>0</v>
      </c>
      <c r="Q20" s="63" t="e">
        <f t="shared" si="6"/>
        <v>#DIV/0!</v>
      </c>
    </row>
    <row r="21" spans="2:17" x14ac:dyDescent="0.2">
      <c r="B21" s="49">
        <v>14</v>
      </c>
      <c r="C21" s="77" t="s">
        <v>65</v>
      </c>
      <c r="D21" s="90">
        <v>124738.8</v>
      </c>
      <c r="E21" s="177" t="str">
        <f>IFERROR(INDEX(Август!E$52:BN$52,SMALL(IF(Август!E$52:BN$52,COLUMN(Август!E$52:BN$52)),ROW())),"")</f>
        <v/>
      </c>
      <c r="F21" s="39">
        <f>Август!AE53</f>
        <v>0</v>
      </c>
      <c r="G21" s="39">
        <f>Август!AE54</f>
        <v>0</v>
      </c>
      <c r="H21" s="39">
        <f>Август!AE55</f>
        <v>0</v>
      </c>
      <c r="I21" s="39">
        <f>Август!AE56</f>
        <v>0</v>
      </c>
      <c r="J21" s="45">
        <f t="shared" si="7"/>
        <v>0</v>
      </c>
      <c r="K21" s="46">
        <f t="shared" si="2"/>
        <v>5488.5</v>
      </c>
      <c r="L21" s="45">
        <f t="shared" si="3"/>
        <v>5488.5</v>
      </c>
      <c r="M21" s="47">
        <f t="shared" si="4"/>
        <v>5488.5</v>
      </c>
      <c r="N21" s="48">
        <f t="shared" si="0"/>
        <v>0</v>
      </c>
      <c r="O21" s="34"/>
      <c r="P21" s="64">
        <f t="shared" si="8"/>
        <v>0</v>
      </c>
      <c r="Q21" s="63" t="e">
        <f t="shared" si="6"/>
        <v>#DIV/0!</v>
      </c>
    </row>
    <row r="22" spans="2:17" x14ac:dyDescent="0.2">
      <c r="B22" s="49">
        <v>15</v>
      </c>
      <c r="C22" s="77" t="s">
        <v>66</v>
      </c>
      <c r="D22" s="90">
        <v>120155.3</v>
      </c>
      <c r="E22" s="177" t="str">
        <f>IFERROR(INDEX(Август!E$52:BN$52,SMALL(IF(Август!E$52:BN$52,COLUMN(Август!E$52:BN$52)),ROW())),"")</f>
        <v/>
      </c>
      <c r="F22" s="39">
        <f>Август!AG53</f>
        <v>0</v>
      </c>
      <c r="G22" s="39">
        <f>Август!AG54</f>
        <v>0</v>
      </c>
      <c r="H22" s="39">
        <f>Август!AG55</f>
        <v>0</v>
      </c>
      <c r="I22" s="39">
        <f>Август!AG56</f>
        <v>0</v>
      </c>
      <c r="J22" s="45">
        <f t="shared" si="7"/>
        <v>0</v>
      </c>
      <c r="K22" s="46">
        <f t="shared" si="2"/>
        <v>5286.8</v>
      </c>
      <c r="L22" s="45">
        <f t="shared" si="3"/>
        <v>5286.8</v>
      </c>
      <c r="M22" s="47">
        <f t="shared" si="4"/>
        <v>5286.8</v>
      </c>
      <c r="N22" s="48">
        <f t="shared" si="0"/>
        <v>0</v>
      </c>
      <c r="O22" s="34"/>
      <c r="P22" s="64">
        <f t="shared" si="8"/>
        <v>0</v>
      </c>
      <c r="Q22" s="63" t="e">
        <f t="shared" si="6"/>
        <v>#DIV/0!</v>
      </c>
    </row>
    <row r="23" spans="2:17" x14ac:dyDescent="0.2">
      <c r="B23" s="44">
        <v>16</v>
      </c>
      <c r="C23" s="77" t="s">
        <v>67</v>
      </c>
      <c r="D23" s="90">
        <v>140423.29999999999</v>
      </c>
      <c r="E23" s="177" t="str">
        <f>IFERROR(INDEX(Август!E$52:BN$52,SMALL(IF(Август!E$52:BN$52,COLUMN(Август!E$52:BN$52)),ROW())),"")</f>
        <v/>
      </c>
      <c r="F23" s="39">
        <f>Август!AI53</f>
        <v>0</v>
      </c>
      <c r="G23" s="39">
        <f>Август!AI54</f>
        <v>0</v>
      </c>
      <c r="H23" s="39">
        <f>Август!AI55</f>
        <v>0</v>
      </c>
      <c r="I23" s="39">
        <f>Август!AI56</f>
        <v>0</v>
      </c>
      <c r="J23" s="45">
        <f t="shared" si="7"/>
        <v>0</v>
      </c>
      <c r="K23" s="46">
        <f t="shared" si="2"/>
        <v>6178.6</v>
      </c>
      <c r="L23" s="45">
        <f t="shared" si="3"/>
        <v>6178.6</v>
      </c>
      <c r="M23" s="47">
        <f t="shared" si="4"/>
        <v>6178.6</v>
      </c>
      <c r="N23" s="48">
        <f t="shared" si="0"/>
        <v>0</v>
      </c>
      <c r="O23" s="34"/>
      <c r="P23" s="64">
        <f t="shared" si="8"/>
        <v>0</v>
      </c>
      <c r="Q23" s="63" t="e">
        <f t="shared" si="6"/>
        <v>#DIV/0!</v>
      </c>
    </row>
    <row r="24" spans="2:17" x14ac:dyDescent="0.2">
      <c r="B24" s="49">
        <v>17</v>
      </c>
      <c r="C24" s="77" t="s">
        <v>61</v>
      </c>
      <c r="D24" s="90">
        <v>133523.29999999999</v>
      </c>
      <c r="E24" s="177" t="str">
        <f>IFERROR(INDEX(Август!E$52:BN$52,SMALL(IF(Август!E$52:BN$52,COLUMN(Август!E$52:BN$52)),ROW())),"")</f>
        <v/>
      </c>
      <c r="F24" s="39">
        <f>Август!AK53</f>
        <v>0</v>
      </c>
      <c r="G24" s="39">
        <f>Август!AK54</f>
        <v>0</v>
      </c>
      <c r="H24" s="39">
        <f>Август!AK55</f>
        <v>0</v>
      </c>
      <c r="I24" s="39">
        <f>Август!AK56</f>
        <v>0</v>
      </c>
      <c r="J24" s="45">
        <f t="shared" si="7"/>
        <v>0</v>
      </c>
      <c r="K24" s="46">
        <f t="shared" si="2"/>
        <v>5875</v>
      </c>
      <c r="L24" s="45">
        <f t="shared" si="3"/>
        <v>5875</v>
      </c>
      <c r="M24" s="47">
        <f t="shared" si="4"/>
        <v>5875</v>
      </c>
      <c r="N24" s="48">
        <f t="shared" si="0"/>
        <v>0</v>
      </c>
      <c r="O24" s="34"/>
      <c r="P24" s="64">
        <f t="shared" si="8"/>
        <v>0</v>
      </c>
      <c r="Q24" s="63" t="e">
        <f t="shared" si="6"/>
        <v>#DIV/0!</v>
      </c>
    </row>
    <row r="25" spans="2:17" x14ac:dyDescent="0.2">
      <c r="B25" s="49">
        <v>18</v>
      </c>
      <c r="C25" s="77" t="s">
        <v>62</v>
      </c>
      <c r="D25" s="90">
        <v>124621.6</v>
      </c>
      <c r="E25" s="177" t="str">
        <f>IFERROR(INDEX(Август!E$52:BN$52,SMALL(IF(Август!E$52:BN$52,COLUMN(Август!E$52:BN$52)),ROW())),"")</f>
        <v/>
      </c>
      <c r="F25" s="39">
        <f>Август!AM53</f>
        <v>0</v>
      </c>
      <c r="G25" s="39">
        <f>Август!AM54</f>
        <v>0</v>
      </c>
      <c r="H25" s="39">
        <f>Август!AM55</f>
        <v>0</v>
      </c>
      <c r="I25" s="39">
        <f>Август!AM56</f>
        <v>0</v>
      </c>
      <c r="J25" s="45">
        <f t="shared" si="7"/>
        <v>0</v>
      </c>
      <c r="K25" s="46">
        <f t="shared" si="2"/>
        <v>5483.4</v>
      </c>
      <c r="L25" s="45">
        <f t="shared" si="3"/>
        <v>5483.4</v>
      </c>
      <c r="M25" s="47">
        <f t="shared" si="4"/>
        <v>5483.4</v>
      </c>
      <c r="N25" s="48">
        <f t="shared" si="0"/>
        <v>0</v>
      </c>
      <c r="O25" s="34"/>
      <c r="P25" s="64">
        <f t="shared" si="8"/>
        <v>0</v>
      </c>
      <c r="Q25" s="63" t="e">
        <f t="shared" si="6"/>
        <v>#DIV/0!</v>
      </c>
    </row>
    <row r="26" spans="2:17" x14ac:dyDescent="0.2">
      <c r="B26" s="44">
        <v>19</v>
      </c>
      <c r="C26" s="77" t="s">
        <v>63</v>
      </c>
      <c r="D26" s="90">
        <v>84808.5</v>
      </c>
      <c r="E26" s="177" t="str">
        <f>IFERROR(INDEX(Август!E$52:BN$52,SMALL(IF(Август!E$52:BN$52,COLUMN(Август!E$52:BN$52)),ROW())),"")</f>
        <v/>
      </c>
      <c r="F26" s="39">
        <f>Август!AO53</f>
        <v>0</v>
      </c>
      <c r="G26" s="39">
        <f>Август!AO54</f>
        <v>0</v>
      </c>
      <c r="H26" s="39">
        <f>Август!AO55</f>
        <v>0</v>
      </c>
      <c r="I26" s="39">
        <f>Август!AO56</f>
        <v>0</v>
      </c>
      <c r="J26" s="45">
        <f t="shared" si="7"/>
        <v>0</v>
      </c>
      <c r="K26" s="46">
        <f t="shared" si="2"/>
        <v>3731.6</v>
      </c>
      <c r="L26" s="45">
        <f t="shared" si="3"/>
        <v>3731.6</v>
      </c>
      <c r="M26" s="47">
        <f t="shared" si="4"/>
        <v>3731.6</v>
      </c>
      <c r="N26" s="48">
        <f t="shared" si="0"/>
        <v>0</v>
      </c>
      <c r="O26" s="34"/>
      <c r="P26" s="64">
        <f t="shared" si="8"/>
        <v>0</v>
      </c>
      <c r="Q26" s="63" t="e">
        <f t="shared" si="6"/>
        <v>#DIV/0!</v>
      </c>
    </row>
    <row r="27" spans="2:17" x14ac:dyDescent="0.2">
      <c r="B27" s="49">
        <v>20</v>
      </c>
      <c r="C27" s="77" t="s">
        <v>64</v>
      </c>
      <c r="D27" s="90">
        <v>128183.5</v>
      </c>
      <c r="E27" s="177" t="str">
        <f>IFERROR(INDEX(Август!E$52:BN$52,SMALL(IF(Август!E$52:BN$52,COLUMN(Август!E$52:BN$52)),ROW())),"")</f>
        <v/>
      </c>
      <c r="F27" s="39">
        <f>Август!AQ53</f>
        <v>0</v>
      </c>
      <c r="G27" s="39">
        <f>Август!AQ54</f>
        <v>0</v>
      </c>
      <c r="H27" s="39">
        <f>Август!AQ55</f>
        <v>0</v>
      </c>
      <c r="I27" s="39">
        <f>Август!AQ56</f>
        <v>0</v>
      </c>
      <c r="J27" s="45">
        <f t="shared" si="7"/>
        <v>0</v>
      </c>
      <c r="K27" s="46">
        <f t="shared" si="2"/>
        <v>5640.1</v>
      </c>
      <c r="L27" s="45">
        <f t="shared" si="3"/>
        <v>5640.1</v>
      </c>
      <c r="M27" s="47">
        <f t="shared" si="4"/>
        <v>5640.1</v>
      </c>
      <c r="N27" s="48">
        <f t="shared" si="0"/>
        <v>0</v>
      </c>
      <c r="O27" s="34"/>
      <c r="P27" s="64">
        <f t="shared" si="8"/>
        <v>0</v>
      </c>
      <c r="Q27" s="63" t="e">
        <f t="shared" si="6"/>
        <v>#DIV/0!</v>
      </c>
    </row>
    <row r="28" spans="2:17" x14ac:dyDescent="0.2">
      <c r="B28" s="49">
        <v>21</v>
      </c>
      <c r="C28" s="77" t="s">
        <v>65</v>
      </c>
      <c r="D28" s="90">
        <v>114882.6</v>
      </c>
      <c r="E28" s="177" t="str">
        <f>IFERROR(INDEX(Август!E$52:BN$52,SMALL(IF(Август!E$52:BN$52,COLUMN(Август!E$52:BN$52)),ROW())),"")</f>
        <v/>
      </c>
      <c r="F28" s="39">
        <f>Август!AS53</f>
        <v>0</v>
      </c>
      <c r="G28" s="39">
        <f>Август!AS54</f>
        <v>0</v>
      </c>
      <c r="H28" s="39">
        <f>Август!AS55</f>
        <v>0</v>
      </c>
      <c r="I28" s="39">
        <f>Август!AS56</f>
        <v>0</v>
      </c>
      <c r="J28" s="45">
        <f t="shared" si="7"/>
        <v>0</v>
      </c>
      <c r="K28" s="46">
        <f t="shared" si="2"/>
        <v>5054.8</v>
      </c>
      <c r="L28" s="45">
        <f t="shared" si="3"/>
        <v>5054.8</v>
      </c>
      <c r="M28" s="47">
        <f t="shared" si="4"/>
        <v>5054.8</v>
      </c>
      <c r="N28" s="48">
        <f t="shared" si="0"/>
        <v>0</v>
      </c>
      <c r="O28" s="34"/>
      <c r="P28" s="64">
        <f t="shared" si="8"/>
        <v>0</v>
      </c>
      <c r="Q28" s="63" t="e">
        <f t="shared" si="6"/>
        <v>#DIV/0!</v>
      </c>
    </row>
    <row r="29" spans="2:17" x14ac:dyDescent="0.2">
      <c r="B29" s="44">
        <v>22</v>
      </c>
      <c r="C29" s="77" t="s">
        <v>66</v>
      </c>
      <c r="D29" s="90">
        <v>123216.5</v>
      </c>
      <c r="E29" s="177" t="str">
        <f>IFERROR(INDEX(Август!E$52:BN$52,SMALL(IF(Август!E$52:BN$52,COLUMN(Август!E$52:BN$52)),ROW())),"")</f>
        <v/>
      </c>
      <c r="F29" s="39">
        <f>Август!AU53</f>
        <v>0</v>
      </c>
      <c r="G29" s="39">
        <f>Август!AU54</f>
        <v>0</v>
      </c>
      <c r="H29" s="39">
        <f>Август!AU55</f>
        <v>0</v>
      </c>
      <c r="I29" s="39">
        <f>Август!AU56</f>
        <v>0</v>
      </c>
      <c r="J29" s="45">
        <f t="shared" si="7"/>
        <v>0</v>
      </c>
      <c r="K29" s="46">
        <f t="shared" si="2"/>
        <v>5421.5</v>
      </c>
      <c r="L29" s="45">
        <f t="shared" si="3"/>
        <v>5421.5</v>
      </c>
      <c r="M29" s="47">
        <f t="shared" si="4"/>
        <v>5421.5</v>
      </c>
      <c r="N29" s="48">
        <f t="shared" si="0"/>
        <v>0</v>
      </c>
      <c r="O29" s="34"/>
      <c r="P29" s="64">
        <f t="shared" si="8"/>
        <v>0</v>
      </c>
      <c r="Q29" s="63" t="e">
        <f t="shared" si="6"/>
        <v>#DIV/0!</v>
      </c>
    </row>
    <row r="30" spans="2:17" x14ac:dyDescent="0.2">
      <c r="B30" s="49">
        <v>23</v>
      </c>
      <c r="C30" s="77" t="s">
        <v>67</v>
      </c>
      <c r="D30" s="90">
        <v>112249</v>
      </c>
      <c r="E30" s="177" t="str">
        <f>IFERROR(INDEX(Август!E$52:BN$52,SMALL(IF(Август!E$52:BN$52,COLUMN(Август!E$52:BN$52)),ROW())),"")</f>
        <v/>
      </c>
      <c r="F30" s="39">
        <f>Август!AW53</f>
        <v>0</v>
      </c>
      <c r="G30" s="39">
        <f>Август!AW54</f>
        <v>0</v>
      </c>
      <c r="H30" s="39">
        <f>Август!AW55</f>
        <v>0</v>
      </c>
      <c r="I30" s="39">
        <f>Август!AW56</f>
        <v>0</v>
      </c>
      <c r="J30" s="45">
        <f t="shared" si="7"/>
        <v>0</v>
      </c>
      <c r="K30" s="46">
        <f t="shared" si="2"/>
        <v>4939</v>
      </c>
      <c r="L30" s="45">
        <f t="shared" si="3"/>
        <v>4939</v>
      </c>
      <c r="M30" s="47">
        <f t="shared" si="4"/>
        <v>4939</v>
      </c>
      <c r="N30" s="48">
        <f t="shared" si="0"/>
        <v>0</v>
      </c>
      <c r="O30" s="34"/>
      <c r="P30" s="64">
        <f t="shared" si="8"/>
        <v>0</v>
      </c>
      <c r="Q30" s="63" t="e">
        <f>D30/P30</f>
        <v>#DIV/0!</v>
      </c>
    </row>
    <row r="31" spans="2:17" x14ac:dyDescent="0.2">
      <c r="B31" s="49">
        <v>24</v>
      </c>
      <c r="C31" s="77" t="s">
        <v>61</v>
      </c>
      <c r="D31" s="90">
        <v>132861.6</v>
      </c>
      <c r="E31" s="177" t="str">
        <f>IFERROR(INDEX(Август!E$52:BN$52,SMALL(IF(Август!E$52:BN$52,COLUMN(Август!E$52:BN$52)),ROW())),"")</f>
        <v/>
      </c>
      <c r="F31" s="39">
        <f>Август!AY53</f>
        <v>0</v>
      </c>
      <c r="G31" s="39">
        <f>Август!AY54</f>
        <v>0</v>
      </c>
      <c r="H31" s="39">
        <f>Август!AY55</f>
        <v>0</v>
      </c>
      <c r="I31" s="39">
        <f>Август!AY56</f>
        <v>0</v>
      </c>
      <c r="J31" s="45">
        <f t="shared" si="7"/>
        <v>0</v>
      </c>
      <c r="K31" s="46">
        <f t="shared" si="2"/>
        <v>5845.9</v>
      </c>
      <c r="L31" s="45">
        <f t="shared" si="3"/>
        <v>5845.9</v>
      </c>
      <c r="M31" s="47">
        <f t="shared" si="4"/>
        <v>5845.9</v>
      </c>
      <c r="N31" s="48">
        <f t="shared" si="0"/>
        <v>0</v>
      </c>
      <c r="O31" s="34"/>
      <c r="P31" s="64">
        <f t="shared" si="8"/>
        <v>0</v>
      </c>
      <c r="Q31" s="63" t="e">
        <f>D31/P31</f>
        <v>#DIV/0!</v>
      </c>
    </row>
    <row r="32" spans="2:17" x14ac:dyDescent="0.2">
      <c r="B32" s="44">
        <v>25</v>
      </c>
      <c r="C32" s="77" t="s">
        <v>62</v>
      </c>
      <c r="D32" s="90">
        <v>109435</v>
      </c>
      <c r="E32" s="177" t="str">
        <f>IFERROR(INDEX(Август!E$52:BN$52,SMALL(IF(Август!E$52:BN$52,COLUMN(Август!E$52:BN$52)),ROW())),"")</f>
        <v/>
      </c>
      <c r="F32" s="39">
        <f>Август!BA53</f>
        <v>0</v>
      </c>
      <c r="G32" s="39">
        <f>Август!BA54</f>
        <v>0</v>
      </c>
      <c r="H32" s="39">
        <f>Август!BA55</f>
        <v>0</v>
      </c>
      <c r="I32" s="39">
        <f>Август!BA56</f>
        <v>0</v>
      </c>
      <c r="J32" s="45">
        <f t="shared" si="7"/>
        <v>0</v>
      </c>
      <c r="K32" s="46">
        <f t="shared" si="2"/>
        <v>4815.1000000000004</v>
      </c>
      <c r="L32" s="45">
        <f t="shared" si="3"/>
        <v>4815.1000000000004</v>
      </c>
      <c r="M32" s="47">
        <f t="shared" si="4"/>
        <v>4815.1000000000004</v>
      </c>
      <c r="N32" s="48">
        <f t="shared" si="0"/>
        <v>0</v>
      </c>
      <c r="O32" s="34"/>
      <c r="P32" s="64">
        <f t="shared" si="8"/>
        <v>0</v>
      </c>
      <c r="Q32" s="63" t="e">
        <f t="shared" si="6"/>
        <v>#DIV/0!</v>
      </c>
    </row>
    <row r="33" spans="2:17" x14ac:dyDescent="0.2">
      <c r="B33" s="49">
        <v>26</v>
      </c>
      <c r="C33" s="77" t="s">
        <v>63</v>
      </c>
      <c r="D33" s="90">
        <v>78968.3</v>
      </c>
      <c r="E33" s="177" t="str">
        <f>IFERROR(INDEX(Август!E$52:BN$52,SMALL(IF(Август!E$52:BN$52,COLUMN(Август!E$52:BN$52)),ROW())),"")</f>
        <v/>
      </c>
      <c r="F33" s="39">
        <f>Август!BC53</f>
        <v>0</v>
      </c>
      <c r="G33" s="39">
        <f>Август!BC54</f>
        <v>0</v>
      </c>
      <c r="H33" s="39">
        <f>Август!BC55</f>
        <v>0</v>
      </c>
      <c r="I33" s="39">
        <f>Август!BC56</f>
        <v>0</v>
      </c>
      <c r="J33" s="45">
        <f t="shared" si="7"/>
        <v>0</v>
      </c>
      <c r="K33" s="46">
        <f t="shared" si="2"/>
        <v>3474.6</v>
      </c>
      <c r="L33" s="45">
        <f t="shared" si="3"/>
        <v>3474.6</v>
      </c>
      <c r="M33" s="47">
        <f t="shared" si="4"/>
        <v>3474.6</v>
      </c>
      <c r="N33" s="48">
        <f t="shared" si="0"/>
        <v>0</v>
      </c>
      <c r="O33" s="34"/>
      <c r="P33" s="64">
        <f t="shared" si="8"/>
        <v>0</v>
      </c>
      <c r="Q33" s="63" t="e">
        <f t="shared" si="6"/>
        <v>#DIV/0!</v>
      </c>
    </row>
    <row r="34" spans="2:17" x14ac:dyDescent="0.2">
      <c r="B34" s="49">
        <v>27</v>
      </c>
      <c r="C34" s="77" t="s">
        <v>64</v>
      </c>
      <c r="D34" s="90">
        <v>136925.6</v>
      </c>
      <c r="E34" s="177" t="str">
        <f>IFERROR(INDEX(Август!E$52:BN$52,SMALL(IF(Август!E$52:BN$52,COLUMN(Август!E$52:BN$52)),ROW())),"")</f>
        <v/>
      </c>
      <c r="F34" s="39">
        <f>Август!BE53</f>
        <v>0</v>
      </c>
      <c r="G34" s="39">
        <f>Август!BE54</f>
        <v>0</v>
      </c>
      <c r="H34" s="39">
        <f>Август!BE55</f>
        <v>0</v>
      </c>
      <c r="I34" s="39">
        <f>Август!BE56</f>
        <v>0</v>
      </c>
      <c r="J34" s="45">
        <f t="shared" si="7"/>
        <v>0</v>
      </c>
      <c r="K34" s="46">
        <f t="shared" si="2"/>
        <v>6024.7</v>
      </c>
      <c r="L34" s="45">
        <f t="shared" si="3"/>
        <v>6024.7</v>
      </c>
      <c r="M34" s="47">
        <f t="shared" si="4"/>
        <v>6024.7</v>
      </c>
      <c r="N34" s="48">
        <f t="shared" si="0"/>
        <v>0</v>
      </c>
      <c r="O34" s="34"/>
      <c r="P34" s="64">
        <f t="shared" si="8"/>
        <v>0</v>
      </c>
      <c r="Q34" s="63" t="e">
        <f t="shared" si="6"/>
        <v>#DIV/0!</v>
      </c>
    </row>
    <row r="35" spans="2:17" ht="14.25" customHeight="1" x14ac:dyDescent="0.2">
      <c r="B35" s="44">
        <v>28</v>
      </c>
      <c r="C35" s="77" t="s">
        <v>65</v>
      </c>
      <c r="D35" s="90">
        <v>125823.3</v>
      </c>
      <c r="E35" s="177" t="str">
        <f>IFERROR(INDEX(Август!E$52:BN$52,SMALL(IF(Август!E$52:BN$52,COLUMN(Август!E$52:BN$52)),ROW())),"")</f>
        <v/>
      </c>
      <c r="F35" s="39">
        <f>Август!BG53</f>
        <v>0</v>
      </c>
      <c r="G35" s="39">
        <f>Август!BG54</f>
        <v>0</v>
      </c>
      <c r="H35" s="39">
        <f>Август!BG55</f>
        <v>0</v>
      </c>
      <c r="I35" s="39">
        <f>Август!BG56</f>
        <v>0</v>
      </c>
      <c r="J35" s="45">
        <f t="shared" si="7"/>
        <v>0</v>
      </c>
      <c r="K35" s="46">
        <f t="shared" si="2"/>
        <v>5536.2</v>
      </c>
      <c r="L35" s="45">
        <f t="shared" si="3"/>
        <v>5536.2</v>
      </c>
      <c r="M35" s="47">
        <f t="shared" si="4"/>
        <v>5536.2</v>
      </c>
      <c r="N35" s="48">
        <f t="shared" si="0"/>
        <v>0</v>
      </c>
      <c r="O35" s="34"/>
      <c r="P35" s="64">
        <f t="shared" si="8"/>
        <v>0</v>
      </c>
      <c r="Q35" s="63" t="e">
        <f t="shared" ref="Q35:Q38" si="9">D35/P35</f>
        <v>#DIV/0!</v>
      </c>
    </row>
    <row r="36" spans="2:17" ht="14.25" customHeight="1" x14ac:dyDescent="0.2">
      <c r="B36" s="49">
        <v>29</v>
      </c>
      <c r="C36" s="77" t="s">
        <v>66</v>
      </c>
      <c r="D36" s="90">
        <v>130091.8</v>
      </c>
      <c r="E36" s="177" t="str">
        <f>IFERROR(INDEX(Август!E$52:BN$52,SMALL(IF(Август!E$52:BN$52,COLUMN(Август!E$52:BN$52)),ROW())),"")</f>
        <v/>
      </c>
      <c r="F36" s="39">
        <f>Август!BI53</f>
        <v>0</v>
      </c>
      <c r="G36" s="39">
        <f>Август!BI54</f>
        <v>0</v>
      </c>
      <c r="H36" s="39">
        <f>Август!BI55</f>
        <v>0</v>
      </c>
      <c r="I36" s="39">
        <f>Август!BI56</f>
        <v>0</v>
      </c>
      <c r="J36" s="45">
        <f t="shared" si="7"/>
        <v>0</v>
      </c>
      <c r="K36" s="46">
        <f t="shared" si="2"/>
        <v>5724</v>
      </c>
      <c r="L36" s="45">
        <f t="shared" si="3"/>
        <v>5724</v>
      </c>
      <c r="M36" s="47">
        <f t="shared" si="4"/>
        <v>5724</v>
      </c>
      <c r="N36" s="48">
        <f t="shared" si="0"/>
        <v>0</v>
      </c>
      <c r="O36" s="34"/>
      <c r="P36" s="64">
        <f t="shared" si="8"/>
        <v>0</v>
      </c>
      <c r="Q36" s="63" t="e">
        <f>D36/P36</f>
        <v>#DIV/0!</v>
      </c>
    </row>
    <row r="37" spans="2:17" ht="14.25" customHeight="1" x14ac:dyDescent="0.2">
      <c r="B37" s="49">
        <v>30</v>
      </c>
      <c r="C37" s="77" t="s">
        <v>67</v>
      </c>
      <c r="D37" s="90">
        <v>125090.5</v>
      </c>
      <c r="E37" s="177" t="str">
        <f>IFERROR(INDEX(Август!E$52:BN$52,SMALL(IF(Август!E$52:BN$52,COLUMN(Август!E$52:BN$52)),ROW())),"")</f>
        <v/>
      </c>
      <c r="F37" s="39"/>
      <c r="G37" s="39"/>
      <c r="H37" s="39"/>
      <c r="I37" s="39"/>
      <c r="J37" s="45">
        <f t="shared" si="7"/>
        <v>0</v>
      </c>
      <c r="K37" s="46">
        <f t="shared" si="2"/>
        <v>5504</v>
      </c>
      <c r="L37" s="45">
        <f t="shared" si="3"/>
        <v>5504</v>
      </c>
      <c r="M37" s="47">
        <f t="shared" si="4"/>
        <v>5504</v>
      </c>
      <c r="N37" s="48">
        <f t="shared" si="0"/>
        <v>0</v>
      </c>
      <c r="O37" s="34"/>
      <c r="P37" s="64">
        <f t="shared" si="8"/>
        <v>0</v>
      </c>
      <c r="Q37" s="63" t="e">
        <f>D37/P37</f>
        <v>#DIV/0!</v>
      </c>
    </row>
    <row r="38" spans="2:17" ht="14.25" customHeight="1" thickBot="1" x14ac:dyDescent="0.25">
      <c r="B38" s="49">
        <v>31</v>
      </c>
      <c r="C38" s="77" t="s">
        <v>61</v>
      </c>
      <c r="D38" s="90">
        <v>119934.5</v>
      </c>
      <c r="E38" s="177" t="str">
        <f>IFERROR(INDEX(Август!E$52:BN$52,SMALL(IF(Август!E$52:BN$52,COLUMN(Август!E$52:BN$52)),ROW())),"")</f>
        <v/>
      </c>
      <c r="F38" s="39">
        <f>Август!BK53</f>
        <v>0</v>
      </c>
      <c r="G38" s="39">
        <f>Август!BK54</f>
        <v>0</v>
      </c>
      <c r="H38" s="39">
        <f>Август!BK55</f>
        <v>0</v>
      </c>
      <c r="I38" s="39">
        <f>Август!BK56</f>
        <v>0</v>
      </c>
      <c r="J38" s="45">
        <f t="shared" si="7"/>
        <v>0</v>
      </c>
      <c r="K38" s="46">
        <f t="shared" si="2"/>
        <v>5277.1</v>
      </c>
      <c r="L38" s="45">
        <f t="shared" si="3"/>
        <v>5277.1</v>
      </c>
      <c r="M38" s="47">
        <f t="shared" si="4"/>
        <v>5277.1</v>
      </c>
      <c r="N38" s="48">
        <f t="shared" si="0"/>
        <v>0</v>
      </c>
      <c r="O38" s="34"/>
      <c r="P38" s="64">
        <f t="shared" si="8"/>
        <v>0</v>
      </c>
      <c r="Q38" s="63" t="e">
        <f t="shared" si="9"/>
        <v>#DIV/0!</v>
      </c>
    </row>
    <row r="39" spans="2:17" s="42" customFormat="1" ht="13.5" thickBot="1" x14ac:dyDescent="0.25">
      <c r="B39" s="50"/>
      <c r="C39" s="77"/>
      <c r="D39" s="51">
        <f>SUM(D8:D38)</f>
        <v>3609169.8</v>
      </c>
      <c r="E39" s="86">
        <f>SUM(E8:E38)</f>
        <v>0</v>
      </c>
      <c r="F39" s="200">
        <f>SUM(E8:H38)</f>
        <v>59</v>
      </c>
      <c r="G39" s="201"/>
      <c r="H39" s="201"/>
      <c r="I39" s="202"/>
      <c r="J39" s="52">
        <f>SUM(J8:J38)</f>
        <v>4688</v>
      </c>
      <c r="K39" s="53">
        <f>SUM(K8:K38)</f>
        <v>158803.20000000001</v>
      </c>
      <c r="L39" s="54">
        <f>SUM(L8:L38)</f>
        <v>154115.20000000001</v>
      </c>
      <c r="M39" s="55"/>
      <c r="N39" s="56">
        <f t="shared" si="0"/>
        <v>1E-3</v>
      </c>
      <c r="O39" s="41"/>
      <c r="P39" s="54">
        <f>AVERAGE(P8:P38)</f>
        <v>2.2000000000000002</v>
      </c>
      <c r="Q39" s="68" t="e">
        <f>AVERAGE(Q8:Q38)</f>
        <v>#DIV/0!</v>
      </c>
    </row>
    <row r="40" spans="2:17" x14ac:dyDescent="0.2">
      <c r="M40" s="57"/>
    </row>
    <row r="41" spans="2:17" x14ac:dyDescent="0.2">
      <c r="C41" s="58">
        <v>4.3999999999999997E-2</v>
      </c>
      <c r="D41" s="59" t="s">
        <v>58</v>
      </c>
      <c r="E41" s="59"/>
    </row>
    <row r="42" spans="2:17" x14ac:dyDescent="0.2">
      <c r="B42" s="60" t="s">
        <v>14</v>
      </c>
      <c r="C42" s="61">
        <v>87</v>
      </c>
      <c r="D42" s="62" t="s">
        <v>16</v>
      </c>
      <c r="E42" s="62"/>
      <c r="N42" s="40"/>
    </row>
    <row r="43" spans="2:17" x14ac:dyDescent="0.2">
      <c r="B43" s="60" t="s">
        <v>15</v>
      </c>
      <c r="C43" s="61">
        <v>77</v>
      </c>
      <c r="D43" s="62" t="s">
        <v>16</v>
      </c>
      <c r="E43" s="62"/>
    </row>
    <row r="44" spans="2:17" x14ac:dyDescent="0.2">
      <c r="B44" s="60" t="s">
        <v>50</v>
      </c>
      <c r="C44" s="61">
        <v>72</v>
      </c>
      <c r="D44" s="62" t="s">
        <v>16</v>
      </c>
      <c r="E44" s="62"/>
    </row>
    <row r="45" spans="2:17" hidden="1" x14ac:dyDescent="0.2">
      <c r="B45" s="60" t="s">
        <v>51</v>
      </c>
      <c r="C45" s="61">
        <v>50</v>
      </c>
      <c r="D45" s="62" t="s">
        <v>16</v>
      </c>
      <c r="E45" s="62"/>
    </row>
    <row r="53" spans="4:4" x14ac:dyDescent="0.2">
      <c r="D53"/>
    </row>
  </sheetData>
  <mergeCells count="11">
    <mergeCell ref="Q5:Q6"/>
    <mergeCell ref="K5:K6"/>
    <mergeCell ref="N5:N6"/>
    <mergeCell ref="L5:M5"/>
    <mergeCell ref="F39:I39"/>
    <mergeCell ref="C4:C6"/>
    <mergeCell ref="B4:B6"/>
    <mergeCell ref="P5:P6"/>
    <mergeCell ref="J5:J6"/>
    <mergeCell ref="D4:N4"/>
    <mergeCell ref="F5:I5"/>
  </mergeCells>
  <phoneticPr fontId="2" type="noConversion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X88"/>
  <sheetViews>
    <sheetView tabSelected="1" view="pageBreakPreview" zoomScale="115" zoomScaleSheetLayoutView="11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62" sqref="A62"/>
    </sheetView>
  </sheetViews>
  <sheetFormatPr defaultRowHeight="10.5" x14ac:dyDescent="0.2"/>
  <cols>
    <col min="1" max="1" width="17.7109375" style="32" customWidth="1"/>
    <col min="2" max="2" width="6" style="32" customWidth="1"/>
    <col min="3" max="3" width="18.140625" style="32" customWidth="1"/>
    <col min="4" max="4" width="12.42578125" style="32" customWidth="1"/>
    <col min="5" max="7" width="6.7109375" style="33" customWidth="1"/>
    <col min="8" max="8" width="7" style="33" customWidth="1"/>
    <col min="9" max="66" width="6.7109375" style="33" customWidth="1"/>
    <col min="67" max="67" width="8.42578125" style="33" customWidth="1"/>
    <col min="68" max="75" width="2.85546875" style="32" customWidth="1"/>
    <col min="76" max="76" width="8.7109375" style="32" customWidth="1"/>
    <col min="77" max="16384" width="9.140625" style="17"/>
  </cols>
  <sheetData>
    <row r="1" spans="1:76" ht="13.5" customHeight="1" x14ac:dyDescent="0.2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</row>
    <row r="2" spans="1:76" ht="19.5" customHeight="1" x14ac:dyDescent="0.2">
      <c r="A2" s="16"/>
      <c r="B2" s="16"/>
      <c r="C2" s="16"/>
      <c r="D2" s="94"/>
      <c r="E2" s="16"/>
      <c r="F2" s="94"/>
      <c r="G2" s="16"/>
      <c r="H2" s="94"/>
      <c r="I2" s="16"/>
      <c r="J2" s="94"/>
      <c r="K2" s="16"/>
      <c r="L2" s="94"/>
      <c r="M2" s="16"/>
      <c r="N2" s="94"/>
      <c r="O2" s="16"/>
      <c r="P2" s="94"/>
      <c r="Q2" s="16"/>
      <c r="R2" s="94"/>
      <c r="S2" s="16"/>
      <c r="T2" s="94"/>
      <c r="U2" s="16"/>
      <c r="V2" s="94"/>
      <c r="W2" s="16"/>
      <c r="X2" s="94"/>
      <c r="Y2" s="16"/>
      <c r="Z2" s="94"/>
      <c r="AA2" s="16"/>
      <c r="AB2" s="94"/>
      <c r="AC2" s="16"/>
      <c r="AD2" s="94"/>
      <c r="AE2" s="16"/>
      <c r="AF2" s="94"/>
      <c r="AG2" s="16"/>
      <c r="AH2" s="94"/>
      <c r="AI2" s="16"/>
      <c r="AJ2" s="94"/>
      <c r="AK2" s="16"/>
      <c r="AL2" s="94"/>
      <c r="AM2" s="16"/>
      <c r="AN2" s="94"/>
      <c r="AO2" s="16"/>
      <c r="AP2" s="94"/>
      <c r="AQ2" s="16"/>
      <c r="AR2" s="94"/>
      <c r="AS2" s="16"/>
      <c r="AT2" s="94"/>
      <c r="AU2" s="16"/>
      <c r="AV2" s="94"/>
      <c r="AW2" s="16"/>
      <c r="AX2" s="94"/>
      <c r="AY2" s="16"/>
      <c r="AZ2" s="94"/>
      <c r="BA2" s="16"/>
      <c r="BB2" s="94"/>
      <c r="BC2" s="16"/>
      <c r="BD2" s="94"/>
      <c r="BE2" s="16"/>
      <c r="BF2" s="94"/>
      <c r="BG2" s="83"/>
      <c r="BH2" s="94"/>
      <c r="BI2" s="83"/>
      <c r="BJ2" s="94"/>
      <c r="BK2" s="83"/>
      <c r="BL2" s="94"/>
      <c r="BM2" s="94"/>
      <c r="BN2" s="94"/>
      <c r="BO2" s="93"/>
      <c r="BP2" s="16"/>
      <c r="BQ2" s="16"/>
      <c r="BR2" s="16"/>
      <c r="BS2" s="16"/>
      <c r="BT2" s="16"/>
      <c r="BU2" s="16"/>
      <c r="BV2" s="16"/>
      <c r="BW2" s="16"/>
      <c r="BX2" s="16"/>
    </row>
    <row r="3" spans="1:76" ht="9" customHeight="1" thickBot="1" x14ac:dyDescent="0.25">
      <c r="A3" s="16"/>
      <c r="B3" s="16"/>
      <c r="C3" s="16"/>
      <c r="D3" s="94"/>
      <c r="E3" s="16"/>
      <c r="F3" s="94"/>
      <c r="G3" s="16"/>
      <c r="H3" s="94"/>
      <c r="I3" s="16"/>
      <c r="J3" s="94"/>
      <c r="K3" s="16"/>
      <c r="L3" s="94"/>
      <c r="M3" s="16"/>
      <c r="N3" s="94"/>
      <c r="O3" s="16"/>
      <c r="P3" s="94"/>
      <c r="Q3" s="16"/>
      <c r="R3" s="94"/>
      <c r="S3" s="16"/>
      <c r="T3" s="94"/>
      <c r="U3" s="16"/>
      <c r="V3" s="94"/>
      <c r="W3" s="16"/>
      <c r="X3" s="94"/>
      <c r="Y3" s="16"/>
      <c r="Z3" s="94"/>
      <c r="AA3" s="16"/>
      <c r="AB3" s="94"/>
      <c r="AC3" s="16"/>
      <c r="AD3" s="94"/>
      <c r="AE3" s="16"/>
      <c r="AF3" s="94"/>
      <c r="AG3" s="16"/>
      <c r="AH3" s="94"/>
      <c r="AI3" s="16"/>
      <c r="AJ3" s="94"/>
      <c r="AK3" s="16"/>
      <c r="AL3" s="94"/>
      <c r="AM3" s="16"/>
      <c r="AN3" s="94"/>
      <c r="AO3" s="16"/>
      <c r="AP3" s="94"/>
      <c r="AQ3" s="16"/>
      <c r="AR3" s="94"/>
      <c r="AS3" s="16"/>
      <c r="AT3" s="94"/>
      <c r="AU3" s="16"/>
      <c r="AV3" s="94"/>
      <c r="AW3" s="16"/>
      <c r="AX3" s="94"/>
      <c r="AY3" s="16"/>
      <c r="AZ3" s="94"/>
      <c r="BA3" s="16"/>
      <c r="BB3" s="94"/>
      <c r="BC3" s="16"/>
      <c r="BD3" s="94"/>
      <c r="BE3" s="16"/>
      <c r="BF3" s="94"/>
      <c r="BG3" s="83"/>
      <c r="BH3" s="94"/>
      <c r="BI3" s="83"/>
      <c r="BJ3" s="94"/>
      <c r="BK3" s="83"/>
      <c r="BL3" s="94"/>
      <c r="BM3" s="94"/>
      <c r="BN3" s="94"/>
      <c r="BO3" s="93"/>
      <c r="BP3" s="16"/>
      <c r="BQ3" s="16"/>
      <c r="BR3" s="16"/>
      <c r="BS3" s="16"/>
      <c r="BT3" s="16"/>
      <c r="BU3" s="16"/>
      <c r="BV3" s="16"/>
      <c r="BW3" s="16"/>
      <c r="BX3" s="16"/>
    </row>
    <row r="4" spans="1:76" s="18" customFormat="1" ht="21" customHeight="1" x14ac:dyDescent="0.2">
      <c r="A4" s="97" t="s">
        <v>76</v>
      </c>
      <c r="B4" s="98"/>
      <c r="C4" s="99"/>
      <c r="D4" s="124" t="s">
        <v>80</v>
      </c>
      <c r="E4" s="215"/>
      <c r="F4" s="216"/>
      <c r="G4" s="215"/>
      <c r="H4" s="216"/>
      <c r="I4" s="215"/>
      <c r="J4" s="216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174"/>
      <c r="BP4" s="205" t="s">
        <v>19</v>
      </c>
      <c r="BQ4" s="206"/>
      <c r="BR4" s="206"/>
      <c r="BS4" s="206"/>
      <c r="BT4" s="206"/>
      <c r="BU4" s="207"/>
      <c r="BV4" s="211" t="s">
        <v>20</v>
      </c>
      <c r="BW4" s="212"/>
      <c r="BX4" s="203" t="s">
        <v>21</v>
      </c>
    </row>
    <row r="5" spans="1:76" ht="21.75" customHeight="1" x14ac:dyDescent="0.2">
      <c r="A5" s="226" t="s">
        <v>17</v>
      </c>
      <c r="B5" s="95"/>
      <c r="C5" s="222" t="s">
        <v>18</v>
      </c>
      <c r="D5" s="125" t="s">
        <v>77</v>
      </c>
      <c r="E5" s="217">
        <v>45000</v>
      </c>
      <c r="F5" s="218"/>
      <c r="G5" s="217">
        <v>47000</v>
      </c>
      <c r="H5" s="218"/>
      <c r="I5" s="217">
        <v>32000</v>
      </c>
      <c r="J5" s="218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176">
        <f>SUM(E5:BN5)</f>
        <v>124000</v>
      </c>
      <c r="BP5" s="208"/>
      <c r="BQ5" s="209"/>
      <c r="BR5" s="209"/>
      <c r="BS5" s="209"/>
      <c r="BT5" s="209"/>
      <c r="BU5" s="210"/>
      <c r="BV5" s="213"/>
      <c r="BW5" s="214"/>
      <c r="BX5" s="204"/>
    </row>
    <row r="6" spans="1:76" s="20" customFormat="1" ht="36" customHeight="1" x14ac:dyDescent="0.2">
      <c r="A6" s="226"/>
      <c r="B6" s="19" t="s">
        <v>22</v>
      </c>
      <c r="C6" s="222"/>
      <c r="D6" s="110" t="s">
        <v>86</v>
      </c>
      <c r="E6" s="88">
        <v>1</v>
      </c>
      <c r="F6" s="88"/>
      <c r="G6" s="87">
        <v>2</v>
      </c>
      <c r="H6" s="87"/>
      <c r="I6" s="88">
        <v>3</v>
      </c>
      <c r="J6" s="88"/>
      <c r="K6" s="88">
        <v>4</v>
      </c>
      <c r="L6" s="88"/>
      <c r="M6" s="88">
        <v>5</v>
      </c>
      <c r="N6" s="88"/>
      <c r="O6" s="88">
        <v>6</v>
      </c>
      <c r="P6" s="88"/>
      <c r="Q6" s="88">
        <v>7</v>
      </c>
      <c r="R6" s="88"/>
      <c r="S6" s="88">
        <v>8</v>
      </c>
      <c r="T6" s="88"/>
      <c r="U6" s="88">
        <v>9</v>
      </c>
      <c r="V6" s="88"/>
      <c r="W6" s="88">
        <v>10</v>
      </c>
      <c r="X6" s="88"/>
      <c r="Y6" s="88">
        <v>11</v>
      </c>
      <c r="Z6" s="88"/>
      <c r="AA6" s="88">
        <v>12</v>
      </c>
      <c r="AB6" s="88"/>
      <c r="AC6" s="88">
        <v>13</v>
      </c>
      <c r="AD6" s="88"/>
      <c r="AE6" s="88">
        <v>14</v>
      </c>
      <c r="AF6" s="88"/>
      <c r="AG6" s="88">
        <v>15</v>
      </c>
      <c r="AH6" s="88"/>
      <c r="AI6" s="88">
        <v>16</v>
      </c>
      <c r="AJ6" s="88"/>
      <c r="AK6" s="88">
        <v>17</v>
      </c>
      <c r="AL6" s="88"/>
      <c r="AM6" s="88">
        <v>18</v>
      </c>
      <c r="AN6" s="88"/>
      <c r="AO6" s="88">
        <v>19</v>
      </c>
      <c r="AP6" s="88"/>
      <c r="AQ6" s="88">
        <v>20</v>
      </c>
      <c r="AR6" s="88"/>
      <c r="AS6" s="88">
        <v>21</v>
      </c>
      <c r="AT6" s="88"/>
      <c r="AU6" s="88">
        <v>22</v>
      </c>
      <c r="AV6" s="88"/>
      <c r="AW6" s="88">
        <v>23</v>
      </c>
      <c r="AX6" s="88"/>
      <c r="AY6" s="88">
        <v>24</v>
      </c>
      <c r="AZ6" s="88"/>
      <c r="BA6" s="88">
        <v>25</v>
      </c>
      <c r="BB6" s="88"/>
      <c r="BC6" s="88">
        <v>26</v>
      </c>
      <c r="BD6" s="88"/>
      <c r="BE6" s="88">
        <v>27</v>
      </c>
      <c r="BF6" s="88"/>
      <c r="BG6" s="88">
        <v>28</v>
      </c>
      <c r="BH6" s="88"/>
      <c r="BI6" s="88">
        <v>29</v>
      </c>
      <c r="BJ6" s="88"/>
      <c r="BK6" s="88">
        <v>30</v>
      </c>
      <c r="BL6" s="88"/>
      <c r="BM6" s="88">
        <v>31</v>
      </c>
      <c r="BN6" s="88"/>
      <c r="BO6" s="96" t="s">
        <v>23</v>
      </c>
      <c r="BP6" s="96" t="s">
        <v>72</v>
      </c>
      <c r="BQ6" s="96" t="s">
        <v>24</v>
      </c>
      <c r="BR6" s="96" t="s">
        <v>25</v>
      </c>
      <c r="BS6" s="96" t="s">
        <v>26</v>
      </c>
      <c r="BT6" s="96" t="s">
        <v>27</v>
      </c>
      <c r="BU6" s="96" t="s">
        <v>28</v>
      </c>
      <c r="BV6" s="96" t="s">
        <v>29</v>
      </c>
      <c r="BW6" s="96" t="s">
        <v>30</v>
      </c>
      <c r="BX6" s="100" t="s">
        <v>31</v>
      </c>
    </row>
    <row r="7" spans="1:76" s="22" customFormat="1" ht="19.5" customHeight="1" x14ac:dyDescent="0.2">
      <c r="A7" s="153" t="s">
        <v>83</v>
      </c>
      <c r="B7" s="154">
        <v>1</v>
      </c>
      <c r="C7" s="154" t="s">
        <v>79</v>
      </c>
      <c r="D7" s="154"/>
      <c r="E7" s="155">
        <v>10</v>
      </c>
      <c r="F7" s="155">
        <f>D7*E7</f>
        <v>0</v>
      </c>
      <c r="G7" s="155">
        <v>10</v>
      </c>
      <c r="H7" s="155">
        <f>D7*G7</f>
        <v>0</v>
      </c>
      <c r="I7" s="155">
        <v>10</v>
      </c>
      <c r="J7" s="155">
        <f>I7*D7</f>
        <v>0</v>
      </c>
      <c r="K7" s="155">
        <v>10</v>
      </c>
      <c r="L7" s="155">
        <f t="shared" ref="L7:L47" si="0">K7*D7</f>
        <v>0</v>
      </c>
      <c r="M7" s="155">
        <v>5</v>
      </c>
      <c r="N7" s="155">
        <f t="shared" ref="N7:N47" si="1">M7*D7</f>
        <v>0</v>
      </c>
      <c r="O7" s="155"/>
      <c r="P7" s="155">
        <f t="shared" ref="P7:P47" si="2">O7*D7</f>
        <v>0</v>
      </c>
      <c r="Q7" s="155"/>
      <c r="R7" s="155">
        <f t="shared" ref="R7:R47" si="3">Q7*D7</f>
        <v>0</v>
      </c>
      <c r="S7" s="155"/>
      <c r="T7" s="155">
        <f t="shared" ref="T7:T47" si="4">S7*D7</f>
        <v>0</v>
      </c>
      <c r="U7" s="155"/>
      <c r="V7" s="155">
        <f t="shared" ref="V7:V47" si="5">U7*D7</f>
        <v>0</v>
      </c>
      <c r="W7" s="155"/>
      <c r="X7" s="155">
        <f t="shared" ref="X7:X47" si="6">W7*D7</f>
        <v>0</v>
      </c>
      <c r="Y7" s="155"/>
      <c r="Z7" s="155">
        <f t="shared" ref="Z7:Z47" si="7">Y7*D7</f>
        <v>0</v>
      </c>
      <c r="AA7" s="155"/>
      <c r="AB7" s="155">
        <f t="shared" ref="AB7:AB47" si="8">AA7*D7</f>
        <v>0</v>
      </c>
      <c r="AC7" s="155"/>
      <c r="AD7" s="155">
        <f t="shared" ref="AD7:AD47" si="9">AC7*D7</f>
        <v>0</v>
      </c>
      <c r="AE7" s="155"/>
      <c r="AF7" s="155">
        <f t="shared" ref="AF7:AF47" si="10">AE7*D7</f>
        <v>0</v>
      </c>
      <c r="AG7" s="155"/>
      <c r="AH7" s="155">
        <f t="shared" ref="AH7:AH47" si="11">AG7*D7</f>
        <v>0</v>
      </c>
      <c r="AI7" s="155"/>
      <c r="AJ7" s="155">
        <f t="shared" ref="AJ7:AJ47" si="12">AI7*D7</f>
        <v>0</v>
      </c>
      <c r="AK7" s="155"/>
      <c r="AL7" s="155">
        <f t="shared" ref="AL7:AL47" si="13">AK7*D7</f>
        <v>0</v>
      </c>
      <c r="AM7" s="155"/>
      <c r="AN7" s="155">
        <f t="shared" ref="AN7:AN47" si="14">AM7*D7</f>
        <v>0</v>
      </c>
      <c r="AO7" s="155"/>
      <c r="AP7" s="155">
        <f t="shared" ref="AP7:AP47" si="15">AO7*D7</f>
        <v>0</v>
      </c>
      <c r="AQ7" s="155"/>
      <c r="AR7" s="155">
        <f t="shared" ref="AR7:AR47" si="16">AQ7*D7</f>
        <v>0</v>
      </c>
      <c r="AS7" s="155"/>
      <c r="AT7" s="155">
        <f t="shared" ref="AT7:AT47" si="17">AS7*D7</f>
        <v>0</v>
      </c>
      <c r="AU7" s="155"/>
      <c r="AV7" s="155">
        <f t="shared" ref="AV7:AV47" si="18">AU7*D7</f>
        <v>0</v>
      </c>
      <c r="AW7" s="155"/>
      <c r="AX7" s="155">
        <f t="shared" ref="AX7:AX47" si="19">AW7*D7</f>
        <v>0</v>
      </c>
      <c r="AY7" s="155"/>
      <c r="AZ7" s="155">
        <f t="shared" ref="AZ7:AZ47" si="20">AY7*D7</f>
        <v>0</v>
      </c>
      <c r="BA7" s="155"/>
      <c r="BB7" s="155">
        <f t="shared" ref="BB7:BB47" si="21">BA7*D7</f>
        <v>0</v>
      </c>
      <c r="BC7" s="155"/>
      <c r="BD7" s="155">
        <f t="shared" ref="BD7:BD47" si="22">BC7*D7</f>
        <v>0</v>
      </c>
      <c r="BE7" s="155"/>
      <c r="BF7" s="155">
        <f t="shared" ref="BF7:BF47" si="23">BE7*D7</f>
        <v>0</v>
      </c>
      <c r="BG7" s="155"/>
      <c r="BH7" s="155">
        <f t="shared" ref="BH7:BH47" si="24">BG7*D7</f>
        <v>0</v>
      </c>
      <c r="BI7" s="155"/>
      <c r="BJ7" s="155">
        <f t="shared" ref="BJ7:BJ47" si="25">BI7*D7</f>
        <v>0</v>
      </c>
      <c r="BK7" s="155"/>
      <c r="BL7" s="155">
        <f t="shared" ref="BL7:BL47" si="26">BK7*D7</f>
        <v>0</v>
      </c>
      <c r="BM7" s="155"/>
      <c r="BN7" s="155">
        <f t="shared" ref="BN7:BN47" si="27">BM7*D7</f>
        <v>0</v>
      </c>
      <c r="BO7" s="27">
        <f t="shared" ref="BO7:BO47" si="28">COUNT(E7,G7,I7,K7,M7,O7,Q7,S7,U7,W7,Y7,AA7,AC7,AE7,AG7,AI7,AK7,AM7,AO7,AQ7,AS7,AU7,AW7,AY7,BA7,BC7,BE7,BG7,BI7,BK7,BM7)</f>
        <v>5</v>
      </c>
      <c r="BP7" s="155"/>
      <c r="BQ7" s="156"/>
      <c r="BR7" s="155"/>
      <c r="BS7" s="155"/>
      <c r="BT7" s="155"/>
      <c r="BU7" s="155"/>
      <c r="BV7" s="156"/>
      <c r="BW7" s="156"/>
      <c r="BX7" s="155">
        <f t="shared" ref="BX7:BX47" si="29">E7+G7+I7+K7+M7+O7+Q7+S7+U7+W7+Y7+AA7+AC7+AE7+AG7+AI7+AK7+AM7+AO7+AQ7+AS7+AU7+AW7+AY7+BA7+BC7+BE7+BG7+BI7+BK7+BM7</f>
        <v>45</v>
      </c>
    </row>
    <row r="8" spans="1:76" s="22" customFormat="1" ht="19.5" customHeight="1" x14ac:dyDescent="0.2">
      <c r="A8" s="153" t="s">
        <v>84</v>
      </c>
      <c r="B8" s="154">
        <v>2</v>
      </c>
      <c r="C8" s="154" t="s">
        <v>55</v>
      </c>
      <c r="D8" s="154"/>
      <c r="E8" s="155">
        <v>5</v>
      </c>
      <c r="F8" s="155">
        <f t="shared" ref="F8:F47" si="30">D8*E8</f>
        <v>0</v>
      </c>
      <c r="G8" s="155">
        <v>5</v>
      </c>
      <c r="H8" s="155">
        <f t="shared" ref="H8:H47" si="31">D8*G8</f>
        <v>0</v>
      </c>
      <c r="I8" s="155">
        <v>5</v>
      </c>
      <c r="J8" s="155">
        <f t="shared" ref="J8:J47" si="32">I8*D8</f>
        <v>0</v>
      </c>
      <c r="K8" s="155">
        <v>5</v>
      </c>
      <c r="L8" s="155">
        <f t="shared" si="0"/>
        <v>0</v>
      </c>
      <c r="M8" s="155"/>
      <c r="N8" s="155">
        <f t="shared" si="1"/>
        <v>0</v>
      </c>
      <c r="O8" s="155"/>
      <c r="P8" s="155">
        <f t="shared" si="2"/>
        <v>0</v>
      </c>
      <c r="Q8" s="155"/>
      <c r="R8" s="155">
        <f t="shared" si="3"/>
        <v>0</v>
      </c>
      <c r="S8" s="155"/>
      <c r="T8" s="155">
        <f t="shared" si="4"/>
        <v>0</v>
      </c>
      <c r="U8" s="155"/>
      <c r="V8" s="155">
        <f t="shared" si="5"/>
        <v>0</v>
      </c>
      <c r="W8" s="155"/>
      <c r="X8" s="155">
        <f t="shared" si="6"/>
        <v>0</v>
      </c>
      <c r="Y8" s="155"/>
      <c r="Z8" s="155">
        <f t="shared" si="7"/>
        <v>0</v>
      </c>
      <c r="AA8" s="155"/>
      <c r="AB8" s="155">
        <f t="shared" si="8"/>
        <v>0</v>
      </c>
      <c r="AC8" s="155"/>
      <c r="AD8" s="155">
        <f t="shared" si="9"/>
        <v>0</v>
      </c>
      <c r="AE8" s="155"/>
      <c r="AF8" s="155">
        <f t="shared" si="10"/>
        <v>0</v>
      </c>
      <c r="AG8" s="155"/>
      <c r="AH8" s="155">
        <f t="shared" si="11"/>
        <v>0</v>
      </c>
      <c r="AI8" s="155"/>
      <c r="AJ8" s="155">
        <f t="shared" si="12"/>
        <v>0</v>
      </c>
      <c r="AK8" s="155"/>
      <c r="AL8" s="155">
        <f t="shared" si="13"/>
        <v>0</v>
      </c>
      <c r="AM8" s="155"/>
      <c r="AN8" s="155">
        <f t="shared" si="14"/>
        <v>0</v>
      </c>
      <c r="AO8" s="155"/>
      <c r="AP8" s="155">
        <f t="shared" si="15"/>
        <v>0</v>
      </c>
      <c r="AQ8" s="155"/>
      <c r="AR8" s="155">
        <f t="shared" si="16"/>
        <v>0</v>
      </c>
      <c r="AS8" s="155"/>
      <c r="AT8" s="155">
        <f t="shared" si="17"/>
        <v>0</v>
      </c>
      <c r="AU8" s="155"/>
      <c r="AV8" s="155">
        <f t="shared" si="18"/>
        <v>0</v>
      </c>
      <c r="AW8" s="155"/>
      <c r="AX8" s="155">
        <f t="shared" si="19"/>
        <v>0</v>
      </c>
      <c r="AY8" s="155"/>
      <c r="AZ8" s="155">
        <f t="shared" si="20"/>
        <v>0</v>
      </c>
      <c r="BA8" s="155"/>
      <c r="BB8" s="155">
        <f t="shared" si="21"/>
        <v>0</v>
      </c>
      <c r="BC8" s="155"/>
      <c r="BD8" s="155">
        <f t="shared" si="22"/>
        <v>0</v>
      </c>
      <c r="BE8" s="155"/>
      <c r="BF8" s="155">
        <f t="shared" si="23"/>
        <v>0</v>
      </c>
      <c r="BG8" s="155"/>
      <c r="BH8" s="155">
        <f t="shared" si="24"/>
        <v>0</v>
      </c>
      <c r="BI8" s="155"/>
      <c r="BJ8" s="155">
        <f t="shared" si="25"/>
        <v>0</v>
      </c>
      <c r="BK8" s="155"/>
      <c r="BL8" s="155">
        <f t="shared" si="26"/>
        <v>0</v>
      </c>
      <c r="BM8" s="155"/>
      <c r="BN8" s="155">
        <f t="shared" si="27"/>
        <v>0</v>
      </c>
      <c r="BO8" s="27">
        <f t="shared" si="28"/>
        <v>4</v>
      </c>
      <c r="BP8" s="155" t="str">
        <f>IF(COUNTIF(E8:BK8,"О"),COUNTIF(E8:BK8,"О")," ")</f>
        <v xml:space="preserve"> </v>
      </c>
      <c r="BQ8" s="156"/>
      <c r="BR8" s="155" t="str">
        <f>IF(COUNTIF(E8:BK8,"Б"),COUNTIF(E8:BK8,"Б")," ")</f>
        <v xml:space="preserve"> </v>
      </c>
      <c r="BS8" s="155" t="str">
        <f>IF(COUNTIF(G8:BO8,"НН"),COUNTIF(G8:BO8,"НН")," ")</f>
        <v xml:space="preserve"> </v>
      </c>
      <c r="BT8" s="155" t="str">
        <f>IF(COUNTIF(E8:BK8,"а"),COUNTIF(E8:BK8,"а")," ")</f>
        <v xml:space="preserve"> </v>
      </c>
      <c r="BU8" s="155" t="str">
        <f>IF(COUNTIF(E8:BK8,"п"),COUNTIF(E8:BK8,"п")," ")</f>
        <v xml:space="preserve"> </v>
      </c>
      <c r="BV8" s="156"/>
      <c r="BW8" s="156"/>
      <c r="BX8" s="155">
        <f t="shared" si="29"/>
        <v>20</v>
      </c>
    </row>
    <row r="9" spans="1:76" s="22" customFormat="1" ht="19.5" customHeight="1" x14ac:dyDescent="0.2">
      <c r="A9" s="153"/>
      <c r="B9" s="154">
        <v>3</v>
      </c>
      <c r="C9" s="154" t="s">
        <v>71</v>
      </c>
      <c r="D9" s="154">
        <v>198</v>
      </c>
      <c r="E9" s="155">
        <v>3</v>
      </c>
      <c r="F9" s="155">
        <f t="shared" si="30"/>
        <v>594</v>
      </c>
      <c r="G9" s="155">
        <v>3</v>
      </c>
      <c r="H9" s="155">
        <f t="shared" si="31"/>
        <v>594</v>
      </c>
      <c r="I9" s="155">
        <v>3</v>
      </c>
      <c r="J9" s="155">
        <f t="shared" si="32"/>
        <v>594</v>
      </c>
      <c r="K9" s="155">
        <v>3</v>
      </c>
      <c r="L9" s="155">
        <f t="shared" si="0"/>
        <v>594</v>
      </c>
      <c r="M9" s="155"/>
      <c r="N9" s="155">
        <f t="shared" si="1"/>
        <v>0</v>
      </c>
      <c r="O9" s="155"/>
      <c r="P9" s="155">
        <f t="shared" si="2"/>
        <v>0</v>
      </c>
      <c r="Q9" s="155"/>
      <c r="R9" s="155">
        <f t="shared" si="3"/>
        <v>0</v>
      </c>
      <c r="S9" s="155"/>
      <c r="T9" s="155">
        <f t="shared" si="4"/>
        <v>0</v>
      </c>
      <c r="U9" s="155"/>
      <c r="V9" s="155">
        <f t="shared" si="5"/>
        <v>0</v>
      </c>
      <c r="W9" s="155"/>
      <c r="X9" s="155">
        <f t="shared" si="6"/>
        <v>0</v>
      </c>
      <c r="Y9" s="155"/>
      <c r="Z9" s="155">
        <f t="shared" si="7"/>
        <v>0</v>
      </c>
      <c r="AA9" s="155"/>
      <c r="AB9" s="155">
        <f t="shared" si="8"/>
        <v>0</v>
      </c>
      <c r="AC9" s="155"/>
      <c r="AD9" s="155">
        <f t="shared" si="9"/>
        <v>0</v>
      </c>
      <c r="AE9" s="155"/>
      <c r="AF9" s="155">
        <f t="shared" si="10"/>
        <v>0</v>
      </c>
      <c r="AG9" s="155"/>
      <c r="AH9" s="155">
        <f t="shared" si="11"/>
        <v>0</v>
      </c>
      <c r="AI9" s="155"/>
      <c r="AJ9" s="155">
        <f t="shared" si="12"/>
        <v>0</v>
      </c>
      <c r="AK9" s="155"/>
      <c r="AL9" s="155">
        <f t="shared" si="13"/>
        <v>0</v>
      </c>
      <c r="AM9" s="155"/>
      <c r="AN9" s="155">
        <f t="shared" si="14"/>
        <v>0</v>
      </c>
      <c r="AO9" s="155"/>
      <c r="AP9" s="155">
        <f t="shared" si="15"/>
        <v>0</v>
      </c>
      <c r="AQ9" s="155"/>
      <c r="AR9" s="155">
        <f t="shared" si="16"/>
        <v>0</v>
      </c>
      <c r="AS9" s="155"/>
      <c r="AT9" s="155">
        <f t="shared" si="17"/>
        <v>0</v>
      </c>
      <c r="AU9" s="155"/>
      <c r="AV9" s="155">
        <f t="shared" si="18"/>
        <v>0</v>
      </c>
      <c r="AW9" s="155"/>
      <c r="AX9" s="155">
        <f t="shared" si="19"/>
        <v>0</v>
      </c>
      <c r="AY9" s="155"/>
      <c r="AZ9" s="155">
        <f t="shared" si="20"/>
        <v>0</v>
      </c>
      <c r="BA9" s="155"/>
      <c r="BB9" s="155">
        <f t="shared" si="21"/>
        <v>0</v>
      </c>
      <c r="BC9" s="155"/>
      <c r="BD9" s="155">
        <f t="shared" si="22"/>
        <v>0</v>
      </c>
      <c r="BE9" s="155"/>
      <c r="BF9" s="155">
        <f t="shared" si="23"/>
        <v>0</v>
      </c>
      <c r="BG9" s="155"/>
      <c r="BH9" s="155">
        <f t="shared" si="24"/>
        <v>0</v>
      </c>
      <c r="BI9" s="155"/>
      <c r="BJ9" s="155">
        <f t="shared" si="25"/>
        <v>0</v>
      </c>
      <c r="BK9" s="155"/>
      <c r="BL9" s="155">
        <f t="shared" si="26"/>
        <v>0</v>
      </c>
      <c r="BM9" s="155"/>
      <c r="BN9" s="155">
        <f t="shared" si="27"/>
        <v>0</v>
      </c>
      <c r="BO9" s="27">
        <f t="shared" si="28"/>
        <v>4</v>
      </c>
      <c r="BP9" s="155"/>
      <c r="BQ9" s="156"/>
      <c r="BR9" s="155"/>
      <c r="BS9" s="155"/>
      <c r="BT9" s="155" t="str">
        <f>IF(COUNTIF(E9:BK9,"а"),COUNTIF(E9:BK9,"а")," ")</f>
        <v xml:space="preserve"> </v>
      </c>
      <c r="BU9" s="155" t="str">
        <f>IF(COUNTIF(E9:BK9,"п"),COUNTIF(E9:BK9,"п")," ")</f>
        <v xml:space="preserve"> </v>
      </c>
      <c r="BV9" s="156"/>
      <c r="BW9" s="156"/>
      <c r="BX9" s="155">
        <f t="shared" si="29"/>
        <v>12</v>
      </c>
    </row>
    <row r="10" spans="1:76" s="22" customFormat="1" ht="19.5" customHeight="1" x14ac:dyDescent="0.2">
      <c r="A10" s="153"/>
      <c r="B10" s="154">
        <v>4</v>
      </c>
      <c r="C10" s="154" t="s">
        <v>71</v>
      </c>
      <c r="D10" s="154">
        <v>198</v>
      </c>
      <c r="E10" s="155"/>
      <c r="F10" s="155">
        <f t="shared" si="30"/>
        <v>0</v>
      </c>
      <c r="G10" s="155"/>
      <c r="H10" s="155">
        <f t="shared" si="31"/>
        <v>0</v>
      </c>
      <c r="I10" s="155"/>
      <c r="J10" s="155">
        <f t="shared" si="32"/>
        <v>0</v>
      </c>
      <c r="K10" s="155">
        <v>15</v>
      </c>
      <c r="L10" s="155">
        <f t="shared" si="0"/>
        <v>2970</v>
      </c>
      <c r="M10" s="155"/>
      <c r="N10" s="155">
        <f t="shared" si="1"/>
        <v>0</v>
      </c>
      <c r="O10" s="155"/>
      <c r="P10" s="155">
        <f t="shared" si="2"/>
        <v>0</v>
      </c>
      <c r="Q10" s="155"/>
      <c r="R10" s="155">
        <f t="shared" si="3"/>
        <v>0</v>
      </c>
      <c r="S10" s="155"/>
      <c r="T10" s="155">
        <f t="shared" si="4"/>
        <v>0</v>
      </c>
      <c r="U10" s="155"/>
      <c r="V10" s="155">
        <f t="shared" si="5"/>
        <v>0</v>
      </c>
      <c r="W10" s="155"/>
      <c r="X10" s="155">
        <f t="shared" si="6"/>
        <v>0</v>
      </c>
      <c r="Y10" s="155"/>
      <c r="Z10" s="155">
        <f t="shared" si="7"/>
        <v>0</v>
      </c>
      <c r="AA10" s="155"/>
      <c r="AB10" s="155">
        <f t="shared" si="8"/>
        <v>0</v>
      </c>
      <c r="AC10" s="155"/>
      <c r="AD10" s="155">
        <f t="shared" si="9"/>
        <v>0</v>
      </c>
      <c r="AE10" s="155"/>
      <c r="AF10" s="155">
        <f t="shared" si="10"/>
        <v>0</v>
      </c>
      <c r="AG10" s="155"/>
      <c r="AH10" s="155">
        <f t="shared" si="11"/>
        <v>0</v>
      </c>
      <c r="AI10" s="155"/>
      <c r="AJ10" s="155">
        <f t="shared" si="12"/>
        <v>0</v>
      </c>
      <c r="AK10" s="155"/>
      <c r="AL10" s="155">
        <f t="shared" si="13"/>
        <v>0</v>
      </c>
      <c r="AM10" s="155"/>
      <c r="AN10" s="155">
        <f t="shared" si="14"/>
        <v>0</v>
      </c>
      <c r="AO10" s="155"/>
      <c r="AP10" s="155">
        <f t="shared" si="15"/>
        <v>0</v>
      </c>
      <c r="AQ10" s="155"/>
      <c r="AR10" s="155">
        <f t="shared" si="16"/>
        <v>0</v>
      </c>
      <c r="AS10" s="155"/>
      <c r="AT10" s="155">
        <f t="shared" si="17"/>
        <v>0</v>
      </c>
      <c r="AU10" s="155"/>
      <c r="AV10" s="155">
        <f t="shared" si="18"/>
        <v>0</v>
      </c>
      <c r="AW10" s="155"/>
      <c r="AX10" s="155">
        <f t="shared" si="19"/>
        <v>0</v>
      </c>
      <c r="AY10" s="155"/>
      <c r="AZ10" s="155">
        <f t="shared" si="20"/>
        <v>0</v>
      </c>
      <c r="BA10" s="155"/>
      <c r="BB10" s="155">
        <f t="shared" si="21"/>
        <v>0</v>
      </c>
      <c r="BC10" s="155"/>
      <c r="BD10" s="155">
        <f t="shared" si="22"/>
        <v>0</v>
      </c>
      <c r="BE10" s="155"/>
      <c r="BF10" s="155">
        <f t="shared" si="23"/>
        <v>0</v>
      </c>
      <c r="BG10" s="155"/>
      <c r="BH10" s="155">
        <f t="shared" si="24"/>
        <v>0</v>
      </c>
      <c r="BI10" s="155"/>
      <c r="BJ10" s="155">
        <f t="shared" si="25"/>
        <v>0</v>
      </c>
      <c r="BK10" s="155"/>
      <c r="BL10" s="155">
        <f t="shared" si="26"/>
        <v>0</v>
      </c>
      <c r="BM10" s="155"/>
      <c r="BN10" s="155">
        <f t="shared" si="27"/>
        <v>0</v>
      </c>
      <c r="BO10" s="27">
        <f t="shared" si="28"/>
        <v>1</v>
      </c>
      <c r="BP10" s="155"/>
      <c r="BQ10" s="156"/>
      <c r="BR10" s="155"/>
      <c r="BS10" s="155"/>
      <c r="BT10" s="155"/>
      <c r="BU10" s="155"/>
      <c r="BV10" s="156"/>
      <c r="BW10" s="156"/>
      <c r="BX10" s="155">
        <f t="shared" si="29"/>
        <v>15</v>
      </c>
    </row>
    <row r="11" spans="1:76" s="22" customFormat="1" ht="19.5" customHeight="1" x14ac:dyDescent="0.2">
      <c r="A11" s="153"/>
      <c r="B11" s="154">
        <v>5</v>
      </c>
      <c r="C11" s="154" t="s">
        <v>73</v>
      </c>
      <c r="D11" s="154">
        <v>185</v>
      </c>
      <c r="E11" s="155"/>
      <c r="F11" s="155">
        <f t="shared" si="30"/>
        <v>0</v>
      </c>
      <c r="G11" s="155"/>
      <c r="H11" s="155">
        <f t="shared" si="31"/>
        <v>0</v>
      </c>
      <c r="I11" s="155"/>
      <c r="J11" s="155">
        <f t="shared" si="32"/>
        <v>0</v>
      </c>
      <c r="K11" s="155">
        <v>23</v>
      </c>
      <c r="L11" s="155">
        <f t="shared" si="0"/>
        <v>4255</v>
      </c>
      <c r="M11" s="155"/>
      <c r="N11" s="155">
        <f t="shared" si="1"/>
        <v>0</v>
      </c>
      <c r="O11" s="155"/>
      <c r="P11" s="155">
        <f t="shared" si="2"/>
        <v>0</v>
      </c>
      <c r="Q11" s="155"/>
      <c r="R11" s="155">
        <f t="shared" si="3"/>
        <v>0</v>
      </c>
      <c r="S11" s="155"/>
      <c r="T11" s="155">
        <f t="shared" si="4"/>
        <v>0</v>
      </c>
      <c r="U11" s="155"/>
      <c r="V11" s="155">
        <f t="shared" si="5"/>
        <v>0</v>
      </c>
      <c r="W11" s="155"/>
      <c r="X11" s="155">
        <f t="shared" si="6"/>
        <v>0</v>
      </c>
      <c r="Y11" s="155"/>
      <c r="Z11" s="155">
        <f t="shared" si="7"/>
        <v>0</v>
      </c>
      <c r="AA11" s="155"/>
      <c r="AB11" s="155">
        <f t="shared" si="8"/>
        <v>0</v>
      </c>
      <c r="AC11" s="155"/>
      <c r="AD11" s="155">
        <f t="shared" si="9"/>
        <v>0</v>
      </c>
      <c r="AE11" s="155"/>
      <c r="AF11" s="155">
        <f t="shared" si="10"/>
        <v>0</v>
      </c>
      <c r="AG11" s="155"/>
      <c r="AH11" s="155">
        <f t="shared" si="11"/>
        <v>0</v>
      </c>
      <c r="AI11" s="155"/>
      <c r="AJ11" s="155">
        <f t="shared" si="12"/>
        <v>0</v>
      </c>
      <c r="AK11" s="155"/>
      <c r="AL11" s="155">
        <f t="shared" si="13"/>
        <v>0</v>
      </c>
      <c r="AM11" s="155"/>
      <c r="AN11" s="155">
        <f t="shared" si="14"/>
        <v>0</v>
      </c>
      <c r="AO11" s="155"/>
      <c r="AP11" s="155">
        <f t="shared" si="15"/>
        <v>0</v>
      </c>
      <c r="AQ11" s="155"/>
      <c r="AR11" s="155">
        <f t="shared" si="16"/>
        <v>0</v>
      </c>
      <c r="AS11" s="155"/>
      <c r="AT11" s="155">
        <f t="shared" si="17"/>
        <v>0</v>
      </c>
      <c r="AU11" s="155"/>
      <c r="AV11" s="155">
        <f t="shared" si="18"/>
        <v>0</v>
      </c>
      <c r="AW11" s="155"/>
      <c r="AX11" s="155">
        <f t="shared" si="19"/>
        <v>0</v>
      </c>
      <c r="AY11" s="155"/>
      <c r="AZ11" s="155">
        <f t="shared" si="20"/>
        <v>0</v>
      </c>
      <c r="BA11" s="155"/>
      <c r="BB11" s="155">
        <f t="shared" si="21"/>
        <v>0</v>
      </c>
      <c r="BC11" s="155"/>
      <c r="BD11" s="155">
        <f t="shared" si="22"/>
        <v>0</v>
      </c>
      <c r="BE11" s="155"/>
      <c r="BF11" s="155">
        <f t="shared" si="23"/>
        <v>0</v>
      </c>
      <c r="BG11" s="155"/>
      <c r="BH11" s="155">
        <f t="shared" si="24"/>
        <v>0</v>
      </c>
      <c r="BI11" s="155"/>
      <c r="BJ11" s="155">
        <f t="shared" si="25"/>
        <v>0</v>
      </c>
      <c r="BK11" s="155"/>
      <c r="BL11" s="155">
        <f t="shared" si="26"/>
        <v>0</v>
      </c>
      <c r="BM11" s="155"/>
      <c r="BN11" s="155">
        <f t="shared" si="27"/>
        <v>0</v>
      </c>
      <c r="BO11" s="27">
        <f t="shared" si="28"/>
        <v>1</v>
      </c>
      <c r="BP11" s="155"/>
      <c r="BQ11" s="156"/>
      <c r="BR11" s="155"/>
      <c r="BS11" s="155"/>
      <c r="BT11" s="155"/>
      <c r="BU11" s="155"/>
      <c r="BV11" s="156"/>
      <c r="BW11" s="156"/>
      <c r="BX11" s="155">
        <f t="shared" si="29"/>
        <v>23</v>
      </c>
    </row>
    <row r="12" spans="1:76" s="22" customFormat="1" ht="19.5" customHeight="1" x14ac:dyDescent="0.2">
      <c r="A12" s="153"/>
      <c r="B12" s="154">
        <v>6</v>
      </c>
      <c r="C12" s="154" t="s">
        <v>73</v>
      </c>
      <c r="D12" s="154">
        <v>185</v>
      </c>
      <c r="E12" s="155"/>
      <c r="F12" s="155">
        <f t="shared" si="30"/>
        <v>0</v>
      </c>
      <c r="G12" s="155"/>
      <c r="H12" s="155">
        <f t="shared" si="31"/>
        <v>0</v>
      </c>
      <c r="I12" s="155"/>
      <c r="J12" s="155">
        <f t="shared" si="32"/>
        <v>0</v>
      </c>
      <c r="K12" s="155"/>
      <c r="L12" s="155">
        <f t="shared" si="0"/>
        <v>0</v>
      </c>
      <c r="M12" s="155"/>
      <c r="N12" s="155">
        <f t="shared" si="1"/>
        <v>0</v>
      </c>
      <c r="O12" s="155"/>
      <c r="P12" s="155">
        <f t="shared" si="2"/>
        <v>0</v>
      </c>
      <c r="Q12" s="155"/>
      <c r="R12" s="155">
        <f t="shared" si="3"/>
        <v>0</v>
      </c>
      <c r="S12" s="155"/>
      <c r="T12" s="155">
        <f t="shared" si="4"/>
        <v>0</v>
      </c>
      <c r="U12" s="155"/>
      <c r="V12" s="155">
        <f t="shared" si="5"/>
        <v>0</v>
      </c>
      <c r="W12" s="155"/>
      <c r="X12" s="155">
        <f t="shared" si="6"/>
        <v>0</v>
      </c>
      <c r="Y12" s="155"/>
      <c r="Z12" s="155">
        <f t="shared" si="7"/>
        <v>0</v>
      </c>
      <c r="AA12" s="155"/>
      <c r="AB12" s="155">
        <f t="shared" si="8"/>
        <v>0</v>
      </c>
      <c r="AC12" s="155"/>
      <c r="AD12" s="155">
        <f t="shared" si="9"/>
        <v>0</v>
      </c>
      <c r="AE12" s="155"/>
      <c r="AF12" s="155">
        <f t="shared" si="10"/>
        <v>0</v>
      </c>
      <c r="AG12" s="155"/>
      <c r="AH12" s="155">
        <f t="shared" si="11"/>
        <v>0</v>
      </c>
      <c r="AI12" s="155"/>
      <c r="AJ12" s="155">
        <f t="shared" si="12"/>
        <v>0</v>
      </c>
      <c r="AK12" s="155"/>
      <c r="AL12" s="155">
        <f t="shared" si="13"/>
        <v>0</v>
      </c>
      <c r="AM12" s="155"/>
      <c r="AN12" s="155">
        <f t="shared" si="14"/>
        <v>0</v>
      </c>
      <c r="AO12" s="155"/>
      <c r="AP12" s="155">
        <f t="shared" si="15"/>
        <v>0</v>
      </c>
      <c r="AQ12" s="155"/>
      <c r="AR12" s="155">
        <f t="shared" si="16"/>
        <v>0</v>
      </c>
      <c r="AS12" s="155"/>
      <c r="AT12" s="155">
        <f t="shared" si="17"/>
        <v>0</v>
      </c>
      <c r="AU12" s="155"/>
      <c r="AV12" s="155">
        <f t="shared" si="18"/>
        <v>0</v>
      </c>
      <c r="AW12" s="155"/>
      <c r="AX12" s="155">
        <f t="shared" si="19"/>
        <v>0</v>
      </c>
      <c r="AY12" s="155"/>
      <c r="AZ12" s="155">
        <f t="shared" si="20"/>
        <v>0</v>
      </c>
      <c r="BA12" s="155"/>
      <c r="BB12" s="155">
        <f t="shared" si="21"/>
        <v>0</v>
      </c>
      <c r="BC12" s="155"/>
      <c r="BD12" s="155">
        <f t="shared" si="22"/>
        <v>0</v>
      </c>
      <c r="BE12" s="155"/>
      <c r="BF12" s="155">
        <f t="shared" si="23"/>
        <v>0</v>
      </c>
      <c r="BG12" s="155"/>
      <c r="BH12" s="155">
        <f t="shared" si="24"/>
        <v>0</v>
      </c>
      <c r="BI12" s="155"/>
      <c r="BJ12" s="155">
        <f t="shared" si="25"/>
        <v>0</v>
      </c>
      <c r="BK12" s="155"/>
      <c r="BL12" s="155">
        <f t="shared" si="26"/>
        <v>0</v>
      </c>
      <c r="BM12" s="155"/>
      <c r="BN12" s="155">
        <f t="shared" si="27"/>
        <v>0</v>
      </c>
      <c r="BO12" s="27">
        <f t="shared" si="28"/>
        <v>0</v>
      </c>
      <c r="BP12" s="155"/>
      <c r="BQ12" s="156"/>
      <c r="BR12" s="155"/>
      <c r="BS12" s="155"/>
      <c r="BT12" s="155"/>
      <c r="BU12" s="155"/>
      <c r="BV12" s="156"/>
      <c r="BW12" s="156"/>
      <c r="BX12" s="155">
        <f t="shared" si="29"/>
        <v>0</v>
      </c>
    </row>
    <row r="13" spans="1:76" s="24" customFormat="1" ht="19.5" customHeight="1" x14ac:dyDescent="0.2">
      <c r="A13" s="147"/>
      <c r="B13" s="104">
        <v>7</v>
      </c>
      <c r="C13" s="104" t="s">
        <v>74</v>
      </c>
      <c r="D13" s="104">
        <v>166</v>
      </c>
      <c r="E13" s="145"/>
      <c r="F13" s="145">
        <f t="shared" si="30"/>
        <v>0</v>
      </c>
      <c r="G13" s="145"/>
      <c r="H13" s="145">
        <f t="shared" si="31"/>
        <v>0</v>
      </c>
      <c r="I13" s="145"/>
      <c r="J13" s="145">
        <f t="shared" si="32"/>
        <v>0</v>
      </c>
      <c r="K13" s="145"/>
      <c r="L13" s="145">
        <f t="shared" si="0"/>
        <v>0</v>
      </c>
      <c r="M13" s="145"/>
      <c r="N13" s="145">
        <f t="shared" si="1"/>
        <v>0</v>
      </c>
      <c r="O13" s="145"/>
      <c r="P13" s="145">
        <f t="shared" si="2"/>
        <v>0</v>
      </c>
      <c r="Q13" s="145"/>
      <c r="R13" s="145">
        <f t="shared" si="3"/>
        <v>0</v>
      </c>
      <c r="S13" s="145"/>
      <c r="T13" s="145">
        <f t="shared" si="4"/>
        <v>0</v>
      </c>
      <c r="U13" s="145"/>
      <c r="V13" s="145">
        <f t="shared" si="5"/>
        <v>0</v>
      </c>
      <c r="W13" s="145"/>
      <c r="X13" s="145">
        <f t="shared" si="6"/>
        <v>0</v>
      </c>
      <c r="Y13" s="145"/>
      <c r="Z13" s="145">
        <f t="shared" si="7"/>
        <v>0</v>
      </c>
      <c r="AA13" s="145"/>
      <c r="AB13" s="145">
        <f t="shared" si="8"/>
        <v>0</v>
      </c>
      <c r="AC13" s="145"/>
      <c r="AD13" s="145">
        <f t="shared" si="9"/>
        <v>0</v>
      </c>
      <c r="AE13" s="145"/>
      <c r="AF13" s="145">
        <f t="shared" si="10"/>
        <v>0</v>
      </c>
      <c r="AG13" s="145"/>
      <c r="AH13" s="145">
        <f t="shared" si="11"/>
        <v>0</v>
      </c>
      <c r="AI13" s="145"/>
      <c r="AJ13" s="145">
        <f t="shared" si="12"/>
        <v>0</v>
      </c>
      <c r="AK13" s="145"/>
      <c r="AL13" s="145">
        <f t="shared" si="13"/>
        <v>0</v>
      </c>
      <c r="AM13" s="145"/>
      <c r="AN13" s="145">
        <f t="shared" si="14"/>
        <v>0</v>
      </c>
      <c r="AO13" s="145"/>
      <c r="AP13" s="145">
        <f t="shared" si="15"/>
        <v>0</v>
      </c>
      <c r="AQ13" s="145"/>
      <c r="AR13" s="145">
        <f t="shared" si="16"/>
        <v>0</v>
      </c>
      <c r="AS13" s="145"/>
      <c r="AT13" s="145">
        <f t="shared" si="17"/>
        <v>0</v>
      </c>
      <c r="AU13" s="145"/>
      <c r="AV13" s="145">
        <f t="shared" si="18"/>
        <v>0</v>
      </c>
      <c r="AW13" s="145"/>
      <c r="AX13" s="145">
        <f t="shared" si="19"/>
        <v>0</v>
      </c>
      <c r="AY13" s="145"/>
      <c r="AZ13" s="145">
        <f t="shared" si="20"/>
        <v>0</v>
      </c>
      <c r="BA13" s="145"/>
      <c r="BB13" s="145">
        <f t="shared" si="21"/>
        <v>0</v>
      </c>
      <c r="BC13" s="145"/>
      <c r="BD13" s="145">
        <f t="shared" si="22"/>
        <v>0</v>
      </c>
      <c r="BE13" s="145"/>
      <c r="BF13" s="145">
        <f t="shared" si="23"/>
        <v>0</v>
      </c>
      <c r="BG13" s="145"/>
      <c r="BH13" s="145">
        <f t="shared" si="24"/>
        <v>0</v>
      </c>
      <c r="BI13" s="145"/>
      <c r="BJ13" s="145">
        <f t="shared" si="25"/>
        <v>0</v>
      </c>
      <c r="BK13" s="145"/>
      <c r="BL13" s="145">
        <f t="shared" si="26"/>
        <v>0</v>
      </c>
      <c r="BM13" s="145"/>
      <c r="BN13" s="145">
        <f t="shared" si="27"/>
        <v>0</v>
      </c>
      <c r="BO13" s="27">
        <f t="shared" si="28"/>
        <v>0</v>
      </c>
      <c r="BP13" s="145"/>
      <c r="BQ13" s="148"/>
      <c r="BR13" s="145"/>
      <c r="BS13" s="145"/>
      <c r="BT13" s="145"/>
      <c r="BU13" s="145"/>
      <c r="BV13" s="148"/>
      <c r="BW13" s="148"/>
      <c r="BX13" s="145">
        <f t="shared" si="29"/>
        <v>0</v>
      </c>
    </row>
    <row r="14" spans="1:76" s="24" customFormat="1" ht="19.5" customHeight="1" x14ac:dyDescent="0.2">
      <c r="A14" s="147"/>
      <c r="B14" s="104">
        <v>8</v>
      </c>
      <c r="C14" s="104" t="s">
        <v>74</v>
      </c>
      <c r="D14" s="104">
        <v>166</v>
      </c>
      <c r="E14" s="145"/>
      <c r="F14" s="145">
        <f t="shared" si="30"/>
        <v>0</v>
      </c>
      <c r="G14" s="145"/>
      <c r="H14" s="145">
        <f t="shared" si="31"/>
        <v>0</v>
      </c>
      <c r="I14" s="145"/>
      <c r="J14" s="145">
        <f t="shared" si="32"/>
        <v>0</v>
      </c>
      <c r="K14" s="145"/>
      <c r="L14" s="145">
        <f t="shared" si="0"/>
        <v>0</v>
      </c>
      <c r="M14" s="145"/>
      <c r="N14" s="145">
        <f t="shared" si="1"/>
        <v>0</v>
      </c>
      <c r="O14" s="145"/>
      <c r="P14" s="145">
        <f t="shared" si="2"/>
        <v>0</v>
      </c>
      <c r="Q14" s="145"/>
      <c r="R14" s="145">
        <f t="shared" si="3"/>
        <v>0</v>
      </c>
      <c r="S14" s="145"/>
      <c r="T14" s="145">
        <f t="shared" si="4"/>
        <v>0</v>
      </c>
      <c r="U14" s="145"/>
      <c r="V14" s="145">
        <f t="shared" si="5"/>
        <v>0</v>
      </c>
      <c r="W14" s="145"/>
      <c r="X14" s="145">
        <f t="shared" si="6"/>
        <v>0</v>
      </c>
      <c r="Y14" s="145"/>
      <c r="Z14" s="145">
        <f t="shared" si="7"/>
        <v>0</v>
      </c>
      <c r="AA14" s="145"/>
      <c r="AB14" s="145">
        <f t="shared" si="8"/>
        <v>0</v>
      </c>
      <c r="AC14" s="145"/>
      <c r="AD14" s="145">
        <f t="shared" si="9"/>
        <v>0</v>
      </c>
      <c r="AE14" s="145"/>
      <c r="AF14" s="145">
        <f t="shared" si="10"/>
        <v>0</v>
      </c>
      <c r="AG14" s="145"/>
      <c r="AH14" s="145">
        <f t="shared" si="11"/>
        <v>0</v>
      </c>
      <c r="AI14" s="145"/>
      <c r="AJ14" s="145">
        <f t="shared" si="12"/>
        <v>0</v>
      </c>
      <c r="AK14" s="145"/>
      <c r="AL14" s="145">
        <f t="shared" si="13"/>
        <v>0</v>
      </c>
      <c r="AM14" s="145"/>
      <c r="AN14" s="145">
        <f t="shared" si="14"/>
        <v>0</v>
      </c>
      <c r="AO14" s="145"/>
      <c r="AP14" s="145">
        <f t="shared" si="15"/>
        <v>0</v>
      </c>
      <c r="AQ14" s="145"/>
      <c r="AR14" s="145">
        <f t="shared" si="16"/>
        <v>0</v>
      </c>
      <c r="AS14" s="145"/>
      <c r="AT14" s="145">
        <f t="shared" si="17"/>
        <v>0</v>
      </c>
      <c r="AU14" s="145"/>
      <c r="AV14" s="145">
        <f t="shared" si="18"/>
        <v>0</v>
      </c>
      <c r="AW14" s="145"/>
      <c r="AX14" s="145">
        <f t="shared" si="19"/>
        <v>0</v>
      </c>
      <c r="AY14" s="145"/>
      <c r="AZ14" s="145">
        <f t="shared" si="20"/>
        <v>0</v>
      </c>
      <c r="BA14" s="145"/>
      <c r="BB14" s="145">
        <f t="shared" si="21"/>
        <v>0</v>
      </c>
      <c r="BC14" s="145"/>
      <c r="BD14" s="145">
        <f t="shared" si="22"/>
        <v>0</v>
      </c>
      <c r="BE14" s="145"/>
      <c r="BF14" s="145">
        <f t="shared" si="23"/>
        <v>0</v>
      </c>
      <c r="BG14" s="145"/>
      <c r="BH14" s="145">
        <f t="shared" si="24"/>
        <v>0</v>
      </c>
      <c r="BI14" s="145"/>
      <c r="BJ14" s="145">
        <f t="shared" si="25"/>
        <v>0</v>
      </c>
      <c r="BK14" s="145"/>
      <c r="BL14" s="145">
        <f t="shared" si="26"/>
        <v>0</v>
      </c>
      <c r="BM14" s="145"/>
      <c r="BN14" s="145">
        <f t="shared" si="27"/>
        <v>0</v>
      </c>
      <c r="BO14" s="27">
        <f t="shared" si="28"/>
        <v>0</v>
      </c>
      <c r="BP14" s="145"/>
      <c r="BQ14" s="148"/>
      <c r="BR14" s="145"/>
      <c r="BS14" s="145"/>
      <c r="BT14" s="145"/>
      <c r="BU14" s="145"/>
      <c r="BV14" s="148"/>
      <c r="BW14" s="148"/>
      <c r="BX14" s="145">
        <f t="shared" si="29"/>
        <v>0</v>
      </c>
    </row>
    <row r="15" spans="1:76" s="24" customFormat="1" ht="19.5" customHeight="1" x14ac:dyDescent="0.2">
      <c r="A15" s="147"/>
      <c r="B15" s="104">
        <v>9</v>
      </c>
      <c r="C15" s="104" t="s">
        <v>74</v>
      </c>
      <c r="D15" s="104">
        <v>166</v>
      </c>
      <c r="E15" s="145"/>
      <c r="F15" s="145">
        <f t="shared" si="30"/>
        <v>0</v>
      </c>
      <c r="G15" s="145"/>
      <c r="H15" s="145">
        <f t="shared" si="31"/>
        <v>0</v>
      </c>
      <c r="I15" s="145"/>
      <c r="J15" s="145">
        <f t="shared" si="32"/>
        <v>0</v>
      </c>
      <c r="K15" s="145"/>
      <c r="L15" s="145">
        <f t="shared" si="0"/>
        <v>0</v>
      </c>
      <c r="M15" s="145"/>
      <c r="N15" s="145">
        <f t="shared" si="1"/>
        <v>0</v>
      </c>
      <c r="O15" s="145"/>
      <c r="P15" s="145">
        <f t="shared" si="2"/>
        <v>0</v>
      </c>
      <c r="Q15" s="145"/>
      <c r="R15" s="145">
        <f t="shared" si="3"/>
        <v>0</v>
      </c>
      <c r="S15" s="145"/>
      <c r="T15" s="145">
        <f t="shared" si="4"/>
        <v>0</v>
      </c>
      <c r="U15" s="145"/>
      <c r="V15" s="145">
        <f t="shared" si="5"/>
        <v>0</v>
      </c>
      <c r="W15" s="145"/>
      <c r="X15" s="145">
        <f t="shared" si="6"/>
        <v>0</v>
      </c>
      <c r="Y15" s="145"/>
      <c r="Z15" s="145">
        <f t="shared" si="7"/>
        <v>0</v>
      </c>
      <c r="AA15" s="145"/>
      <c r="AB15" s="145">
        <f t="shared" si="8"/>
        <v>0</v>
      </c>
      <c r="AC15" s="145"/>
      <c r="AD15" s="145">
        <f t="shared" si="9"/>
        <v>0</v>
      </c>
      <c r="AE15" s="145"/>
      <c r="AF15" s="145">
        <f t="shared" si="10"/>
        <v>0</v>
      </c>
      <c r="AG15" s="145"/>
      <c r="AH15" s="145">
        <f t="shared" si="11"/>
        <v>0</v>
      </c>
      <c r="AI15" s="145"/>
      <c r="AJ15" s="145">
        <f t="shared" si="12"/>
        <v>0</v>
      </c>
      <c r="AK15" s="145"/>
      <c r="AL15" s="145">
        <f t="shared" si="13"/>
        <v>0</v>
      </c>
      <c r="AM15" s="145"/>
      <c r="AN15" s="145">
        <f t="shared" si="14"/>
        <v>0</v>
      </c>
      <c r="AO15" s="145"/>
      <c r="AP15" s="145">
        <f t="shared" si="15"/>
        <v>0</v>
      </c>
      <c r="AQ15" s="145"/>
      <c r="AR15" s="145">
        <f t="shared" si="16"/>
        <v>0</v>
      </c>
      <c r="AS15" s="145"/>
      <c r="AT15" s="145">
        <f t="shared" si="17"/>
        <v>0</v>
      </c>
      <c r="AU15" s="145"/>
      <c r="AV15" s="145">
        <f t="shared" si="18"/>
        <v>0</v>
      </c>
      <c r="AW15" s="145"/>
      <c r="AX15" s="145">
        <f t="shared" si="19"/>
        <v>0</v>
      </c>
      <c r="AY15" s="145"/>
      <c r="AZ15" s="145">
        <f t="shared" si="20"/>
        <v>0</v>
      </c>
      <c r="BA15" s="145"/>
      <c r="BB15" s="145">
        <f t="shared" si="21"/>
        <v>0</v>
      </c>
      <c r="BC15" s="145"/>
      <c r="BD15" s="145">
        <f t="shared" si="22"/>
        <v>0</v>
      </c>
      <c r="BE15" s="145"/>
      <c r="BF15" s="145">
        <f t="shared" si="23"/>
        <v>0</v>
      </c>
      <c r="BG15" s="145"/>
      <c r="BH15" s="145">
        <f t="shared" si="24"/>
        <v>0</v>
      </c>
      <c r="BI15" s="145"/>
      <c r="BJ15" s="145">
        <f t="shared" si="25"/>
        <v>0</v>
      </c>
      <c r="BK15" s="145"/>
      <c r="BL15" s="145">
        <f t="shared" si="26"/>
        <v>0</v>
      </c>
      <c r="BM15" s="145"/>
      <c r="BN15" s="145">
        <f t="shared" si="27"/>
        <v>0</v>
      </c>
      <c r="BO15" s="27">
        <f t="shared" si="28"/>
        <v>0</v>
      </c>
      <c r="BP15" s="145"/>
      <c r="BQ15" s="148"/>
      <c r="BR15" s="145"/>
      <c r="BS15" s="145"/>
      <c r="BT15" s="145"/>
      <c r="BU15" s="145"/>
      <c r="BV15" s="148"/>
      <c r="BW15" s="148"/>
      <c r="BX15" s="145">
        <f t="shared" si="29"/>
        <v>0</v>
      </c>
    </row>
    <row r="16" spans="1:76" s="24" customFormat="1" ht="19.5" customHeight="1" x14ac:dyDescent="0.2">
      <c r="A16" s="147"/>
      <c r="B16" s="104">
        <v>10</v>
      </c>
      <c r="C16" s="104" t="s">
        <v>74</v>
      </c>
      <c r="D16" s="104">
        <v>166</v>
      </c>
      <c r="E16" s="145"/>
      <c r="F16" s="145">
        <f t="shared" si="30"/>
        <v>0</v>
      </c>
      <c r="G16" s="145"/>
      <c r="H16" s="145">
        <f t="shared" si="31"/>
        <v>0</v>
      </c>
      <c r="I16" s="145"/>
      <c r="J16" s="145">
        <f t="shared" si="32"/>
        <v>0</v>
      </c>
      <c r="K16" s="145"/>
      <c r="L16" s="145">
        <f t="shared" si="0"/>
        <v>0</v>
      </c>
      <c r="M16" s="160"/>
      <c r="N16" s="145">
        <f t="shared" si="1"/>
        <v>0</v>
      </c>
      <c r="O16" s="160"/>
      <c r="P16" s="145">
        <f t="shared" si="2"/>
        <v>0</v>
      </c>
      <c r="Q16" s="160"/>
      <c r="R16" s="145">
        <f t="shared" si="3"/>
        <v>0</v>
      </c>
      <c r="S16" s="160"/>
      <c r="T16" s="145">
        <f t="shared" si="4"/>
        <v>0</v>
      </c>
      <c r="U16" s="160"/>
      <c r="V16" s="145">
        <f t="shared" si="5"/>
        <v>0</v>
      </c>
      <c r="W16" s="160"/>
      <c r="X16" s="145">
        <f t="shared" si="6"/>
        <v>0</v>
      </c>
      <c r="Y16" s="160"/>
      <c r="Z16" s="145">
        <f t="shared" si="7"/>
        <v>0</v>
      </c>
      <c r="AA16" s="160"/>
      <c r="AB16" s="145">
        <f t="shared" si="8"/>
        <v>0</v>
      </c>
      <c r="AC16" s="160"/>
      <c r="AD16" s="145">
        <f t="shared" si="9"/>
        <v>0</v>
      </c>
      <c r="AE16" s="145"/>
      <c r="AF16" s="145">
        <f t="shared" si="10"/>
        <v>0</v>
      </c>
      <c r="AG16" s="145"/>
      <c r="AH16" s="145">
        <f t="shared" si="11"/>
        <v>0</v>
      </c>
      <c r="AI16" s="145"/>
      <c r="AJ16" s="145">
        <f t="shared" si="12"/>
        <v>0</v>
      </c>
      <c r="AK16" s="145"/>
      <c r="AL16" s="145">
        <f t="shared" si="13"/>
        <v>0</v>
      </c>
      <c r="AM16" s="145"/>
      <c r="AN16" s="145">
        <f t="shared" si="14"/>
        <v>0</v>
      </c>
      <c r="AO16" s="145"/>
      <c r="AP16" s="145">
        <f t="shared" si="15"/>
        <v>0</v>
      </c>
      <c r="AQ16" s="145"/>
      <c r="AR16" s="145">
        <f t="shared" si="16"/>
        <v>0</v>
      </c>
      <c r="AS16" s="145"/>
      <c r="AT16" s="145">
        <f t="shared" si="17"/>
        <v>0</v>
      </c>
      <c r="AU16" s="145"/>
      <c r="AV16" s="145">
        <f t="shared" si="18"/>
        <v>0</v>
      </c>
      <c r="AW16" s="145"/>
      <c r="AX16" s="145">
        <f t="shared" si="19"/>
        <v>0</v>
      </c>
      <c r="AY16" s="145"/>
      <c r="AZ16" s="145">
        <f t="shared" si="20"/>
        <v>0</v>
      </c>
      <c r="BA16" s="145"/>
      <c r="BB16" s="145">
        <f t="shared" si="21"/>
        <v>0</v>
      </c>
      <c r="BC16" s="145"/>
      <c r="BD16" s="145">
        <f t="shared" si="22"/>
        <v>0</v>
      </c>
      <c r="BE16" s="145"/>
      <c r="BF16" s="145">
        <f t="shared" si="23"/>
        <v>0</v>
      </c>
      <c r="BG16" s="145"/>
      <c r="BH16" s="145">
        <f t="shared" si="24"/>
        <v>0</v>
      </c>
      <c r="BI16" s="145"/>
      <c r="BJ16" s="145">
        <f t="shared" si="25"/>
        <v>0</v>
      </c>
      <c r="BK16" s="145"/>
      <c r="BL16" s="145">
        <f t="shared" si="26"/>
        <v>0</v>
      </c>
      <c r="BM16" s="145"/>
      <c r="BN16" s="145">
        <f t="shared" si="27"/>
        <v>0</v>
      </c>
      <c r="BO16" s="27">
        <f t="shared" si="28"/>
        <v>0</v>
      </c>
      <c r="BP16" s="145"/>
      <c r="BQ16" s="148"/>
      <c r="BR16" s="145"/>
      <c r="BS16" s="145"/>
      <c r="BT16" s="145"/>
      <c r="BU16" s="145"/>
      <c r="BV16" s="148"/>
      <c r="BW16" s="148"/>
      <c r="BX16" s="145">
        <f t="shared" si="29"/>
        <v>0</v>
      </c>
    </row>
    <row r="17" spans="1:76" s="24" customFormat="1" ht="19.5" customHeight="1" x14ac:dyDescent="0.2">
      <c r="A17" s="114"/>
      <c r="B17" s="105">
        <v>11</v>
      </c>
      <c r="C17" s="105" t="s">
        <v>75</v>
      </c>
      <c r="D17" s="105">
        <v>148</v>
      </c>
      <c r="E17" s="157"/>
      <c r="F17" s="157">
        <f t="shared" si="30"/>
        <v>0</v>
      </c>
      <c r="G17" s="157"/>
      <c r="H17" s="157">
        <f t="shared" si="31"/>
        <v>0</v>
      </c>
      <c r="I17" s="157"/>
      <c r="J17" s="157">
        <f t="shared" si="32"/>
        <v>0</v>
      </c>
      <c r="K17" s="157"/>
      <c r="L17" s="157">
        <f t="shared" si="0"/>
        <v>0</v>
      </c>
      <c r="M17" s="157"/>
      <c r="N17" s="157">
        <f t="shared" si="1"/>
        <v>0</v>
      </c>
      <c r="O17" s="157"/>
      <c r="P17" s="157">
        <f t="shared" si="2"/>
        <v>0</v>
      </c>
      <c r="Q17" s="157"/>
      <c r="R17" s="157">
        <f t="shared" si="3"/>
        <v>0</v>
      </c>
      <c r="S17" s="157"/>
      <c r="T17" s="157">
        <f t="shared" si="4"/>
        <v>0</v>
      </c>
      <c r="U17" s="157"/>
      <c r="V17" s="157">
        <f t="shared" si="5"/>
        <v>0</v>
      </c>
      <c r="W17" s="157"/>
      <c r="X17" s="157">
        <f t="shared" si="6"/>
        <v>0</v>
      </c>
      <c r="Y17" s="157"/>
      <c r="Z17" s="157">
        <f t="shared" si="7"/>
        <v>0</v>
      </c>
      <c r="AA17" s="157"/>
      <c r="AB17" s="157">
        <f t="shared" si="8"/>
        <v>0</v>
      </c>
      <c r="AC17" s="157"/>
      <c r="AD17" s="157">
        <f t="shared" si="9"/>
        <v>0</v>
      </c>
      <c r="AE17" s="157"/>
      <c r="AF17" s="157">
        <f t="shared" si="10"/>
        <v>0</v>
      </c>
      <c r="AG17" s="157"/>
      <c r="AH17" s="157">
        <f t="shared" si="11"/>
        <v>0</v>
      </c>
      <c r="AI17" s="157"/>
      <c r="AJ17" s="157">
        <f t="shared" si="12"/>
        <v>0</v>
      </c>
      <c r="AK17" s="157"/>
      <c r="AL17" s="157">
        <f t="shared" si="13"/>
        <v>0</v>
      </c>
      <c r="AM17" s="157"/>
      <c r="AN17" s="157">
        <f t="shared" si="14"/>
        <v>0</v>
      </c>
      <c r="AO17" s="157"/>
      <c r="AP17" s="157">
        <f t="shared" si="15"/>
        <v>0</v>
      </c>
      <c r="AQ17" s="157"/>
      <c r="AR17" s="157">
        <f t="shared" si="16"/>
        <v>0</v>
      </c>
      <c r="AS17" s="157"/>
      <c r="AT17" s="157">
        <f t="shared" si="17"/>
        <v>0</v>
      </c>
      <c r="AU17" s="157"/>
      <c r="AV17" s="157">
        <f t="shared" si="18"/>
        <v>0</v>
      </c>
      <c r="AW17" s="157"/>
      <c r="AX17" s="157">
        <f t="shared" si="19"/>
        <v>0</v>
      </c>
      <c r="AY17" s="157"/>
      <c r="AZ17" s="157">
        <f t="shared" si="20"/>
        <v>0</v>
      </c>
      <c r="BA17" s="157"/>
      <c r="BB17" s="157">
        <f t="shared" si="21"/>
        <v>0</v>
      </c>
      <c r="BC17" s="157"/>
      <c r="BD17" s="157">
        <f t="shared" si="22"/>
        <v>0</v>
      </c>
      <c r="BE17" s="157"/>
      <c r="BF17" s="157">
        <f t="shared" si="23"/>
        <v>0</v>
      </c>
      <c r="BG17" s="157"/>
      <c r="BH17" s="157">
        <f t="shared" si="24"/>
        <v>0</v>
      </c>
      <c r="BI17" s="157"/>
      <c r="BJ17" s="157">
        <f t="shared" si="25"/>
        <v>0</v>
      </c>
      <c r="BK17" s="157"/>
      <c r="BL17" s="157">
        <f t="shared" si="26"/>
        <v>0</v>
      </c>
      <c r="BM17" s="157"/>
      <c r="BN17" s="157">
        <f t="shared" si="27"/>
        <v>0</v>
      </c>
      <c r="BO17" s="27">
        <f t="shared" si="28"/>
        <v>0</v>
      </c>
      <c r="BP17" s="157"/>
      <c r="BQ17" s="159"/>
      <c r="BR17" s="157"/>
      <c r="BS17" s="157"/>
      <c r="BT17" s="157"/>
      <c r="BU17" s="157"/>
      <c r="BV17" s="159"/>
      <c r="BW17" s="159"/>
      <c r="BX17" s="157">
        <f t="shared" si="29"/>
        <v>0</v>
      </c>
    </row>
    <row r="18" spans="1:76" s="24" customFormat="1" ht="19.5" customHeight="1" x14ac:dyDescent="0.2">
      <c r="A18" s="114"/>
      <c r="B18" s="105">
        <v>12</v>
      </c>
      <c r="C18" s="105" t="s">
        <v>75</v>
      </c>
      <c r="D18" s="105">
        <v>148</v>
      </c>
      <c r="E18" s="157"/>
      <c r="F18" s="157">
        <f t="shared" si="30"/>
        <v>0</v>
      </c>
      <c r="G18" s="157"/>
      <c r="H18" s="157">
        <f t="shared" si="31"/>
        <v>0</v>
      </c>
      <c r="I18" s="157"/>
      <c r="J18" s="157">
        <f t="shared" si="32"/>
        <v>0</v>
      </c>
      <c r="K18" s="157"/>
      <c r="L18" s="157">
        <f t="shared" si="0"/>
        <v>0</v>
      </c>
      <c r="M18" s="157"/>
      <c r="N18" s="157">
        <f t="shared" si="1"/>
        <v>0</v>
      </c>
      <c r="O18" s="157"/>
      <c r="P18" s="157">
        <f t="shared" si="2"/>
        <v>0</v>
      </c>
      <c r="Q18" s="157"/>
      <c r="R18" s="157">
        <f t="shared" si="3"/>
        <v>0</v>
      </c>
      <c r="S18" s="158"/>
      <c r="T18" s="157">
        <f t="shared" si="4"/>
        <v>0</v>
      </c>
      <c r="U18" s="158"/>
      <c r="V18" s="157">
        <f t="shared" si="5"/>
        <v>0</v>
      </c>
      <c r="W18" s="158"/>
      <c r="X18" s="157">
        <f t="shared" si="6"/>
        <v>0</v>
      </c>
      <c r="Y18" s="158"/>
      <c r="Z18" s="157">
        <f t="shared" si="7"/>
        <v>0</v>
      </c>
      <c r="AA18" s="158"/>
      <c r="AB18" s="157">
        <f t="shared" si="8"/>
        <v>0</v>
      </c>
      <c r="AC18" s="158"/>
      <c r="AD18" s="157">
        <f t="shared" si="9"/>
        <v>0</v>
      </c>
      <c r="AE18" s="158"/>
      <c r="AF18" s="157">
        <f t="shared" si="10"/>
        <v>0</v>
      </c>
      <c r="AG18" s="158"/>
      <c r="AH18" s="157">
        <f t="shared" si="11"/>
        <v>0</v>
      </c>
      <c r="AI18" s="158"/>
      <c r="AJ18" s="157">
        <f t="shared" si="12"/>
        <v>0</v>
      </c>
      <c r="AK18" s="158"/>
      <c r="AL18" s="157">
        <f t="shared" si="13"/>
        <v>0</v>
      </c>
      <c r="AM18" s="158"/>
      <c r="AN18" s="157">
        <f t="shared" si="14"/>
        <v>0</v>
      </c>
      <c r="AO18" s="158"/>
      <c r="AP18" s="157">
        <f t="shared" si="15"/>
        <v>0</v>
      </c>
      <c r="AQ18" s="158"/>
      <c r="AR18" s="157">
        <f t="shared" si="16"/>
        <v>0</v>
      </c>
      <c r="AS18" s="158"/>
      <c r="AT18" s="157">
        <f t="shared" si="17"/>
        <v>0</v>
      </c>
      <c r="AU18" s="158"/>
      <c r="AV18" s="157">
        <f t="shared" si="18"/>
        <v>0</v>
      </c>
      <c r="AW18" s="158"/>
      <c r="AX18" s="157">
        <f t="shared" si="19"/>
        <v>0</v>
      </c>
      <c r="AY18" s="158"/>
      <c r="AZ18" s="157">
        <f t="shared" si="20"/>
        <v>0</v>
      </c>
      <c r="BA18" s="158"/>
      <c r="BB18" s="157">
        <f t="shared" si="21"/>
        <v>0</v>
      </c>
      <c r="BC18" s="158"/>
      <c r="BD18" s="157">
        <f t="shared" si="22"/>
        <v>0</v>
      </c>
      <c r="BE18" s="158"/>
      <c r="BF18" s="157">
        <f t="shared" si="23"/>
        <v>0</v>
      </c>
      <c r="BG18" s="158"/>
      <c r="BH18" s="157">
        <f t="shared" si="24"/>
        <v>0</v>
      </c>
      <c r="BI18" s="158"/>
      <c r="BJ18" s="157">
        <f t="shared" si="25"/>
        <v>0</v>
      </c>
      <c r="BK18" s="158"/>
      <c r="BL18" s="157">
        <f t="shared" si="26"/>
        <v>0</v>
      </c>
      <c r="BM18" s="158"/>
      <c r="BN18" s="157">
        <f t="shared" si="27"/>
        <v>0</v>
      </c>
      <c r="BO18" s="27">
        <f t="shared" si="28"/>
        <v>0</v>
      </c>
      <c r="BP18" s="157"/>
      <c r="BQ18" s="159"/>
      <c r="BR18" s="157"/>
      <c r="BS18" s="157"/>
      <c r="BT18" s="157"/>
      <c r="BU18" s="157"/>
      <c r="BV18" s="159"/>
      <c r="BW18" s="159"/>
      <c r="BX18" s="157">
        <f t="shared" si="29"/>
        <v>0</v>
      </c>
    </row>
    <row r="19" spans="1:76" s="26" customFormat="1" ht="19.5" customHeight="1" x14ac:dyDescent="0.2">
      <c r="A19" s="114"/>
      <c r="B19" s="105">
        <v>13</v>
      </c>
      <c r="C19" s="105" t="s">
        <v>75</v>
      </c>
      <c r="D19" s="105">
        <v>148</v>
      </c>
      <c r="E19" s="157"/>
      <c r="F19" s="157">
        <f t="shared" si="30"/>
        <v>0</v>
      </c>
      <c r="G19" s="157"/>
      <c r="H19" s="157">
        <f t="shared" si="31"/>
        <v>0</v>
      </c>
      <c r="I19" s="157"/>
      <c r="J19" s="157">
        <f t="shared" si="32"/>
        <v>0</v>
      </c>
      <c r="K19" s="157"/>
      <c r="L19" s="157">
        <f t="shared" si="0"/>
        <v>0</v>
      </c>
      <c r="M19" s="157"/>
      <c r="N19" s="157">
        <f t="shared" si="1"/>
        <v>0</v>
      </c>
      <c r="O19" s="157"/>
      <c r="P19" s="157">
        <f t="shared" si="2"/>
        <v>0</v>
      </c>
      <c r="Q19" s="157"/>
      <c r="R19" s="157">
        <f t="shared" si="3"/>
        <v>0</v>
      </c>
      <c r="S19" s="157"/>
      <c r="T19" s="157">
        <f t="shared" si="4"/>
        <v>0</v>
      </c>
      <c r="U19" s="157"/>
      <c r="V19" s="157">
        <f t="shared" si="5"/>
        <v>0</v>
      </c>
      <c r="W19" s="157"/>
      <c r="X19" s="157">
        <f t="shared" si="6"/>
        <v>0</v>
      </c>
      <c r="Y19" s="157"/>
      <c r="Z19" s="157">
        <f t="shared" si="7"/>
        <v>0</v>
      </c>
      <c r="AA19" s="157"/>
      <c r="AB19" s="157">
        <f t="shared" si="8"/>
        <v>0</v>
      </c>
      <c r="AC19" s="157"/>
      <c r="AD19" s="157">
        <f t="shared" si="9"/>
        <v>0</v>
      </c>
      <c r="AE19" s="157"/>
      <c r="AF19" s="157">
        <f t="shared" si="10"/>
        <v>0</v>
      </c>
      <c r="AG19" s="157"/>
      <c r="AH19" s="157">
        <f t="shared" si="11"/>
        <v>0</v>
      </c>
      <c r="AI19" s="157"/>
      <c r="AJ19" s="157">
        <f t="shared" si="12"/>
        <v>0</v>
      </c>
      <c r="AK19" s="157"/>
      <c r="AL19" s="157">
        <f t="shared" si="13"/>
        <v>0</v>
      </c>
      <c r="AM19" s="157"/>
      <c r="AN19" s="157">
        <f t="shared" si="14"/>
        <v>0</v>
      </c>
      <c r="AO19" s="157"/>
      <c r="AP19" s="157">
        <f t="shared" si="15"/>
        <v>0</v>
      </c>
      <c r="AQ19" s="157"/>
      <c r="AR19" s="157">
        <f t="shared" si="16"/>
        <v>0</v>
      </c>
      <c r="AS19" s="157"/>
      <c r="AT19" s="157">
        <f t="shared" si="17"/>
        <v>0</v>
      </c>
      <c r="AU19" s="157"/>
      <c r="AV19" s="157">
        <f t="shared" si="18"/>
        <v>0</v>
      </c>
      <c r="AW19" s="157"/>
      <c r="AX19" s="157">
        <f t="shared" si="19"/>
        <v>0</v>
      </c>
      <c r="AY19" s="157"/>
      <c r="AZ19" s="157">
        <f t="shared" si="20"/>
        <v>0</v>
      </c>
      <c r="BA19" s="157"/>
      <c r="BB19" s="157">
        <f t="shared" si="21"/>
        <v>0</v>
      </c>
      <c r="BC19" s="157"/>
      <c r="BD19" s="157">
        <f t="shared" si="22"/>
        <v>0</v>
      </c>
      <c r="BE19" s="157"/>
      <c r="BF19" s="157">
        <f t="shared" si="23"/>
        <v>0</v>
      </c>
      <c r="BG19" s="157"/>
      <c r="BH19" s="157">
        <f t="shared" si="24"/>
        <v>0</v>
      </c>
      <c r="BI19" s="157"/>
      <c r="BJ19" s="157">
        <f t="shared" si="25"/>
        <v>0</v>
      </c>
      <c r="BK19" s="157"/>
      <c r="BL19" s="157">
        <f t="shared" si="26"/>
        <v>0</v>
      </c>
      <c r="BM19" s="157"/>
      <c r="BN19" s="157">
        <f t="shared" si="27"/>
        <v>0</v>
      </c>
      <c r="BO19" s="27">
        <f t="shared" si="28"/>
        <v>0</v>
      </c>
      <c r="BP19" s="157"/>
      <c r="BQ19" s="159"/>
      <c r="BR19" s="157"/>
      <c r="BS19" s="157"/>
      <c r="BT19" s="157"/>
      <c r="BU19" s="157"/>
      <c r="BV19" s="159"/>
      <c r="BW19" s="159"/>
      <c r="BX19" s="157">
        <f t="shared" si="29"/>
        <v>0</v>
      </c>
    </row>
    <row r="20" spans="1:76" s="26" customFormat="1" ht="19.5" customHeight="1" x14ac:dyDescent="0.2">
      <c r="A20" s="114"/>
      <c r="B20" s="105">
        <v>14</v>
      </c>
      <c r="C20" s="105" t="s">
        <v>75</v>
      </c>
      <c r="D20" s="105">
        <v>148</v>
      </c>
      <c r="E20" s="157"/>
      <c r="F20" s="157">
        <f t="shared" si="30"/>
        <v>0</v>
      </c>
      <c r="G20" s="157"/>
      <c r="H20" s="157">
        <f t="shared" si="31"/>
        <v>0</v>
      </c>
      <c r="I20" s="157"/>
      <c r="J20" s="157">
        <f t="shared" si="32"/>
        <v>0</v>
      </c>
      <c r="K20" s="157"/>
      <c r="L20" s="157">
        <f t="shared" si="0"/>
        <v>0</v>
      </c>
      <c r="M20" s="157"/>
      <c r="N20" s="157">
        <f t="shared" si="1"/>
        <v>0</v>
      </c>
      <c r="O20" s="157"/>
      <c r="P20" s="157">
        <f t="shared" si="2"/>
        <v>0</v>
      </c>
      <c r="Q20" s="157"/>
      <c r="R20" s="157">
        <f t="shared" si="3"/>
        <v>0</v>
      </c>
      <c r="S20" s="157"/>
      <c r="T20" s="157">
        <f t="shared" si="4"/>
        <v>0</v>
      </c>
      <c r="U20" s="157"/>
      <c r="V20" s="157">
        <f t="shared" si="5"/>
        <v>0</v>
      </c>
      <c r="W20" s="157"/>
      <c r="X20" s="157">
        <f t="shared" si="6"/>
        <v>0</v>
      </c>
      <c r="Y20" s="157"/>
      <c r="Z20" s="157">
        <f t="shared" si="7"/>
        <v>0</v>
      </c>
      <c r="AA20" s="157"/>
      <c r="AB20" s="157">
        <f t="shared" si="8"/>
        <v>0</v>
      </c>
      <c r="AC20" s="157"/>
      <c r="AD20" s="157">
        <f t="shared" si="9"/>
        <v>0</v>
      </c>
      <c r="AE20" s="157"/>
      <c r="AF20" s="157">
        <f t="shared" si="10"/>
        <v>0</v>
      </c>
      <c r="AG20" s="157"/>
      <c r="AH20" s="157">
        <f t="shared" si="11"/>
        <v>0</v>
      </c>
      <c r="AI20" s="157"/>
      <c r="AJ20" s="157">
        <f t="shared" si="12"/>
        <v>0</v>
      </c>
      <c r="AK20" s="157"/>
      <c r="AL20" s="157">
        <f t="shared" si="13"/>
        <v>0</v>
      </c>
      <c r="AM20" s="157"/>
      <c r="AN20" s="157">
        <f t="shared" si="14"/>
        <v>0</v>
      </c>
      <c r="AO20" s="157"/>
      <c r="AP20" s="157">
        <f t="shared" si="15"/>
        <v>0</v>
      </c>
      <c r="AQ20" s="157"/>
      <c r="AR20" s="157">
        <f t="shared" si="16"/>
        <v>0</v>
      </c>
      <c r="AS20" s="157"/>
      <c r="AT20" s="157">
        <f t="shared" si="17"/>
        <v>0</v>
      </c>
      <c r="AU20" s="157"/>
      <c r="AV20" s="157">
        <f t="shared" si="18"/>
        <v>0</v>
      </c>
      <c r="AW20" s="157"/>
      <c r="AX20" s="157">
        <f t="shared" si="19"/>
        <v>0</v>
      </c>
      <c r="AY20" s="157"/>
      <c r="AZ20" s="157">
        <f t="shared" si="20"/>
        <v>0</v>
      </c>
      <c r="BA20" s="157"/>
      <c r="BB20" s="157">
        <f t="shared" si="21"/>
        <v>0</v>
      </c>
      <c r="BC20" s="157"/>
      <c r="BD20" s="157">
        <f t="shared" si="22"/>
        <v>0</v>
      </c>
      <c r="BE20" s="157"/>
      <c r="BF20" s="157">
        <f t="shared" si="23"/>
        <v>0</v>
      </c>
      <c r="BG20" s="158"/>
      <c r="BH20" s="157">
        <f t="shared" si="24"/>
        <v>0</v>
      </c>
      <c r="BI20" s="158"/>
      <c r="BJ20" s="157">
        <f t="shared" si="25"/>
        <v>0</v>
      </c>
      <c r="BK20" s="158"/>
      <c r="BL20" s="157">
        <f t="shared" si="26"/>
        <v>0</v>
      </c>
      <c r="BM20" s="158"/>
      <c r="BN20" s="157">
        <f t="shared" si="27"/>
        <v>0</v>
      </c>
      <c r="BO20" s="27">
        <f t="shared" si="28"/>
        <v>0</v>
      </c>
      <c r="BP20" s="157"/>
      <c r="BQ20" s="159"/>
      <c r="BR20" s="157"/>
      <c r="BS20" s="157"/>
      <c r="BT20" s="157"/>
      <c r="BU20" s="157"/>
      <c r="BV20" s="159"/>
      <c r="BW20" s="159"/>
      <c r="BX20" s="157">
        <f t="shared" si="29"/>
        <v>0</v>
      </c>
    </row>
    <row r="21" spans="1:76" s="26" customFormat="1" ht="19.5" customHeight="1" x14ac:dyDescent="0.2">
      <c r="A21" s="114"/>
      <c r="B21" s="105">
        <v>15</v>
      </c>
      <c r="C21" s="105" t="s">
        <v>68</v>
      </c>
      <c r="D21" s="105">
        <v>148</v>
      </c>
      <c r="E21" s="157"/>
      <c r="F21" s="157">
        <f t="shared" si="30"/>
        <v>0</v>
      </c>
      <c r="G21" s="157"/>
      <c r="H21" s="157">
        <f t="shared" si="31"/>
        <v>0</v>
      </c>
      <c r="I21" s="157"/>
      <c r="J21" s="157">
        <f t="shared" si="32"/>
        <v>0</v>
      </c>
      <c r="K21" s="157"/>
      <c r="L21" s="157">
        <f t="shared" si="0"/>
        <v>0</v>
      </c>
      <c r="M21" s="161"/>
      <c r="N21" s="157">
        <f t="shared" si="1"/>
        <v>0</v>
      </c>
      <c r="O21" s="161"/>
      <c r="P21" s="157">
        <f t="shared" si="2"/>
        <v>0</v>
      </c>
      <c r="Q21" s="161"/>
      <c r="R21" s="157">
        <f t="shared" si="3"/>
        <v>0</v>
      </c>
      <c r="S21" s="161"/>
      <c r="T21" s="157">
        <f t="shared" si="4"/>
        <v>0</v>
      </c>
      <c r="U21" s="161"/>
      <c r="V21" s="157">
        <f t="shared" si="5"/>
        <v>0</v>
      </c>
      <c r="W21" s="161"/>
      <c r="X21" s="157">
        <f t="shared" si="6"/>
        <v>0</v>
      </c>
      <c r="Y21" s="157"/>
      <c r="Z21" s="157">
        <f t="shared" si="7"/>
        <v>0</v>
      </c>
      <c r="AA21" s="157"/>
      <c r="AB21" s="157">
        <f t="shared" si="8"/>
        <v>0</v>
      </c>
      <c r="AC21" s="157"/>
      <c r="AD21" s="157">
        <f t="shared" si="9"/>
        <v>0</v>
      </c>
      <c r="AE21" s="157"/>
      <c r="AF21" s="157">
        <f t="shared" si="10"/>
        <v>0</v>
      </c>
      <c r="AG21" s="157"/>
      <c r="AH21" s="157">
        <f t="shared" si="11"/>
        <v>0</v>
      </c>
      <c r="AI21" s="157"/>
      <c r="AJ21" s="157">
        <f t="shared" si="12"/>
        <v>0</v>
      </c>
      <c r="AK21" s="157"/>
      <c r="AL21" s="157">
        <f t="shared" si="13"/>
        <v>0</v>
      </c>
      <c r="AM21" s="157"/>
      <c r="AN21" s="157">
        <f t="shared" si="14"/>
        <v>0</v>
      </c>
      <c r="AO21" s="157"/>
      <c r="AP21" s="157">
        <f t="shared" si="15"/>
        <v>0</v>
      </c>
      <c r="AQ21" s="157"/>
      <c r="AR21" s="157">
        <f t="shared" si="16"/>
        <v>0</v>
      </c>
      <c r="AS21" s="157"/>
      <c r="AT21" s="157">
        <f t="shared" si="17"/>
        <v>0</v>
      </c>
      <c r="AU21" s="157"/>
      <c r="AV21" s="157">
        <f t="shared" si="18"/>
        <v>0</v>
      </c>
      <c r="AW21" s="157"/>
      <c r="AX21" s="157">
        <f t="shared" si="19"/>
        <v>0</v>
      </c>
      <c r="AY21" s="157"/>
      <c r="AZ21" s="157">
        <f t="shared" si="20"/>
        <v>0</v>
      </c>
      <c r="BA21" s="157"/>
      <c r="BB21" s="157">
        <f t="shared" si="21"/>
        <v>0</v>
      </c>
      <c r="BC21" s="157"/>
      <c r="BD21" s="157">
        <f t="shared" si="22"/>
        <v>0</v>
      </c>
      <c r="BE21" s="157"/>
      <c r="BF21" s="157">
        <f t="shared" si="23"/>
        <v>0</v>
      </c>
      <c r="BG21" s="157"/>
      <c r="BH21" s="157">
        <f t="shared" si="24"/>
        <v>0</v>
      </c>
      <c r="BI21" s="157"/>
      <c r="BJ21" s="157">
        <f t="shared" si="25"/>
        <v>0</v>
      </c>
      <c r="BK21" s="157"/>
      <c r="BL21" s="157">
        <f t="shared" si="26"/>
        <v>0</v>
      </c>
      <c r="BM21" s="157"/>
      <c r="BN21" s="157">
        <f t="shared" si="27"/>
        <v>0</v>
      </c>
      <c r="BO21" s="27">
        <f t="shared" si="28"/>
        <v>0</v>
      </c>
      <c r="BP21" s="157"/>
      <c r="BQ21" s="159"/>
      <c r="BR21" s="157"/>
      <c r="BS21" s="157"/>
      <c r="BT21" s="157"/>
      <c r="BU21" s="157"/>
      <c r="BV21" s="159"/>
      <c r="BW21" s="159"/>
      <c r="BX21" s="157">
        <f t="shared" si="29"/>
        <v>0</v>
      </c>
    </row>
    <row r="22" spans="1:76" s="26" customFormat="1" ht="19.5" customHeight="1" x14ac:dyDescent="0.2">
      <c r="A22" s="115"/>
      <c r="B22" s="103">
        <v>16</v>
      </c>
      <c r="C22" s="103" t="s">
        <v>59</v>
      </c>
      <c r="D22" s="103">
        <v>135</v>
      </c>
      <c r="E22" s="162">
        <v>10</v>
      </c>
      <c r="F22" s="162">
        <f t="shared" si="30"/>
        <v>1350</v>
      </c>
      <c r="G22" s="162">
        <v>13</v>
      </c>
      <c r="H22" s="162">
        <f t="shared" si="31"/>
        <v>1755</v>
      </c>
      <c r="I22" s="162"/>
      <c r="J22" s="162">
        <f t="shared" si="32"/>
        <v>0</v>
      </c>
      <c r="K22" s="162"/>
      <c r="L22" s="162">
        <f t="shared" si="0"/>
        <v>0</v>
      </c>
      <c r="M22" s="163"/>
      <c r="N22" s="162">
        <f t="shared" si="1"/>
        <v>0</v>
      </c>
      <c r="O22" s="163"/>
      <c r="P22" s="162">
        <f t="shared" si="2"/>
        <v>0</v>
      </c>
      <c r="Q22" s="163"/>
      <c r="R22" s="162">
        <f t="shared" si="3"/>
        <v>0</v>
      </c>
      <c r="S22" s="163"/>
      <c r="T22" s="162">
        <f t="shared" si="4"/>
        <v>0</v>
      </c>
      <c r="U22" s="163"/>
      <c r="V22" s="162">
        <f t="shared" si="5"/>
        <v>0</v>
      </c>
      <c r="W22" s="163"/>
      <c r="X22" s="162">
        <f t="shared" si="6"/>
        <v>0</v>
      </c>
      <c r="Y22" s="162"/>
      <c r="Z22" s="162">
        <f t="shared" si="7"/>
        <v>0</v>
      </c>
      <c r="AA22" s="162"/>
      <c r="AB22" s="162">
        <f t="shared" si="8"/>
        <v>0</v>
      </c>
      <c r="AC22" s="162"/>
      <c r="AD22" s="162">
        <f t="shared" si="9"/>
        <v>0</v>
      </c>
      <c r="AE22" s="162"/>
      <c r="AF22" s="162">
        <f t="shared" si="10"/>
        <v>0</v>
      </c>
      <c r="AG22" s="162"/>
      <c r="AH22" s="162">
        <f t="shared" si="11"/>
        <v>0</v>
      </c>
      <c r="AI22" s="162"/>
      <c r="AJ22" s="162">
        <f t="shared" si="12"/>
        <v>0</v>
      </c>
      <c r="AK22" s="162"/>
      <c r="AL22" s="162">
        <f t="shared" si="13"/>
        <v>0</v>
      </c>
      <c r="AM22" s="162"/>
      <c r="AN22" s="162">
        <f t="shared" si="14"/>
        <v>0</v>
      </c>
      <c r="AO22" s="162"/>
      <c r="AP22" s="162">
        <f t="shared" si="15"/>
        <v>0</v>
      </c>
      <c r="AQ22" s="162"/>
      <c r="AR22" s="162">
        <f t="shared" si="16"/>
        <v>0</v>
      </c>
      <c r="AS22" s="162"/>
      <c r="AT22" s="162">
        <f t="shared" si="17"/>
        <v>0</v>
      </c>
      <c r="AU22" s="162"/>
      <c r="AV22" s="162">
        <f t="shared" si="18"/>
        <v>0</v>
      </c>
      <c r="AW22" s="162"/>
      <c r="AX22" s="162">
        <f t="shared" si="19"/>
        <v>0</v>
      </c>
      <c r="AY22" s="162"/>
      <c r="AZ22" s="162">
        <f t="shared" si="20"/>
        <v>0</v>
      </c>
      <c r="BA22" s="162"/>
      <c r="BB22" s="162">
        <f t="shared" si="21"/>
        <v>0</v>
      </c>
      <c r="BC22" s="162"/>
      <c r="BD22" s="162">
        <f t="shared" si="22"/>
        <v>0</v>
      </c>
      <c r="BE22" s="162"/>
      <c r="BF22" s="162">
        <f t="shared" si="23"/>
        <v>0</v>
      </c>
      <c r="BG22" s="162"/>
      <c r="BH22" s="162">
        <f t="shared" si="24"/>
        <v>0</v>
      </c>
      <c r="BI22" s="162"/>
      <c r="BJ22" s="162">
        <f t="shared" si="25"/>
        <v>0</v>
      </c>
      <c r="BK22" s="162"/>
      <c r="BL22" s="162">
        <f t="shared" si="26"/>
        <v>0</v>
      </c>
      <c r="BM22" s="162"/>
      <c r="BN22" s="162">
        <f t="shared" si="27"/>
        <v>0</v>
      </c>
      <c r="BO22" s="27">
        <f t="shared" si="28"/>
        <v>2</v>
      </c>
      <c r="BP22" s="23"/>
      <c r="BQ22" s="164"/>
      <c r="BR22" s="162"/>
      <c r="BS22" s="162"/>
      <c r="BT22" s="162"/>
      <c r="BU22" s="162"/>
      <c r="BV22" s="164"/>
      <c r="BW22" s="164"/>
      <c r="BX22" s="162">
        <f t="shared" si="29"/>
        <v>23</v>
      </c>
    </row>
    <row r="23" spans="1:76" s="26" customFormat="1" ht="19.5" customHeight="1" x14ac:dyDescent="0.2">
      <c r="A23" s="115"/>
      <c r="B23" s="103">
        <v>17</v>
      </c>
      <c r="C23" s="103" t="s">
        <v>59</v>
      </c>
      <c r="D23" s="103">
        <v>135</v>
      </c>
      <c r="E23" s="162"/>
      <c r="F23" s="162">
        <f t="shared" si="30"/>
        <v>0</v>
      </c>
      <c r="G23" s="162"/>
      <c r="H23" s="162">
        <f t="shared" si="31"/>
        <v>0</v>
      </c>
      <c r="I23" s="162"/>
      <c r="J23" s="162">
        <f t="shared" si="32"/>
        <v>0</v>
      </c>
      <c r="K23" s="162"/>
      <c r="L23" s="162">
        <f t="shared" si="0"/>
        <v>0</v>
      </c>
      <c r="M23" s="163"/>
      <c r="N23" s="162">
        <f t="shared" si="1"/>
        <v>0</v>
      </c>
      <c r="O23" s="163"/>
      <c r="P23" s="162">
        <f t="shared" si="2"/>
        <v>0</v>
      </c>
      <c r="Q23" s="163"/>
      <c r="R23" s="162">
        <f t="shared" si="3"/>
        <v>0</v>
      </c>
      <c r="S23" s="163"/>
      <c r="T23" s="162">
        <f t="shared" si="4"/>
        <v>0</v>
      </c>
      <c r="U23" s="163"/>
      <c r="V23" s="162">
        <f t="shared" si="5"/>
        <v>0</v>
      </c>
      <c r="W23" s="163"/>
      <c r="X23" s="162">
        <f t="shared" si="6"/>
        <v>0</v>
      </c>
      <c r="Y23" s="162"/>
      <c r="Z23" s="162">
        <f t="shared" si="7"/>
        <v>0</v>
      </c>
      <c r="AA23" s="162"/>
      <c r="AB23" s="162">
        <f t="shared" si="8"/>
        <v>0</v>
      </c>
      <c r="AC23" s="162"/>
      <c r="AD23" s="162">
        <f t="shared" si="9"/>
        <v>0</v>
      </c>
      <c r="AE23" s="162"/>
      <c r="AF23" s="162">
        <f t="shared" si="10"/>
        <v>0</v>
      </c>
      <c r="AG23" s="162"/>
      <c r="AH23" s="162">
        <f t="shared" si="11"/>
        <v>0</v>
      </c>
      <c r="AI23" s="162"/>
      <c r="AJ23" s="162">
        <f t="shared" si="12"/>
        <v>0</v>
      </c>
      <c r="AK23" s="162"/>
      <c r="AL23" s="162">
        <f t="shared" si="13"/>
        <v>0</v>
      </c>
      <c r="AM23" s="162"/>
      <c r="AN23" s="162">
        <f t="shared" si="14"/>
        <v>0</v>
      </c>
      <c r="AO23" s="162"/>
      <c r="AP23" s="162">
        <f t="shared" si="15"/>
        <v>0</v>
      </c>
      <c r="AQ23" s="162"/>
      <c r="AR23" s="162">
        <f t="shared" si="16"/>
        <v>0</v>
      </c>
      <c r="AS23" s="162"/>
      <c r="AT23" s="162">
        <f t="shared" si="17"/>
        <v>0</v>
      </c>
      <c r="AU23" s="162"/>
      <c r="AV23" s="162">
        <f t="shared" si="18"/>
        <v>0</v>
      </c>
      <c r="AW23" s="162"/>
      <c r="AX23" s="162">
        <f t="shared" si="19"/>
        <v>0</v>
      </c>
      <c r="AY23" s="162"/>
      <c r="AZ23" s="162">
        <f t="shared" si="20"/>
        <v>0</v>
      </c>
      <c r="BA23" s="162"/>
      <c r="BB23" s="162">
        <f t="shared" si="21"/>
        <v>0</v>
      </c>
      <c r="BC23" s="162"/>
      <c r="BD23" s="162">
        <f t="shared" si="22"/>
        <v>0</v>
      </c>
      <c r="BE23" s="162"/>
      <c r="BF23" s="162">
        <f t="shared" si="23"/>
        <v>0</v>
      </c>
      <c r="BG23" s="162"/>
      <c r="BH23" s="162">
        <f t="shared" si="24"/>
        <v>0</v>
      </c>
      <c r="BI23" s="162"/>
      <c r="BJ23" s="162">
        <f t="shared" si="25"/>
        <v>0</v>
      </c>
      <c r="BK23" s="162"/>
      <c r="BL23" s="162">
        <f t="shared" si="26"/>
        <v>0</v>
      </c>
      <c r="BM23" s="162"/>
      <c r="BN23" s="162">
        <f t="shared" si="27"/>
        <v>0</v>
      </c>
      <c r="BO23" s="27">
        <f t="shared" si="28"/>
        <v>0</v>
      </c>
      <c r="BP23" s="23"/>
      <c r="BQ23" s="164"/>
      <c r="BR23" s="162"/>
      <c r="BS23" s="162"/>
      <c r="BT23" s="162"/>
      <c r="BU23" s="162"/>
      <c r="BV23" s="164"/>
      <c r="BW23" s="164"/>
      <c r="BX23" s="162">
        <f t="shared" si="29"/>
        <v>0</v>
      </c>
    </row>
    <row r="24" spans="1:76" s="26" customFormat="1" ht="19.5" customHeight="1" x14ac:dyDescent="0.2">
      <c r="A24" s="115"/>
      <c r="B24" s="103">
        <v>18</v>
      </c>
      <c r="C24" s="103" t="s">
        <v>59</v>
      </c>
      <c r="D24" s="103">
        <v>135</v>
      </c>
      <c r="E24" s="162"/>
      <c r="F24" s="162">
        <f t="shared" si="30"/>
        <v>0</v>
      </c>
      <c r="G24" s="162"/>
      <c r="H24" s="162">
        <f t="shared" si="31"/>
        <v>0</v>
      </c>
      <c r="I24" s="162"/>
      <c r="J24" s="162">
        <f t="shared" si="32"/>
        <v>0</v>
      </c>
      <c r="K24" s="162"/>
      <c r="L24" s="162">
        <f t="shared" si="0"/>
        <v>0</v>
      </c>
      <c r="M24" s="163"/>
      <c r="N24" s="162">
        <f t="shared" si="1"/>
        <v>0</v>
      </c>
      <c r="O24" s="163"/>
      <c r="P24" s="162">
        <f t="shared" si="2"/>
        <v>0</v>
      </c>
      <c r="Q24" s="163"/>
      <c r="R24" s="162">
        <f t="shared" si="3"/>
        <v>0</v>
      </c>
      <c r="S24" s="163"/>
      <c r="T24" s="162">
        <f t="shared" si="4"/>
        <v>0</v>
      </c>
      <c r="U24" s="163"/>
      <c r="V24" s="162">
        <f t="shared" si="5"/>
        <v>0</v>
      </c>
      <c r="W24" s="163"/>
      <c r="X24" s="162">
        <f t="shared" si="6"/>
        <v>0</v>
      </c>
      <c r="Y24" s="162"/>
      <c r="Z24" s="162">
        <f t="shared" si="7"/>
        <v>0</v>
      </c>
      <c r="AA24" s="162"/>
      <c r="AB24" s="162">
        <f t="shared" si="8"/>
        <v>0</v>
      </c>
      <c r="AC24" s="162"/>
      <c r="AD24" s="162">
        <f t="shared" si="9"/>
        <v>0</v>
      </c>
      <c r="AE24" s="162"/>
      <c r="AF24" s="162">
        <f t="shared" si="10"/>
        <v>0</v>
      </c>
      <c r="AG24" s="162"/>
      <c r="AH24" s="162">
        <f t="shared" si="11"/>
        <v>0</v>
      </c>
      <c r="AI24" s="162"/>
      <c r="AJ24" s="162">
        <f t="shared" si="12"/>
        <v>0</v>
      </c>
      <c r="AK24" s="162"/>
      <c r="AL24" s="162">
        <f t="shared" si="13"/>
        <v>0</v>
      </c>
      <c r="AM24" s="162"/>
      <c r="AN24" s="162">
        <f t="shared" si="14"/>
        <v>0</v>
      </c>
      <c r="AO24" s="162"/>
      <c r="AP24" s="162">
        <f t="shared" si="15"/>
        <v>0</v>
      </c>
      <c r="AQ24" s="162"/>
      <c r="AR24" s="162">
        <f t="shared" si="16"/>
        <v>0</v>
      </c>
      <c r="AS24" s="162"/>
      <c r="AT24" s="162">
        <f t="shared" si="17"/>
        <v>0</v>
      </c>
      <c r="AU24" s="162"/>
      <c r="AV24" s="162">
        <f t="shared" si="18"/>
        <v>0</v>
      </c>
      <c r="AW24" s="162"/>
      <c r="AX24" s="162">
        <f t="shared" si="19"/>
        <v>0</v>
      </c>
      <c r="AY24" s="162"/>
      <c r="AZ24" s="162">
        <f t="shared" si="20"/>
        <v>0</v>
      </c>
      <c r="BA24" s="162"/>
      <c r="BB24" s="162">
        <f t="shared" si="21"/>
        <v>0</v>
      </c>
      <c r="BC24" s="162"/>
      <c r="BD24" s="162">
        <f t="shared" si="22"/>
        <v>0</v>
      </c>
      <c r="BE24" s="162"/>
      <c r="BF24" s="162">
        <f t="shared" si="23"/>
        <v>0</v>
      </c>
      <c r="BG24" s="162"/>
      <c r="BH24" s="162">
        <f t="shared" si="24"/>
        <v>0</v>
      </c>
      <c r="BI24" s="162"/>
      <c r="BJ24" s="162">
        <f t="shared" si="25"/>
        <v>0</v>
      </c>
      <c r="BK24" s="162"/>
      <c r="BL24" s="162">
        <f t="shared" si="26"/>
        <v>0</v>
      </c>
      <c r="BM24" s="162"/>
      <c r="BN24" s="162">
        <f t="shared" si="27"/>
        <v>0</v>
      </c>
      <c r="BO24" s="27">
        <f t="shared" si="28"/>
        <v>0</v>
      </c>
      <c r="BP24" s="23"/>
      <c r="BQ24" s="164"/>
      <c r="BR24" s="162"/>
      <c r="BS24" s="162"/>
      <c r="BT24" s="162"/>
      <c r="BU24" s="162"/>
      <c r="BV24" s="164"/>
      <c r="BW24" s="164"/>
      <c r="BX24" s="162">
        <f t="shared" si="29"/>
        <v>0</v>
      </c>
    </row>
    <row r="25" spans="1:76" s="26" customFormat="1" ht="19.5" customHeight="1" x14ac:dyDescent="0.2">
      <c r="A25" s="115"/>
      <c r="B25" s="103">
        <v>19</v>
      </c>
      <c r="C25" s="103" t="s">
        <v>59</v>
      </c>
      <c r="D25" s="103">
        <v>135</v>
      </c>
      <c r="E25" s="162"/>
      <c r="F25" s="162">
        <f t="shared" si="30"/>
        <v>0</v>
      </c>
      <c r="G25" s="162"/>
      <c r="H25" s="162">
        <f t="shared" si="31"/>
        <v>0</v>
      </c>
      <c r="I25" s="162">
        <v>15</v>
      </c>
      <c r="J25" s="162">
        <f t="shared" si="32"/>
        <v>2025</v>
      </c>
      <c r="K25" s="162">
        <v>23</v>
      </c>
      <c r="L25" s="162">
        <f t="shared" si="0"/>
        <v>3105</v>
      </c>
      <c r="M25" s="163"/>
      <c r="N25" s="162">
        <f t="shared" si="1"/>
        <v>0</v>
      </c>
      <c r="O25" s="163"/>
      <c r="P25" s="162">
        <f t="shared" si="2"/>
        <v>0</v>
      </c>
      <c r="Q25" s="163"/>
      <c r="R25" s="162">
        <f t="shared" si="3"/>
        <v>0</v>
      </c>
      <c r="S25" s="163"/>
      <c r="T25" s="162">
        <f t="shared" si="4"/>
        <v>0</v>
      </c>
      <c r="U25" s="163"/>
      <c r="V25" s="162">
        <f t="shared" si="5"/>
        <v>0</v>
      </c>
      <c r="W25" s="163"/>
      <c r="X25" s="162">
        <f t="shared" si="6"/>
        <v>0</v>
      </c>
      <c r="Y25" s="162"/>
      <c r="Z25" s="162">
        <f t="shared" si="7"/>
        <v>0</v>
      </c>
      <c r="AA25" s="162"/>
      <c r="AB25" s="162">
        <f t="shared" si="8"/>
        <v>0</v>
      </c>
      <c r="AC25" s="162"/>
      <c r="AD25" s="162">
        <f t="shared" si="9"/>
        <v>0</v>
      </c>
      <c r="AE25" s="162"/>
      <c r="AF25" s="162">
        <f t="shared" si="10"/>
        <v>0</v>
      </c>
      <c r="AG25" s="162"/>
      <c r="AH25" s="162">
        <f t="shared" si="11"/>
        <v>0</v>
      </c>
      <c r="AI25" s="162"/>
      <c r="AJ25" s="162">
        <f t="shared" si="12"/>
        <v>0</v>
      </c>
      <c r="AK25" s="162"/>
      <c r="AL25" s="162">
        <f t="shared" si="13"/>
        <v>0</v>
      </c>
      <c r="AM25" s="162"/>
      <c r="AN25" s="162">
        <f t="shared" si="14"/>
        <v>0</v>
      </c>
      <c r="AO25" s="162"/>
      <c r="AP25" s="162">
        <f t="shared" si="15"/>
        <v>0</v>
      </c>
      <c r="AQ25" s="162"/>
      <c r="AR25" s="162">
        <f t="shared" si="16"/>
        <v>0</v>
      </c>
      <c r="AS25" s="162"/>
      <c r="AT25" s="162">
        <f t="shared" si="17"/>
        <v>0</v>
      </c>
      <c r="AU25" s="162"/>
      <c r="AV25" s="162">
        <f t="shared" si="18"/>
        <v>0</v>
      </c>
      <c r="AW25" s="162"/>
      <c r="AX25" s="162">
        <f t="shared" si="19"/>
        <v>0</v>
      </c>
      <c r="AY25" s="162"/>
      <c r="AZ25" s="162">
        <f t="shared" si="20"/>
        <v>0</v>
      </c>
      <c r="BA25" s="162"/>
      <c r="BB25" s="162">
        <f t="shared" si="21"/>
        <v>0</v>
      </c>
      <c r="BC25" s="162"/>
      <c r="BD25" s="162">
        <f t="shared" si="22"/>
        <v>0</v>
      </c>
      <c r="BE25" s="162"/>
      <c r="BF25" s="162">
        <f t="shared" si="23"/>
        <v>0</v>
      </c>
      <c r="BG25" s="162"/>
      <c r="BH25" s="162">
        <f t="shared" si="24"/>
        <v>0</v>
      </c>
      <c r="BI25" s="162"/>
      <c r="BJ25" s="162">
        <f t="shared" si="25"/>
        <v>0</v>
      </c>
      <c r="BK25" s="162"/>
      <c r="BL25" s="162">
        <f t="shared" si="26"/>
        <v>0</v>
      </c>
      <c r="BM25" s="162"/>
      <c r="BN25" s="162">
        <f t="shared" si="27"/>
        <v>0</v>
      </c>
      <c r="BO25" s="27">
        <f t="shared" si="28"/>
        <v>2</v>
      </c>
      <c r="BP25" s="23"/>
      <c r="BQ25" s="164"/>
      <c r="BR25" s="162"/>
      <c r="BS25" s="162"/>
      <c r="BT25" s="162"/>
      <c r="BU25" s="162"/>
      <c r="BV25" s="164"/>
      <c r="BW25" s="164"/>
      <c r="BX25" s="162">
        <f t="shared" si="29"/>
        <v>38</v>
      </c>
    </row>
    <row r="26" spans="1:76" s="26" customFormat="1" ht="19.5" customHeight="1" x14ac:dyDescent="0.2">
      <c r="A26" s="115"/>
      <c r="B26" s="103">
        <v>20</v>
      </c>
      <c r="C26" s="103" t="s">
        <v>59</v>
      </c>
      <c r="D26" s="103">
        <v>135</v>
      </c>
      <c r="E26" s="162"/>
      <c r="F26" s="162">
        <f t="shared" si="30"/>
        <v>0</v>
      </c>
      <c r="G26" s="162"/>
      <c r="H26" s="162">
        <f t="shared" si="31"/>
        <v>0</v>
      </c>
      <c r="I26" s="162"/>
      <c r="J26" s="162">
        <f t="shared" si="32"/>
        <v>0</v>
      </c>
      <c r="K26" s="162"/>
      <c r="L26" s="162">
        <f t="shared" si="0"/>
        <v>0</v>
      </c>
      <c r="M26" s="163"/>
      <c r="N26" s="162">
        <f t="shared" si="1"/>
        <v>0</v>
      </c>
      <c r="O26" s="163"/>
      <c r="P26" s="162">
        <f t="shared" si="2"/>
        <v>0</v>
      </c>
      <c r="Q26" s="163"/>
      <c r="R26" s="162">
        <f t="shared" si="3"/>
        <v>0</v>
      </c>
      <c r="S26" s="163"/>
      <c r="T26" s="162">
        <f t="shared" si="4"/>
        <v>0</v>
      </c>
      <c r="U26" s="163"/>
      <c r="V26" s="162">
        <f t="shared" si="5"/>
        <v>0</v>
      </c>
      <c r="W26" s="163"/>
      <c r="X26" s="162">
        <f t="shared" si="6"/>
        <v>0</v>
      </c>
      <c r="Y26" s="162"/>
      <c r="Z26" s="162">
        <f t="shared" si="7"/>
        <v>0</v>
      </c>
      <c r="AA26" s="162"/>
      <c r="AB26" s="162">
        <f t="shared" si="8"/>
        <v>0</v>
      </c>
      <c r="AC26" s="162"/>
      <c r="AD26" s="162">
        <f t="shared" si="9"/>
        <v>0</v>
      </c>
      <c r="AE26" s="162"/>
      <c r="AF26" s="162">
        <f t="shared" si="10"/>
        <v>0</v>
      </c>
      <c r="AG26" s="162"/>
      <c r="AH26" s="162">
        <f t="shared" si="11"/>
        <v>0</v>
      </c>
      <c r="AI26" s="162"/>
      <c r="AJ26" s="162">
        <f t="shared" si="12"/>
        <v>0</v>
      </c>
      <c r="AK26" s="162"/>
      <c r="AL26" s="162">
        <f t="shared" si="13"/>
        <v>0</v>
      </c>
      <c r="AM26" s="162"/>
      <c r="AN26" s="162">
        <f t="shared" si="14"/>
        <v>0</v>
      </c>
      <c r="AO26" s="162"/>
      <c r="AP26" s="162">
        <f t="shared" si="15"/>
        <v>0</v>
      </c>
      <c r="AQ26" s="162"/>
      <c r="AR26" s="162">
        <f t="shared" si="16"/>
        <v>0</v>
      </c>
      <c r="AS26" s="162"/>
      <c r="AT26" s="162">
        <f t="shared" si="17"/>
        <v>0</v>
      </c>
      <c r="AU26" s="162"/>
      <c r="AV26" s="162">
        <f t="shared" si="18"/>
        <v>0</v>
      </c>
      <c r="AW26" s="162"/>
      <c r="AX26" s="162">
        <f t="shared" si="19"/>
        <v>0</v>
      </c>
      <c r="AY26" s="162"/>
      <c r="AZ26" s="162">
        <f t="shared" si="20"/>
        <v>0</v>
      </c>
      <c r="BA26" s="162"/>
      <c r="BB26" s="162">
        <f t="shared" si="21"/>
        <v>0</v>
      </c>
      <c r="BC26" s="162"/>
      <c r="BD26" s="162">
        <f t="shared" si="22"/>
        <v>0</v>
      </c>
      <c r="BE26" s="162"/>
      <c r="BF26" s="162">
        <f t="shared" si="23"/>
        <v>0</v>
      </c>
      <c r="BG26" s="162"/>
      <c r="BH26" s="162">
        <f t="shared" si="24"/>
        <v>0</v>
      </c>
      <c r="BI26" s="162"/>
      <c r="BJ26" s="162">
        <f t="shared" si="25"/>
        <v>0</v>
      </c>
      <c r="BK26" s="162"/>
      <c r="BL26" s="162">
        <f t="shared" si="26"/>
        <v>0</v>
      </c>
      <c r="BM26" s="162"/>
      <c r="BN26" s="162">
        <f t="shared" si="27"/>
        <v>0</v>
      </c>
      <c r="BO26" s="27">
        <f t="shared" si="28"/>
        <v>0</v>
      </c>
      <c r="BP26" s="23"/>
      <c r="BQ26" s="164"/>
      <c r="BR26" s="162"/>
      <c r="BS26" s="162"/>
      <c r="BT26" s="162"/>
      <c r="BU26" s="162"/>
      <c r="BV26" s="164"/>
      <c r="BW26" s="164"/>
      <c r="BX26" s="162">
        <f t="shared" si="29"/>
        <v>0</v>
      </c>
    </row>
    <row r="27" spans="1:76" s="26" customFormat="1" ht="19.5" customHeight="1" x14ac:dyDescent="0.2">
      <c r="A27" s="165"/>
      <c r="B27" s="166">
        <v>21</v>
      </c>
      <c r="C27" s="166" t="s">
        <v>60</v>
      </c>
      <c r="D27" s="166">
        <v>118</v>
      </c>
      <c r="E27" s="167"/>
      <c r="F27" s="167">
        <f t="shared" si="30"/>
        <v>0</v>
      </c>
      <c r="G27" s="167"/>
      <c r="H27" s="167">
        <f t="shared" si="31"/>
        <v>0</v>
      </c>
      <c r="I27" s="167"/>
      <c r="J27" s="167">
        <f t="shared" si="32"/>
        <v>0</v>
      </c>
      <c r="K27" s="167"/>
      <c r="L27" s="167">
        <f t="shared" si="0"/>
        <v>0</v>
      </c>
      <c r="M27" s="167"/>
      <c r="N27" s="167">
        <f t="shared" si="1"/>
        <v>0</v>
      </c>
      <c r="O27" s="167"/>
      <c r="P27" s="167">
        <f t="shared" si="2"/>
        <v>0</v>
      </c>
      <c r="Q27" s="168"/>
      <c r="R27" s="167">
        <f t="shared" si="3"/>
        <v>0</v>
      </c>
      <c r="S27" s="168"/>
      <c r="T27" s="167">
        <f t="shared" si="4"/>
        <v>0</v>
      </c>
      <c r="U27" s="168"/>
      <c r="V27" s="167">
        <f t="shared" si="5"/>
        <v>0</v>
      </c>
      <c r="W27" s="168"/>
      <c r="X27" s="167">
        <f t="shared" si="6"/>
        <v>0</v>
      </c>
      <c r="Y27" s="167"/>
      <c r="Z27" s="167">
        <f t="shared" si="7"/>
        <v>0</v>
      </c>
      <c r="AA27" s="167"/>
      <c r="AB27" s="167">
        <f t="shared" si="8"/>
        <v>0</v>
      </c>
      <c r="AC27" s="167"/>
      <c r="AD27" s="167">
        <f t="shared" si="9"/>
        <v>0</v>
      </c>
      <c r="AE27" s="167"/>
      <c r="AF27" s="167">
        <f t="shared" si="10"/>
        <v>0</v>
      </c>
      <c r="AG27" s="167"/>
      <c r="AH27" s="167">
        <f t="shared" si="11"/>
        <v>0</v>
      </c>
      <c r="AI27" s="167"/>
      <c r="AJ27" s="167">
        <f t="shared" si="12"/>
        <v>0</v>
      </c>
      <c r="AK27" s="167"/>
      <c r="AL27" s="167">
        <f t="shared" si="13"/>
        <v>0</v>
      </c>
      <c r="AM27" s="167"/>
      <c r="AN27" s="167">
        <f t="shared" si="14"/>
        <v>0</v>
      </c>
      <c r="AO27" s="167"/>
      <c r="AP27" s="167">
        <f t="shared" si="15"/>
        <v>0</v>
      </c>
      <c r="AQ27" s="167"/>
      <c r="AR27" s="167">
        <f t="shared" si="16"/>
        <v>0</v>
      </c>
      <c r="AS27" s="167"/>
      <c r="AT27" s="167">
        <f t="shared" si="17"/>
        <v>0</v>
      </c>
      <c r="AU27" s="167"/>
      <c r="AV27" s="167">
        <f t="shared" si="18"/>
        <v>0</v>
      </c>
      <c r="AW27" s="167"/>
      <c r="AX27" s="167">
        <f t="shared" si="19"/>
        <v>0</v>
      </c>
      <c r="AY27" s="167"/>
      <c r="AZ27" s="167">
        <f t="shared" si="20"/>
        <v>0</v>
      </c>
      <c r="BA27" s="167"/>
      <c r="BB27" s="167">
        <f t="shared" si="21"/>
        <v>0</v>
      </c>
      <c r="BC27" s="167"/>
      <c r="BD27" s="167">
        <f t="shared" si="22"/>
        <v>0</v>
      </c>
      <c r="BE27" s="167"/>
      <c r="BF27" s="167">
        <f t="shared" si="23"/>
        <v>0</v>
      </c>
      <c r="BG27" s="169"/>
      <c r="BH27" s="167">
        <f t="shared" si="24"/>
        <v>0</v>
      </c>
      <c r="BI27" s="169"/>
      <c r="BJ27" s="167">
        <f t="shared" si="25"/>
        <v>0</v>
      </c>
      <c r="BK27" s="169"/>
      <c r="BL27" s="167">
        <f t="shared" si="26"/>
        <v>0</v>
      </c>
      <c r="BM27" s="169"/>
      <c r="BN27" s="167">
        <f t="shared" si="27"/>
        <v>0</v>
      </c>
      <c r="BO27" s="27">
        <f t="shared" si="28"/>
        <v>0</v>
      </c>
      <c r="BP27" s="167"/>
      <c r="BQ27" s="170"/>
      <c r="BR27" s="167"/>
      <c r="BS27" s="167"/>
      <c r="BT27" s="167"/>
      <c r="BU27" s="167"/>
      <c r="BV27" s="170"/>
      <c r="BW27" s="170"/>
      <c r="BX27" s="167">
        <f t="shared" si="29"/>
        <v>0</v>
      </c>
    </row>
    <row r="28" spans="1:76" s="26" customFormat="1" ht="19.5" customHeight="1" x14ac:dyDescent="0.2">
      <c r="A28" s="165"/>
      <c r="B28" s="166">
        <v>22</v>
      </c>
      <c r="C28" s="166" t="s">
        <v>60</v>
      </c>
      <c r="D28" s="166">
        <v>118</v>
      </c>
      <c r="E28" s="167"/>
      <c r="F28" s="167">
        <f t="shared" si="30"/>
        <v>0</v>
      </c>
      <c r="G28" s="167"/>
      <c r="H28" s="167">
        <f t="shared" si="31"/>
        <v>0</v>
      </c>
      <c r="I28" s="167"/>
      <c r="J28" s="167">
        <f t="shared" si="32"/>
        <v>0</v>
      </c>
      <c r="K28" s="167"/>
      <c r="L28" s="167">
        <f t="shared" si="0"/>
        <v>0</v>
      </c>
      <c r="M28" s="167"/>
      <c r="N28" s="167">
        <f t="shared" si="1"/>
        <v>0</v>
      </c>
      <c r="O28" s="167"/>
      <c r="P28" s="167">
        <f t="shared" si="2"/>
        <v>0</v>
      </c>
      <c r="Q28" s="169"/>
      <c r="R28" s="167">
        <f t="shared" si="3"/>
        <v>0</v>
      </c>
      <c r="S28" s="169"/>
      <c r="T28" s="167">
        <f t="shared" si="4"/>
        <v>0</v>
      </c>
      <c r="U28" s="169"/>
      <c r="V28" s="167">
        <f t="shared" si="5"/>
        <v>0</v>
      </c>
      <c r="W28" s="169"/>
      <c r="X28" s="167">
        <f t="shared" si="6"/>
        <v>0</v>
      </c>
      <c r="Y28" s="169"/>
      <c r="Z28" s="167">
        <f t="shared" si="7"/>
        <v>0</v>
      </c>
      <c r="AA28" s="169"/>
      <c r="AB28" s="167">
        <f t="shared" si="8"/>
        <v>0</v>
      </c>
      <c r="AC28" s="169"/>
      <c r="AD28" s="167">
        <f t="shared" si="9"/>
        <v>0</v>
      </c>
      <c r="AE28" s="169"/>
      <c r="AF28" s="167">
        <f t="shared" si="10"/>
        <v>0</v>
      </c>
      <c r="AG28" s="169"/>
      <c r="AH28" s="167">
        <f t="shared" si="11"/>
        <v>0</v>
      </c>
      <c r="AI28" s="169"/>
      <c r="AJ28" s="167">
        <f t="shared" si="12"/>
        <v>0</v>
      </c>
      <c r="AK28" s="169"/>
      <c r="AL28" s="167">
        <f t="shared" si="13"/>
        <v>0</v>
      </c>
      <c r="AM28" s="169"/>
      <c r="AN28" s="167">
        <f t="shared" si="14"/>
        <v>0</v>
      </c>
      <c r="AO28" s="169"/>
      <c r="AP28" s="167">
        <f t="shared" si="15"/>
        <v>0</v>
      </c>
      <c r="AQ28" s="169"/>
      <c r="AR28" s="167">
        <f t="shared" si="16"/>
        <v>0</v>
      </c>
      <c r="AS28" s="169"/>
      <c r="AT28" s="167">
        <f t="shared" si="17"/>
        <v>0</v>
      </c>
      <c r="AU28" s="169"/>
      <c r="AV28" s="167">
        <f t="shared" si="18"/>
        <v>0</v>
      </c>
      <c r="AW28" s="169"/>
      <c r="AX28" s="167">
        <f t="shared" si="19"/>
        <v>0</v>
      </c>
      <c r="AY28" s="169"/>
      <c r="AZ28" s="167">
        <f t="shared" si="20"/>
        <v>0</v>
      </c>
      <c r="BA28" s="169"/>
      <c r="BB28" s="167">
        <f t="shared" si="21"/>
        <v>0</v>
      </c>
      <c r="BC28" s="169"/>
      <c r="BD28" s="167">
        <f t="shared" si="22"/>
        <v>0</v>
      </c>
      <c r="BE28" s="169"/>
      <c r="BF28" s="167">
        <f t="shared" si="23"/>
        <v>0</v>
      </c>
      <c r="BG28" s="169"/>
      <c r="BH28" s="167">
        <f t="shared" si="24"/>
        <v>0</v>
      </c>
      <c r="BI28" s="169"/>
      <c r="BJ28" s="167">
        <f t="shared" si="25"/>
        <v>0</v>
      </c>
      <c r="BK28" s="169"/>
      <c r="BL28" s="167">
        <f t="shared" si="26"/>
        <v>0</v>
      </c>
      <c r="BM28" s="169"/>
      <c r="BN28" s="167">
        <f t="shared" si="27"/>
        <v>0</v>
      </c>
      <c r="BO28" s="27">
        <f t="shared" si="28"/>
        <v>0</v>
      </c>
      <c r="BP28" s="167" t="str">
        <f>IF(COUNTIF(E28:BK28,"О"),COUNTIF(E28:BK28,"О")," ")</f>
        <v xml:space="preserve"> </v>
      </c>
      <c r="BQ28" s="170"/>
      <c r="BR28" s="167" t="str">
        <f>IF(COUNTIF(E28:BK28,"Б"),COUNTIF(E28:BK28,"Б")," ")</f>
        <v xml:space="preserve"> </v>
      </c>
      <c r="BS28" s="167" t="str">
        <f t="shared" ref="BS28:BS41" si="33">IF(COUNTIF(G28:BO28,"НН"),COUNTIF(G28:BO28,"НН")," ")</f>
        <v xml:space="preserve"> </v>
      </c>
      <c r="BT28" s="167"/>
      <c r="BU28" s="167"/>
      <c r="BV28" s="170"/>
      <c r="BW28" s="170"/>
      <c r="BX28" s="167">
        <f t="shared" si="29"/>
        <v>0</v>
      </c>
    </row>
    <row r="29" spans="1:76" s="26" customFormat="1" ht="19.5" customHeight="1" x14ac:dyDescent="0.2">
      <c r="A29" s="165"/>
      <c r="B29" s="166">
        <v>23</v>
      </c>
      <c r="C29" s="166" t="s">
        <v>60</v>
      </c>
      <c r="D29" s="166">
        <v>118</v>
      </c>
      <c r="E29" s="167"/>
      <c r="F29" s="167">
        <f t="shared" si="30"/>
        <v>0</v>
      </c>
      <c r="G29" s="167"/>
      <c r="H29" s="167">
        <f t="shared" si="31"/>
        <v>0</v>
      </c>
      <c r="I29" s="167"/>
      <c r="J29" s="167">
        <f t="shared" si="32"/>
        <v>0</v>
      </c>
      <c r="K29" s="167"/>
      <c r="L29" s="167">
        <f t="shared" si="0"/>
        <v>0</v>
      </c>
      <c r="M29" s="168"/>
      <c r="N29" s="167">
        <f t="shared" si="1"/>
        <v>0</v>
      </c>
      <c r="O29" s="168"/>
      <c r="P29" s="167">
        <f t="shared" si="2"/>
        <v>0</v>
      </c>
      <c r="Q29" s="168"/>
      <c r="R29" s="167">
        <f t="shared" si="3"/>
        <v>0</v>
      </c>
      <c r="S29" s="168"/>
      <c r="T29" s="167">
        <f t="shared" si="4"/>
        <v>0</v>
      </c>
      <c r="U29" s="168"/>
      <c r="V29" s="167">
        <f t="shared" si="5"/>
        <v>0</v>
      </c>
      <c r="W29" s="168"/>
      <c r="X29" s="167">
        <f t="shared" si="6"/>
        <v>0</v>
      </c>
      <c r="Y29" s="167"/>
      <c r="Z29" s="167">
        <f t="shared" si="7"/>
        <v>0</v>
      </c>
      <c r="AA29" s="167"/>
      <c r="AB29" s="167">
        <f t="shared" si="8"/>
        <v>0</v>
      </c>
      <c r="AC29" s="167"/>
      <c r="AD29" s="167">
        <f t="shared" si="9"/>
        <v>0</v>
      </c>
      <c r="AE29" s="167"/>
      <c r="AF29" s="167">
        <f t="shared" si="10"/>
        <v>0</v>
      </c>
      <c r="AG29" s="167"/>
      <c r="AH29" s="167">
        <f t="shared" si="11"/>
        <v>0</v>
      </c>
      <c r="AI29" s="167"/>
      <c r="AJ29" s="167">
        <f t="shared" si="12"/>
        <v>0</v>
      </c>
      <c r="AK29" s="167"/>
      <c r="AL29" s="167">
        <f t="shared" si="13"/>
        <v>0</v>
      </c>
      <c r="AM29" s="167"/>
      <c r="AN29" s="167">
        <f t="shared" si="14"/>
        <v>0</v>
      </c>
      <c r="AO29" s="167"/>
      <c r="AP29" s="167">
        <f t="shared" si="15"/>
        <v>0</v>
      </c>
      <c r="AQ29" s="167"/>
      <c r="AR29" s="167">
        <f t="shared" si="16"/>
        <v>0</v>
      </c>
      <c r="AS29" s="167"/>
      <c r="AT29" s="167">
        <f t="shared" si="17"/>
        <v>0</v>
      </c>
      <c r="AU29" s="167"/>
      <c r="AV29" s="167">
        <f t="shared" si="18"/>
        <v>0</v>
      </c>
      <c r="AW29" s="167"/>
      <c r="AX29" s="167">
        <f t="shared" si="19"/>
        <v>0</v>
      </c>
      <c r="AY29" s="167"/>
      <c r="AZ29" s="167">
        <f t="shared" si="20"/>
        <v>0</v>
      </c>
      <c r="BA29" s="167"/>
      <c r="BB29" s="167">
        <f t="shared" si="21"/>
        <v>0</v>
      </c>
      <c r="BC29" s="167"/>
      <c r="BD29" s="167">
        <f t="shared" si="22"/>
        <v>0</v>
      </c>
      <c r="BE29" s="167"/>
      <c r="BF29" s="167">
        <f t="shared" si="23"/>
        <v>0</v>
      </c>
      <c r="BG29" s="167"/>
      <c r="BH29" s="167">
        <f t="shared" si="24"/>
        <v>0</v>
      </c>
      <c r="BI29" s="167"/>
      <c r="BJ29" s="167">
        <f t="shared" si="25"/>
        <v>0</v>
      </c>
      <c r="BK29" s="167"/>
      <c r="BL29" s="167">
        <f t="shared" si="26"/>
        <v>0</v>
      </c>
      <c r="BM29" s="167"/>
      <c r="BN29" s="167">
        <f t="shared" si="27"/>
        <v>0</v>
      </c>
      <c r="BO29" s="27">
        <f t="shared" si="28"/>
        <v>0</v>
      </c>
      <c r="BP29" s="167" t="str">
        <f>IF(COUNTIF(E29:BK29,"О"),COUNTIF(E29:BK29,"О")," ")</f>
        <v xml:space="preserve"> </v>
      </c>
      <c r="BQ29" s="170"/>
      <c r="BR29" s="167" t="str">
        <f>IF(COUNTIF(E29:BK29,"Б"),COUNTIF(E29:BK29,"Б")," ")</f>
        <v xml:space="preserve"> </v>
      </c>
      <c r="BS29" s="167" t="str">
        <f t="shared" si="33"/>
        <v xml:space="preserve"> </v>
      </c>
      <c r="BT29" s="167"/>
      <c r="BU29" s="167"/>
      <c r="BV29" s="170"/>
      <c r="BW29" s="170"/>
      <c r="BX29" s="167">
        <f t="shared" si="29"/>
        <v>0</v>
      </c>
    </row>
    <row r="30" spans="1:76" s="26" customFormat="1" ht="19.5" customHeight="1" x14ac:dyDescent="0.2">
      <c r="A30" s="165"/>
      <c r="B30" s="166">
        <v>24</v>
      </c>
      <c r="C30" s="166" t="s">
        <v>60</v>
      </c>
      <c r="D30" s="166">
        <v>118</v>
      </c>
      <c r="E30" s="167"/>
      <c r="F30" s="167">
        <f t="shared" si="30"/>
        <v>0</v>
      </c>
      <c r="G30" s="167"/>
      <c r="H30" s="167">
        <f t="shared" si="31"/>
        <v>0</v>
      </c>
      <c r="I30" s="167"/>
      <c r="J30" s="167">
        <f t="shared" si="32"/>
        <v>0</v>
      </c>
      <c r="K30" s="167"/>
      <c r="L30" s="167">
        <f t="shared" si="0"/>
        <v>0</v>
      </c>
      <c r="M30" s="168"/>
      <c r="N30" s="167">
        <f t="shared" si="1"/>
        <v>0</v>
      </c>
      <c r="O30" s="168"/>
      <c r="P30" s="167">
        <f t="shared" si="2"/>
        <v>0</v>
      </c>
      <c r="Q30" s="168"/>
      <c r="R30" s="167">
        <f t="shared" si="3"/>
        <v>0</v>
      </c>
      <c r="S30" s="168"/>
      <c r="T30" s="167">
        <f t="shared" si="4"/>
        <v>0</v>
      </c>
      <c r="U30" s="168"/>
      <c r="V30" s="167">
        <f t="shared" si="5"/>
        <v>0</v>
      </c>
      <c r="W30" s="168"/>
      <c r="X30" s="167">
        <f t="shared" si="6"/>
        <v>0</v>
      </c>
      <c r="Y30" s="167"/>
      <c r="Z30" s="167">
        <f t="shared" si="7"/>
        <v>0</v>
      </c>
      <c r="AA30" s="167"/>
      <c r="AB30" s="167">
        <f t="shared" si="8"/>
        <v>0</v>
      </c>
      <c r="AC30" s="167"/>
      <c r="AD30" s="167">
        <f t="shared" si="9"/>
        <v>0</v>
      </c>
      <c r="AE30" s="167"/>
      <c r="AF30" s="167">
        <f t="shared" si="10"/>
        <v>0</v>
      </c>
      <c r="AG30" s="167"/>
      <c r="AH30" s="167">
        <f t="shared" si="11"/>
        <v>0</v>
      </c>
      <c r="AI30" s="167"/>
      <c r="AJ30" s="167">
        <f t="shared" si="12"/>
        <v>0</v>
      </c>
      <c r="AK30" s="167"/>
      <c r="AL30" s="167">
        <f t="shared" si="13"/>
        <v>0</v>
      </c>
      <c r="AM30" s="167"/>
      <c r="AN30" s="167">
        <f t="shared" si="14"/>
        <v>0</v>
      </c>
      <c r="AO30" s="167"/>
      <c r="AP30" s="167">
        <f t="shared" si="15"/>
        <v>0</v>
      </c>
      <c r="AQ30" s="167"/>
      <c r="AR30" s="167">
        <f t="shared" si="16"/>
        <v>0</v>
      </c>
      <c r="AS30" s="167"/>
      <c r="AT30" s="167">
        <f t="shared" si="17"/>
        <v>0</v>
      </c>
      <c r="AU30" s="167"/>
      <c r="AV30" s="167">
        <f t="shared" si="18"/>
        <v>0</v>
      </c>
      <c r="AW30" s="167"/>
      <c r="AX30" s="167">
        <f t="shared" si="19"/>
        <v>0</v>
      </c>
      <c r="AY30" s="167"/>
      <c r="AZ30" s="167">
        <f t="shared" si="20"/>
        <v>0</v>
      </c>
      <c r="BA30" s="167"/>
      <c r="BB30" s="167">
        <f t="shared" si="21"/>
        <v>0</v>
      </c>
      <c r="BC30" s="167"/>
      <c r="BD30" s="167">
        <f t="shared" si="22"/>
        <v>0</v>
      </c>
      <c r="BE30" s="167"/>
      <c r="BF30" s="167">
        <f t="shared" si="23"/>
        <v>0</v>
      </c>
      <c r="BG30" s="167"/>
      <c r="BH30" s="167">
        <f t="shared" si="24"/>
        <v>0</v>
      </c>
      <c r="BI30" s="167"/>
      <c r="BJ30" s="167">
        <f t="shared" si="25"/>
        <v>0</v>
      </c>
      <c r="BK30" s="167"/>
      <c r="BL30" s="167">
        <f t="shared" si="26"/>
        <v>0</v>
      </c>
      <c r="BM30" s="167"/>
      <c r="BN30" s="167">
        <f t="shared" si="27"/>
        <v>0</v>
      </c>
      <c r="BO30" s="27">
        <f t="shared" si="28"/>
        <v>0</v>
      </c>
      <c r="BP30" s="167"/>
      <c r="BQ30" s="170"/>
      <c r="BR30" s="167"/>
      <c r="BS30" s="167" t="str">
        <f t="shared" si="33"/>
        <v xml:space="preserve"> </v>
      </c>
      <c r="BT30" s="167"/>
      <c r="BU30" s="167"/>
      <c r="BV30" s="170"/>
      <c r="BW30" s="170"/>
      <c r="BX30" s="167">
        <f t="shared" si="29"/>
        <v>0</v>
      </c>
    </row>
    <row r="31" spans="1:76" s="26" customFormat="1" ht="19.5" customHeight="1" x14ac:dyDescent="0.2">
      <c r="A31" s="165"/>
      <c r="B31" s="166">
        <v>25</v>
      </c>
      <c r="C31" s="166" t="s">
        <v>60</v>
      </c>
      <c r="D31" s="166">
        <v>118</v>
      </c>
      <c r="E31" s="167"/>
      <c r="F31" s="167">
        <f t="shared" si="30"/>
        <v>0</v>
      </c>
      <c r="G31" s="167"/>
      <c r="H31" s="167">
        <f t="shared" si="31"/>
        <v>0</v>
      </c>
      <c r="I31" s="167"/>
      <c r="J31" s="167">
        <f t="shared" si="32"/>
        <v>0</v>
      </c>
      <c r="K31" s="167"/>
      <c r="L31" s="167">
        <f t="shared" si="0"/>
        <v>0</v>
      </c>
      <c r="M31" s="168"/>
      <c r="N31" s="167">
        <f t="shared" si="1"/>
        <v>0</v>
      </c>
      <c r="O31" s="168"/>
      <c r="P31" s="167">
        <f t="shared" si="2"/>
        <v>0</v>
      </c>
      <c r="Q31" s="168"/>
      <c r="R31" s="167">
        <f t="shared" si="3"/>
        <v>0</v>
      </c>
      <c r="S31" s="168"/>
      <c r="T31" s="167">
        <f t="shared" si="4"/>
        <v>0</v>
      </c>
      <c r="U31" s="168"/>
      <c r="V31" s="167">
        <f t="shared" si="5"/>
        <v>0</v>
      </c>
      <c r="W31" s="168"/>
      <c r="X31" s="167">
        <f t="shared" si="6"/>
        <v>0</v>
      </c>
      <c r="Y31" s="167"/>
      <c r="Z31" s="167">
        <f t="shared" si="7"/>
        <v>0</v>
      </c>
      <c r="AA31" s="167"/>
      <c r="AB31" s="167">
        <f t="shared" si="8"/>
        <v>0</v>
      </c>
      <c r="AC31" s="167"/>
      <c r="AD31" s="167">
        <f t="shared" si="9"/>
        <v>0</v>
      </c>
      <c r="AE31" s="167"/>
      <c r="AF31" s="167">
        <f t="shared" si="10"/>
        <v>0</v>
      </c>
      <c r="AG31" s="167"/>
      <c r="AH31" s="167">
        <f t="shared" si="11"/>
        <v>0</v>
      </c>
      <c r="AI31" s="167"/>
      <c r="AJ31" s="167">
        <f t="shared" si="12"/>
        <v>0</v>
      </c>
      <c r="AK31" s="167"/>
      <c r="AL31" s="167">
        <f t="shared" si="13"/>
        <v>0</v>
      </c>
      <c r="AM31" s="167"/>
      <c r="AN31" s="167">
        <f t="shared" si="14"/>
        <v>0</v>
      </c>
      <c r="AO31" s="167"/>
      <c r="AP31" s="167">
        <f t="shared" si="15"/>
        <v>0</v>
      </c>
      <c r="AQ31" s="167"/>
      <c r="AR31" s="167">
        <f t="shared" si="16"/>
        <v>0</v>
      </c>
      <c r="AS31" s="167"/>
      <c r="AT31" s="167">
        <f t="shared" si="17"/>
        <v>0</v>
      </c>
      <c r="AU31" s="167"/>
      <c r="AV31" s="167">
        <f t="shared" si="18"/>
        <v>0</v>
      </c>
      <c r="AW31" s="167"/>
      <c r="AX31" s="167">
        <f t="shared" si="19"/>
        <v>0</v>
      </c>
      <c r="AY31" s="167"/>
      <c r="AZ31" s="167">
        <f t="shared" si="20"/>
        <v>0</v>
      </c>
      <c r="BA31" s="167"/>
      <c r="BB31" s="167">
        <f t="shared" si="21"/>
        <v>0</v>
      </c>
      <c r="BC31" s="167"/>
      <c r="BD31" s="167">
        <f t="shared" si="22"/>
        <v>0</v>
      </c>
      <c r="BE31" s="167"/>
      <c r="BF31" s="167">
        <f t="shared" si="23"/>
        <v>0</v>
      </c>
      <c r="BG31" s="167"/>
      <c r="BH31" s="167">
        <f t="shared" si="24"/>
        <v>0</v>
      </c>
      <c r="BI31" s="167"/>
      <c r="BJ31" s="167">
        <f t="shared" si="25"/>
        <v>0</v>
      </c>
      <c r="BK31" s="167"/>
      <c r="BL31" s="167">
        <f t="shared" si="26"/>
        <v>0</v>
      </c>
      <c r="BM31" s="167"/>
      <c r="BN31" s="167">
        <f t="shared" si="27"/>
        <v>0</v>
      </c>
      <c r="BO31" s="27">
        <f t="shared" si="28"/>
        <v>0</v>
      </c>
      <c r="BP31" s="167" t="str">
        <f t="shared" ref="BP31:BP41" si="34">IF(COUNTIF(E31:BK31,"О"),COUNTIF(E31:BK31,"О")," ")</f>
        <v xml:space="preserve"> </v>
      </c>
      <c r="BQ31" s="170"/>
      <c r="BR31" s="167" t="str">
        <f t="shared" ref="BR31:BR41" si="35">IF(COUNTIF(E31:BK31,"Б"),COUNTIF(E31:BK31,"Б")," ")</f>
        <v xml:space="preserve"> </v>
      </c>
      <c r="BS31" s="167" t="str">
        <f t="shared" si="33"/>
        <v xml:space="preserve"> </v>
      </c>
      <c r="BT31" s="167"/>
      <c r="BU31" s="167"/>
      <c r="BV31" s="170"/>
      <c r="BW31" s="170"/>
      <c r="BX31" s="167">
        <f t="shared" si="29"/>
        <v>0</v>
      </c>
    </row>
    <row r="32" spans="1:76" s="26" customFormat="1" ht="19.5" customHeight="1" x14ac:dyDescent="0.2">
      <c r="A32" s="165"/>
      <c r="B32" s="166">
        <v>26</v>
      </c>
      <c r="C32" s="166" t="s">
        <v>60</v>
      </c>
      <c r="D32" s="166">
        <v>118</v>
      </c>
      <c r="E32" s="167"/>
      <c r="F32" s="167">
        <f t="shared" si="30"/>
        <v>0</v>
      </c>
      <c r="G32" s="167"/>
      <c r="H32" s="167">
        <f t="shared" si="31"/>
        <v>0</v>
      </c>
      <c r="I32" s="167"/>
      <c r="J32" s="167">
        <f t="shared" si="32"/>
        <v>0</v>
      </c>
      <c r="K32" s="167"/>
      <c r="L32" s="167">
        <f t="shared" si="0"/>
        <v>0</v>
      </c>
      <c r="M32" s="168"/>
      <c r="N32" s="167">
        <f t="shared" si="1"/>
        <v>0</v>
      </c>
      <c r="O32" s="168"/>
      <c r="P32" s="167">
        <f t="shared" si="2"/>
        <v>0</v>
      </c>
      <c r="Q32" s="168"/>
      <c r="R32" s="167">
        <f t="shared" si="3"/>
        <v>0</v>
      </c>
      <c r="S32" s="168"/>
      <c r="T32" s="167">
        <f t="shared" si="4"/>
        <v>0</v>
      </c>
      <c r="U32" s="168"/>
      <c r="V32" s="167">
        <f t="shared" si="5"/>
        <v>0</v>
      </c>
      <c r="W32" s="168"/>
      <c r="X32" s="167">
        <f t="shared" si="6"/>
        <v>0</v>
      </c>
      <c r="Y32" s="167"/>
      <c r="Z32" s="167">
        <f t="shared" si="7"/>
        <v>0</v>
      </c>
      <c r="AA32" s="167"/>
      <c r="AB32" s="167">
        <f t="shared" si="8"/>
        <v>0</v>
      </c>
      <c r="AC32" s="167"/>
      <c r="AD32" s="167">
        <f t="shared" si="9"/>
        <v>0</v>
      </c>
      <c r="AE32" s="167"/>
      <c r="AF32" s="167">
        <f t="shared" si="10"/>
        <v>0</v>
      </c>
      <c r="AG32" s="167"/>
      <c r="AH32" s="167">
        <f t="shared" si="11"/>
        <v>0</v>
      </c>
      <c r="AI32" s="167"/>
      <c r="AJ32" s="167">
        <f t="shared" si="12"/>
        <v>0</v>
      </c>
      <c r="AK32" s="167"/>
      <c r="AL32" s="167">
        <f t="shared" si="13"/>
        <v>0</v>
      </c>
      <c r="AM32" s="167"/>
      <c r="AN32" s="167">
        <f t="shared" si="14"/>
        <v>0</v>
      </c>
      <c r="AO32" s="167"/>
      <c r="AP32" s="167">
        <f t="shared" si="15"/>
        <v>0</v>
      </c>
      <c r="AQ32" s="167"/>
      <c r="AR32" s="167">
        <f t="shared" si="16"/>
        <v>0</v>
      </c>
      <c r="AS32" s="167"/>
      <c r="AT32" s="167">
        <f t="shared" si="17"/>
        <v>0</v>
      </c>
      <c r="AU32" s="167"/>
      <c r="AV32" s="167">
        <f t="shared" si="18"/>
        <v>0</v>
      </c>
      <c r="AW32" s="167"/>
      <c r="AX32" s="167">
        <f t="shared" si="19"/>
        <v>0</v>
      </c>
      <c r="AY32" s="167"/>
      <c r="AZ32" s="167">
        <f t="shared" si="20"/>
        <v>0</v>
      </c>
      <c r="BA32" s="167"/>
      <c r="BB32" s="167">
        <f t="shared" si="21"/>
        <v>0</v>
      </c>
      <c r="BC32" s="167"/>
      <c r="BD32" s="167">
        <f t="shared" si="22"/>
        <v>0</v>
      </c>
      <c r="BE32" s="167"/>
      <c r="BF32" s="167">
        <f t="shared" si="23"/>
        <v>0</v>
      </c>
      <c r="BG32" s="167"/>
      <c r="BH32" s="167">
        <f t="shared" si="24"/>
        <v>0</v>
      </c>
      <c r="BI32" s="167"/>
      <c r="BJ32" s="167">
        <f t="shared" si="25"/>
        <v>0</v>
      </c>
      <c r="BK32" s="167"/>
      <c r="BL32" s="167">
        <f t="shared" si="26"/>
        <v>0</v>
      </c>
      <c r="BM32" s="167"/>
      <c r="BN32" s="167">
        <f t="shared" si="27"/>
        <v>0</v>
      </c>
      <c r="BO32" s="27">
        <f t="shared" si="28"/>
        <v>0</v>
      </c>
      <c r="BP32" s="167" t="str">
        <f t="shared" si="34"/>
        <v xml:space="preserve"> </v>
      </c>
      <c r="BQ32" s="170"/>
      <c r="BR32" s="167" t="str">
        <f t="shared" si="35"/>
        <v xml:space="preserve"> </v>
      </c>
      <c r="BS32" s="167" t="str">
        <f t="shared" si="33"/>
        <v xml:space="preserve"> </v>
      </c>
      <c r="BT32" s="167"/>
      <c r="BU32" s="167"/>
      <c r="BV32" s="170"/>
      <c r="BW32" s="170"/>
      <c r="BX32" s="167">
        <f t="shared" si="29"/>
        <v>0</v>
      </c>
    </row>
    <row r="33" spans="1:76" s="26" customFormat="1" ht="19.5" customHeight="1" x14ac:dyDescent="0.2">
      <c r="A33" s="165"/>
      <c r="B33" s="166">
        <v>27</v>
      </c>
      <c r="C33" s="166" t="s">
        <v>60</v>
      </c>
      <c r="D33" s="166">
        <v>118</v>
      </c>
      <c r="E33" s="167"/>
      <c r="F33" s="167">
        <f t="shared" si="30"/>
        <v>0</v>
      </c>
      <c r="G33" s="167"/>
      <c r="H33" s="167">
        <f t="shared" si="31"/>
        <v>0</v>
      </c>
      <c r="I33" s="167"/>
      <c r="J33" s="167">
        <f t="shared" si="32"/>
        <v>0</v>
      </c>
      <c r="K33" s="167"/>
      <c r="L33" s="167">
        <f t="shared" si="0"/>
        <v>0</v>
      </c>
      <c r="M33" s="168"/>
      <c r="N33" s="167">
        <f t="shared" si="1"/>
        <v>0</v>
      </c>
      <c r="O33" s="168"/>
      <c r="P33" s="167">
        <f t="shared" si="2"/>
        <v>0</v>
      </c>
      <c r="Q33" s="168"/>
      <c r="R33" s="167">
        <f t="shared" si="3"/>
        <v>0</v>
      </c>
      <c r="S33" s="168"/>
      <c r="T33" s="167">
        <f t="shared" si="4"/>
        <v>0</v>
      </c>
      <c r="U33" s="168"/>
      <c r="V33" s="167">
        <f t="shared" si="5"/>
        <v>0</v>
      </c>
      <c r="W33" s="168"/>
      <c r="X33" s="167">
        <f t="shared" si="6"/>
        <v>0</v>
      </c>
      <c r="Y33" s="167"/>
      <c r="Z33" s="167">
        <f t="shared" si="7"/>
        <v>0</v>
      </c>
      <c r="AA33" s="167"/>
      <c r="AB33" s="167">
        <f t="shared" si="8"/>
        <v>0</v>
      </c>
      <c r="AC33" s="167"/>
      <c r="AD33" s="167">
        <f t="shared" si="9"/>
        <v>0</v>
      </c>
      <c r="AE33" s="167"/>
      <c r="AF33" s="167">
        <f t="shared" si="10"/>
        <v>0</v>
      </c>
      <c r="AG33" s="167"/>
      <c r="AH33" s="167">
        <f t="shared" si="11"/>
        <v>0</v>
      </c>
      <c r="AI33" s="167"/>
      <c r="AJ33" s="167">
        <f t="shared" si="12"/>
        <v>0</v>
      </c>
      <c r="AK33" s="167"/>
      <c r="AL33" s="167">
        <f t="shared" si="13"/>
        <v>0</v>
      </c>
      <c r="AM33" s="167"/>
      <c r="AN33" s="167">
        <f t="shared" si="14"/>
        <v>0</v>
      </c>
      <c r="AO33" s="167"/>
      <c r="AP33" s="167">
        <f t="shared" si="15"/>
        <v>0</v>
      </c>
      <c r="AQ33" s="167"/>
      <c r="AR33" s="167">
        <f t="shared" si="16"/>
        <v>0</v>
      </c>
      <c r="AS33" s="167"/>
      <c r="AT33" s="167">
        <f t="shared" si="17"/>
        <v>0</v>
      </c>
      <c r="AU33" s="167"/>
      <c r="AV33" s="167">
        <f t="shared" si="18"/>
        <v>0</v>
      </c>
      <c r="AW33" s="167"/>
      <c r="AX33" s="167">
        <f t="shared" si="19"/>
        <v>0</v>
      </c>
      <c r="AY33" s="167"/>
      <c r="AZ33" s="167">
        <f t="shared" si="20"/>
        <v>0</v>
      </c>
      <c r="BA33" s="167"/>
      <c r="BB33" s="167">
        <f t="shared" si="21"/>
        <v>0</v>
      </c>
      <c r="BC33" s="167"/>
      <c r="BD33" s="167">
        <f t="shared" si="22"/>
        <v>0</v>
      </c>
      <c r="BE33" s="167"/>
      <c r="BF33" s="167">
        <f t="shared" si="23"/>
        <v>0</v>
      </c>
      <c r="BG33" s="167"/>
      <c r="BH33" s="167">
        <f t="shared" si="24"/>
        <v>0</v>
      </c>
      <c r="BI33" s="167"/>
      <c r="BJ33" s="167">
        <f t="shared" si="25"/>
        <v>0</v>
      </c>
      <c r="BK33" s="167"/>
      <c r="BL33" s="167">
        <f t="shared" si="26"/>
        <v>0</v>
      </c>
      <c r="BM33" s="167"/>
      <c r="BN33" s="167">
        <f t="shared" si="27"/>
        <v>0</v>
      </c>
      <c r="BO33" s="27">
        <f t="shared" si="28"/>
        <v>0</v>
      </c>
      <c r="BP33" s="167" t="str">
        <f t="shared" si="34"/>
        <v xml:space="preserve"> </v>
      </c>
      <c r="BQ33" s="170"/>
      <c r="BR33" s="167" t="str">
        <f t="shared" si="35"/>
        <v xml:space="preserve"> </v>
      </c>
      <c r="BS33" s="167" t="str">
        <f t="shared" si="33"/>
        <v xml:space="preserve"> </v>
      </c>
      <c r="BT33" s="167"/>
      <c r="BU33" s="167"/>
      <c r="BV33" s="170"/>
      <c r="BW33" s="170"/>
      <c r="BX33" s="167">
        <f t="shared" si="29"/>
        <v>0</v>
      </c>
    </row>
    <row r="34" spans="1:76" s="26" customFormat="1" ht="19.5" customHeight="1" x14ac:dyDescent="0.2">
      <c r="A34" s="165"/>
      <c r="B34" s="166">
        <v>28</v>
      </c>
      <c r="C34" s="166" t="s">
        <v>60</v>
      </c>
      <c r="D34" s="166">
        <v>118</v>
      </c>
      <c r="E34" s="167"/>
      <c r="F34" s="167">
        <f t="shared" si="30"/>
        <v>0</v>
      </c>
      <c r="G34" s="167"/>
      <c r="H34" s="167">
        <f t="shared" si="31"/>
        <v>0</v>
      </c>
      <c r="I34" s="167"/>
      <c r="J34" s="167">
        <f t="shared" si="32"/>
        <v>0</v>
      </c>
      <c r="K34" s="167"/>
      <c r="L34" s="167">
        <f t="shared" si="0"/>
        <v>0</v>
      </c>
      <c r="M34" s="167"/>
      <c r="N34" s="167">
        <f t="shared" si="1"/>
        <v>0</v>
      </c>
      <c r="O34" s="167"/>
      <c r="P34" s="167">
        <f t="shared" si="2"/>
        <v>0</v>
      </c>
      <c r="Q34" s="167"/>
      <c r="R34" s="167">
        <f t="shared" si="3"/>
        <v>0</v>
      </c>
      <c r="S34" s="167"/>
      <c r="T34" s="167">
        <f t="shared" si="4"/>
        <v>0</v>
      </c>
      <c r="U34" s="167"/>
      <c r="V34" s="167">
        <f t="shared" si="5"/>
        <v>0</v>
      </c>
      <c r="W34" s="167"/>
      <c r="X34" s="167">
        <f t="shared" si="6"/>
        <v>0</v>
      </c>
      <c r="Y34" s="167"/>
      <c r="Z34" s="167">
        <f t="shared" si="7"/>
        <v>0</v>
      </c>
      <c r="AA34" s="167"/>
      <c r="AB34" s="167">
        <f t="shared" si="8"/>
        <v>0</v>
      </c>
      <c r="AC34" s="167"/>
      <c r="AD34" s="167">
        <f t="shared" si="9"/>
        <v>0</v>
      </c>
      <c r="AE34" s="167"/>
      <c r="AF34" s="167">
        <f t="shared" si="10"/>
        <v>0</v>
      </c>
      <c r="AG34" s="167"/>
      <c r="AH34" s="167">
        <f t="shared" si="11"/>
        <v>0</v>
      </c>
      <c r="AI34" s="167"/>
      <c r="AJ34" s="167">
        <f t="shared" si="12"/>
        <v>0</v>
      </c>
      <c r="AK34" s="167"/>
      <c r="AL34" s="167">
        <f t="shared" si="13"/>
        <v>0</v>
      </c>
      <c r="AM34" s="167"/>
      <c r="AN34" s="167">
        <f t="shared" si="14"/>
        <v>0</v>
      </c>
      <c r="AO34" s="167"/>
      <c r="AP34" s="167">
        <f t="shared" si="15"/>
        <v>0</v>
      </c>
      <c r="AQ34" s="167"/>
      <c r="AR34" s="167">
        <f t="shared" si="16"/>
        <v>0</v>
      </c>
      <c r="AS34" s="167"/>
      <c r="AT34" s="167">
        <f t="shared" si="17"/>
        <v>0</v>
      </c>
      <c r="AU34" s="167"/>
      <c r="AV34" s="167">
        <f t="shared" si="18"/>
        <v>0</v>
      </c>
      <c r="AW34" s="167"/>
      <c r="AX34" s="167">
        <f t="shared" si="19"/>
        <v>0</v>
      </c>
      <c r="AY34" s="167"/>
      <c r="AZ34" s="167">
        <f t="shared" si="20"/>
        <v>0</v>
      </c>
      <c r="BA34" s="167"/>
      <c r="BB34" s="167">
        <f t="shared" si="21"/>
        <v>0</v>
      </c>
      <c r="BC34" s="167"/>
      <c r="BD34" s="167">
        <f t="shared" si="22"/>
        <v>0</v>
      </c>
      <c r="BE34" s="167"/>
      <c r="BF34" s="167">
        <f t="shared" si="23"/>
        <v>0</v>
      </c>
      <c r="BG34" s="167"/>
      <c r="BH34" s="167">
        <f t="shared" si="24"/>
        <v>0</v>
      </c>
      <c r="BI34" s="167"/>
      <c r="BJ34" s="167">
        <f t="shared" si="25"/>
        <v>0</v>
      </c>
      <c r="BK34" s="167"/>
      <c r="BL34" s="167">
        <f t="shared" si="26"/>
        <v>0</v>
      </c>
      <c r="BM34" s="167"/>
      <c r="BN34" s="167">
        <f t="shared" si="27"/>
        <v>0</v>
      </c>
      <c r="BO34" s="27">
        <f t="shared" si="28"/>
        <v>0</v>
      </c>
      <c r="BP34" s="167" t="str">
        <f t="shared" si="34"/>
        <v xml:space="preserve"> </v>
      </c>
      <c r="BQ34" s="170"/>
      <c r="BR34" s="167" t="str">
        <f t="shared" si="35"/>
        <v xml:space="preserve"> </v>
      </c>
      <c r="BS34" s="167" t="str">
        <f t="shared" si="33"/>
        <v xml:space="preserve"> </v>
      </c>
      <c r="BT34" s="167"/>
      <c r="BU34" s="167"/>
      <c r="BV34" s="170"/>
      <c r="BW34" s="170"/>
      <c r="BX34" s="167">
        <f t="shared" si="29"/>
        <v>0</v>
      </c>
    </row>
    <row r="35" spans="1:76" s="29" customFormat="1" ht="14.25" customHeight="1" x14ac:dyDescent="0.2">
      <c r="A35" s="147"/>
      <c r="B35" s="104">
        <v>29</v>
      </c>
      <c r="C35" s="104" t="s">
        <v>3</v>
      </c>
      <c r="D35" s="104">
        <v>110</v>
      </c>
      <c r="E35" s="145"/>
      <c r="F35" s="145">
        <f t="shared" si="30"/>
        <v>0</v>
      </c>
      <c r="G35" s="145"/>
      <c r="H35" s="145">
        <f t="shared" si="31"/>
        <v>0</v>
      </c>
      <c r="I35" s="145"/>
      <c r="J35" s="145">
        <f t="shared" si="32"/>
        <v>0</v>
      </c>
      <c r="K35" s="145"/>
      <c r="L35" s="145">
        <f t="shared" si="0"/>
        <v>0</v>
      </c>
      <c r="M35" s="145"/>
      <c r="N35" s="145">
        <f t="shared" si="1"/>
        <v>0</v>
      </c>
      <c r="O35" s="145"/>
      <c r="P35" s="145">
        <f t="shared" si="2"/>
        <v>0</v>
      </c>
      <c r="Q35" s="145"/>
      <c r="R35" s="145">
        <f t="shared" si="3"/>
        <v>0</v>
      </c>
      <c r="S35" s="145"/>
      <c r="T35" s="145">
        <f t="shared" si="4"/>
        <v>0</v>
      </c>
      <c r="U35" s="145"/>
      <c r="V35" s="145">
        <f t="shared" si="5"/>
        <v>0</v>
      </c>
      <c r="W35" s="145"/>
      <c r="X35" s="145">
        <f t="shared" si="6"/>
        <v>0</v>
      </c>
      <c r="Y35" s="145"/>
      <c r="Z35" s="145">
        <f t="shared" si="7"/>
        <v>0</v>
      </c>
      <c r="AA35" s="145"/>
      <c r="AB35" s="145">
        <f t="shared" si="8"/>
        <v>0</v>
      </c>
      <c r="AC35" s="145"/>
      <c r="AD35" s="145">
        <f t="shared" si="9"/>
        <v>0</v>
      </c>
      <c r="AE35" s="145"/>
      <c r="AF35" s="145">
        <f t="shared" si="10"/>
        <v>0</v>
      </c>
      <c r="AG35" s="145"/>
      <c r="AH35" s="145">
        <f t="shared" si="11"/>
        <v>0</v>
      </c>
      <c r="AI35" s="145"/>
      <c r="AJ35" s="145">
        <f t="shared" si="12"/>
        <v>0</v>
      </c>
      <c r="AK35" s="145"/>
      <c r="AL35" s="145">
        <f t="shared" si="13"/>
        <v>0</v>
      </c>
      <c r="AM35" s="145"/>
      <c r="AN35" s="145">
        <f t="shared" si="14"/>
        <v>0</v>
      </c>
      <c r="AO35" s="145"/>
      <c r="AP35" s="145">
        <f t="shared" si="15"/>
        <v>0</v>
      </c>
      <c r="AQ35" s="145"/>
      <c r="AR35" s="145">
        <f t="shared" si="16"/>
        <v>0</v>
      </c>
      <c r="AS35" s="145"/>
      <c r="AT35" s="145">
        <f t="shared" si="17"/>
        <v>0</v>
      </c>
      <c r="AU35" s="145"/>
      <c r="AV35" s="145">
        <f t="shared" si="18"/>
        <v>0</v>
      </c>
      <c r="AW35" s="145"/>
      <c r="AX35" s="145">
        <f t="shared" si="19"/>
        <v>0</v>
      </c>
      <c r="AY35" s="145"/>
      <c r="AZ35" s="145">
        <f t="shared" si="20"/>
        <v>0</v>
      </c>
      <c r="BA35" s="145"/>
      <c r="BB35" s="145">
        <f t="shared" si="21"/>
        <v>0</v>
      </c>
      <c r="BC35" s="145"/>
      <c r="BD35" s="145">
        <f t="shared" si="22"/>
        <v>0</v>
      </c>
      <c r="BE35" s="145"/>
      <c r="BF35" s="145">
        <f t="shared" si="23"/>
        <v>0</v>
      </c>
      <c r="BG35" s="145"/>
      <c r="BH35" s="145">
        <f t="shared" si="24"/>
        <v>0</v>
      </c>
      <c r="BI35" s="145"/>
      <c r="BJ35" s="145">
        <f t="shared" si="25"/>
        <v>0</v>
      </c>
      <c r="BK35" s="145"/>
      <c r="BL35" s="145">
        <f t="shared" si="26"/>
        <v>0</v>
      </c>
      <c r="BM35" s="145"/>
      <c r="BN35" s="145">
        <f t="shared" si="27"/>
        <v>0</v>
      </c>
      <c r="BO35" s="27">
        <f t="shared" si="28"/>
        <v>0</v>
      </c>
      <c r="BP35" s="145" t="str">
        <f t="shared" si="34"/>
        <v xml:space="preserve"> </v>
      </c>
      <c r="BQ35" s="148"/>
      <c r="BR35" s="145" t="str">
        <f t="shared" si="35"/>
        <v xml:space="preserve"> </v>
      </c>
      <c r="BS35" s="145" t="str">
        <f t="shared" si="33"/>
        <v xml:space="preserve"> </v>
      </c>
      <c r="BT35" s="145"/>
      <c r="BU35" s="145"/>
      <c r="BV35" s="148"/>
      <c r="BW35" s="148"/>
      <c r="BX35" s="145">
        <f t="shared" si="29"/>
        <v>0</v>
      </c>
    </row>
    <row r="36" spans="1:76" s="29" customFormat="1" ht="14.25" customHeight="1" x14ac:dyDescent="0.2">
      <c r="A36" s="147"/>
      <c r="B36" s="104">
        <v>30</v>
      </c>
      <c r="C36" s="104" t="s">
        <v>3</v>
      </c>
      <c r="D36" s="104">
        <v>110</v>
      </c>
      <c r="E36" s="145"/>
      <c r="F36" s="145">
        <f t="shared" si="30"/>
        <v>0</v>
      </c>
      <c r="G36" s="145"/>
      <c r="H36" s="145">
        <f t="shared" si="31"/>
        <v>0</v>
      </c>
      <c r="I36" s="145"/>
      <c r="J36" s="145">
        <f t="shared" si="32"/>
        <v>0</v>
      </c>
      <c r="K36" s="145">
        <v>50</v>
      </c>
      <c r="L36" s="145">
        <f t="shared" si="0"/>
        <v>5500</v>
      </c>
      <c r="M36" s="145"/>
      <c r="N36" s="145">
        <f t="shared" si="1"/>
        <v>0</v>
      </c>
      <c r="O36" s="145"/>
      <c r="P36" s="145">
        <f t="shared" si="2"/>
        <v>0</v>
      </c>
      <c r="Q36" s="145"/>
      <c r="R36" s="145">
        <f t="shared" si="3"/>
        <v>0</v>
      </c>
      <c r="S36" s="145"/>
      <c r="T36" s="145">
        <f t="shared" si="4"/>
        <v>0</v>
      </c>
      <c r="U36" s="145"/>
      <c r="V36" s="145">
        <f t="shared" si="5"/>
        <v>0</v>
      </c>
      <c r="W36" s="145"/>
      <c r="X36" s="145">
        <f t="shared" si="6"/>
        <v>0</v>
      </c>
      <c r="Y36" s="145"/>
      <c r="Z36" s="145">
        <f t="shared" si="7"/>
        <v>0</v>
      </c>
      <c r="AA36" s="145"/>
      <c r="AB36" s="145">
        <f t="shared" si="8"/>
        <v>0</v>
      </c>
      <c r="AC36" s="145"/>
      <c r="AD36" s="145">
        <f t="shared" si="9"/>
        <v>0</v>
      </c>
      <c r="AE36" s="145"/>
      <c r="AF36" s="145">
        <f t="shared" si="10"/>
        <v>0</v>
      </c>
      <c r="AG36" s="145"/>
      <c r="AH36" s="145">
        <f t="shared" si="11"/>
        <v>0</v>
      </c>
      <c r="AI36" s="145"/>
      <c r="AJ36" s="145">
        <f t="shared" si="12"/>
        <v>0</v>
      </c>
      <c r="AK36" s="145"/>
      <c r="AL36" s="145">
        <f t="shared" si="13"/>
        <v>0</v>
      </c>
      <c r="AM36" s="145"/>
      <c r="AN36" s="145">
        <f t="shared" si="14"/>
        <v>0</v>
      </c>
      <c r="AO36" s="145"/>
      <c r="AP36" s="145">
        <f t="shared" si="15"/>
        <v>0</v>
      </c>
      <c r="AQ36" s="145"/>
      <c r="AR36" s="145">
        <f t="shared" si="16"/>
        <v>0</v>
      </c>
      <c r="AS36" s="145"/>
      <c r="AT36" s="145">
        <f t="shared" si="17"/>
        <v>0</v>
      </c>
      <c r="AU36" s="145"/>
      <c r="AV36" s="145">
        <f t="shared" si="18"/>
        <v>0</v>
      </c>
      <c r="AW36" s="145"/>
      <c r="AX36" s="145">
        <f t="shared" si="19"/>
        <v>0</v>
      </c>
      <c r="AY36" s="145"/>
      <c r="AZ36" s="145">
        <f t="shared" si="20"/>
        <v>0</v>
      </c>
      <c r="BA36" s="145"/>
      <c r="BB36" s="145">
        <f t="shared" si="21"/>
        <v>0</v>
      </c>
      <c r="BC36" s="145"/>
      <c r="BD36" s="145">
        <f t="shared" si="22"/>
        <v>0</v>
      </c>
      <c r="BE36" s="145"/>
      <c r="BF36" s="145">
        <f t="shared" si="23"/>
        <v>0</v>
      </c>
      <c r="BG36" s="145"/>
      <c r="BH36" s="145">
        <f t="shared" si="24"/>
        <v>0</v>
      </c>
      <c r="BI36" s="145"/>
      <c r="BJ36" s="145">
        <f t="shared" si="25"/>
        <v>0</v>
      </c>
      <c r="BK36" s="145"/>
      <c r="BL36" s="145">
        <f t="shared" si="26"/>
        <v>0</v>
      </c>
      <c r="BM36" s="145"/>
      <c r="BN36" s="145">
        <f t="shared" si="27"/>
        <v>0</v>
      </c>
      <c r="BO36" s="27">
        <f t="shared" si="28"/>
        <v>1</v>
      </c>
      <c r="BP36" s="145" t="str">
        <f t="shared" si="34"/>
        <v xml:space="preserve"> </v>
      </c>
      <c r="BQ36" s="148"/>
      <c r="BR36" s="145" t="str">
        <f t="shared" si="35"/>
        <v xml:space="preserve"> </v>
      </c>
      <c r="BS36" s="145" t="str">
        <f t="shared" si="33"/>
        <v xml:space="preserve"> </v>
      </c>
      <c r="BT36" s="145"/>
      <c r="BU36" s="145"/>
      <c r="BV36" s="148"/>
      <c r="BW36" s="148"/>
      <c r="BX36" s="145">
        <f t="shared" si="29"/>
        <v>50</v>
      </c>
    </row>
    <row r="37" spans="1:76" s="29" customFormat="1" ht="14.25" customHeight="1" x14ac:dyDescent="0.2">
      <c r="A37" s="147"/>
      <c r="B37" s="104">
        <v>31</v>
      </c>
      <c r="C37" s="104" t="s">
        <v>3</v>
      </c>
      <c r="D37" s="104">
        <v>110</v>
      </c>
      <c r="E37" s="145"/>
      <c r="F37" s="145">
        <f t="shared" si="30"/>
        <v>0</v>
      </c>
      <c r="G37" s="145"/>
      <c r="H37" s="145">
        <f t="shared" si="31"/>
        <v>0</v>
      </c>
      <c r="I37" s="145"/>
      <c r="J37" s="145">
        <f t="shared" si="32"/>
        <v>0</v>
      </c>
      <c r="K37" s="145">
        <v>45</v>
      </c>
      <c r="L37" s="145">
        <f t="shared" si="0"/>
        <v>4950</v>
      </c>
      <c r="M37" s="145"/>
      <c r="N37" s="145">
        <f t="shared" si="1"/>
        <v>0</v>
      </c>
      <c r="O37" s="145"/>
      <c r="P37" s="145">
        <f t="shared" si="2"/>
        <v>0</v>
      </c>
      <c r="Q37" s="145"/>
      <c r="R37" s="145">
        <f t="shared" si="3"/>
        <v>0</v>
      </c>
      <c r="S37" s="145"/>
      <c r="T37" s="145">
        <f t="shared" si="4"/>
        <v>0</v>
      </c>
      <c r="U37" s="145"/>
      <c r="V37" s="145">
        <f t="shared" si="5"/>
        <v>0</v>
      </c>
      <c r="W37" s="145"/>
      <c r="X37" s="145">
        <f t="shared" si="6"/>
        <v>0</v>
      </c>
      <c r="Y37" s="145"/>
      <c r="Z37" s="145">
        <f t="shared" si="7"/>
        <v>0</v>
      </c>
      <c r="AA37" s="145"/>
      <c r="AB37" s="145">
        <f t="shared" si="8"/>
        <v>0</v>
      </c>
      <c r="AC37" s="145"/>
      <c r="AD37" s="145">
        <f t="shared" si="9"/>
        <v>0</v>
      </c>
      <c r="AE37" s="145"/>
      <c r="AF37" s="145">
        <f t="shared" si="10"/>
        <v>0</v>
      </c>
      <c r="AG37" s="145"/>
      <c r="AH37" s="145">
        <f t="shared" si="11"/>
        <v>0</v>
      </c>
      <c r="AI37" s="145"/>
      <c r="AJ37" s="145">
        <f t="shared" si="12"/>
        <v>0</v>
      </c>
      <c r="AK37" s="145"/>
      <c r="AL37" s="145">
        <f t="shared" si="13"/>
        <v>0</v>
      </c>
      <c r="AM37" s="145"/>
      <c r="AN37" s="145">
        <f t="shared" si="14"/>
        <v>0</v>
      </c>
      <c r="AO37" s="145"/>
      <c r="AP37" s="145">
        <f t="shared" si="15"/>
        <v>0</v>
      </c>
      <c r="AQ37" s="145"/>
      <c r="AR37" s="145">
        <f t="shared" si="16"/>
        <v>0</v>
      </c>
      <c r="AS37" s="145"/>
      <c r="AT37" s="145">
        <f t="shared" si="17"/>
        <v>0</v>
      </c>
      <c r="AU37" s="145"/>
      <c r="AV37" s="145">
        <f t="shared" si="18"/>
        <v>0</v>
      </c>
      <c r="AW37" s="145"/>
      <c r="AX37" s="145">
        <f t="shared" si="19"/>
        <v>0</v>
      </c>
      <c r="AY37" s="145"/>
      <c r="AZ37" s="145">
        <f t="shared" si="20"/>
        <v>0</v>
      </c>
      <c r="BA37" s="145"/>
      <c r="BB37" s="145">
        <f t="shared" si="21"/>
        <v>0</v>
      </c>
      <c r="BC37" s="145"/>
      <c r="BD37" s="145">
        <f t="shared" si="22"/>
        <v>0</v>
      </c>
      <c r="BE37" s="145"/>
      <c r="BF37" s="145">
        <f t="shared" si="23"/>
        <v>0</v>
      </c>
      <c r="BG37" s="145"/>
      <c r="BH37" s="145">
        <f t="shared" si="24"/>
        <v>0</v>
      </c>
      <c r="BI37" s="145"/>
      <c r="BJ37" s="145">
        <f t="shared" si="25"/>
        <v>0</v>
      </c>
      <c r="BK37" s="145"/>
      <c r="BL37" s="145">
        <f t="shared" si="26"/>
        <v>0</v>
      </c>
      <c r="BM37" s="145"/>
      <c r="BN37" s="145">
        <f t="shared" si="27"/>
        <v>0</v>
      </c>
      <c r="BO37" s="27">
        <f t="shared" si="28"/>
        <v>1</v>
      </c>
      <c r="BP37" s="145" t="str">
        <f t="shared" si="34"/>
        <v xml:space="preserve"> </v>
      </c>
      <c r="BQ37" s="148"/>
      <c r="BR37" s="145" t="str">
        <f t="shared" si="35"/>
        <v xml:space="preserve"> </v>
      </c>
      <c r="BS37" s="145" t="str">
        <f t="shared" si="33"/>
        <v xml:space="preserve"> </v>
      </c>
      <c r="BT37" s="145"/>
      <c r="BU37" s="145"/>
      <c r="BV37" s="148"/>
      <c r="BW37" s="148"/>
      <c r="BX37" s="145">
        <f t="shared" si="29"/>
        <v>45</v>
      </c>
    </row>
    <row r="38" spans="1:76" s="29" customFormat="1" ht="14.25" customHeight="1" x14ac:dyDescent="0.2">
      <c r="A38" s="147"/>
      <c r="B38" s="104">
        <v>32</v>
      </c>
      <c r="C38" s="104" t="s">
        <v>3</v>
      </c>
      <c r="D38" s="104">
        <v>110</v>
      </c>
      <c r="E38" s="145">
        <v>50</v>
      </c>
      <c r="F38" s="145">
        <f t="shared" si="30"/>
        <v>5500</v>
      </c>
      <c r="G38" s="145"/>
      <c r="H38" s="145">
        <f t="shared" si="31"/>
        <v>0</v>
      </c>
      <c r="I38" s="145"/>
      <c r="J38" s="145">
        <f t="shared" si="32"/>
        <v>0</v>
      </c>
      <c r="K38" s="145">
        <v>17</v>
      </c>
      <c r="L38" s="145">
        <f t="shared" si="0"/>
        <v>1870</v>
      </c>
      <c r="M38" s="145"/>
      <c r="N38" s="145">
        <f t="shared" si="1"/>
        <v>0</v>
      </c>
      <c r="O38" s="145"/>
      <c r="P38" s="145">
        <f t="shared" si="2"/>
        <v>0</v>
      </c>
      <c r="Q38" s="145"/>
      <c r="R38" s="145">
        <f t="shared" si="3"/>
        <v>0</v>
      </c>
      <c r="S38" s="145"/>
      <c r="T38" s="145">
        <f t="shared" si="4"/>
        <v>0</v>
      </c>
      <c r="U38" s="145"/>
      <c r="V38" s="145">
        <f t="shared" si="5"/>
        <v>0</v>
      </c>
      <c r="W38" s="145"/>
      <c r="X38" s="145">
        <f t="shared" si="6"/>
        <v>0</v>
      </c>
      <c r="Y38" s="145"/>
      <c r="Z38" s="145">
        <f t="shared" si="7"/>
        <v>0</v>
      </c>
      <c r="AA38" s="145"/>
      <c r="AB38" s="145">
        <f t="shared" si="8"/>
        <v>0</v>
      </c>
      <c r="AC38" s="145"/>
      <c r="AD38" s="145">
        <f t="shared" si="9"/>
        <v>0</v>
      </c>
      <c r="AE38" s="145"/>
      <c r="AF38" s="145">
        <f t="shared" si="10"/>
        <v>0</v>
      </c>
      <c r="AG38" s="145"/>
      <c r="AH38" s="145">
        <f t="shared" si="11"/>
        <v>0</v>
      </c>
      <c r="AI38" s="145"/>
      <c r="AJ38" s="145">
        <f t="shared" si="12"/>
        <v>0</v>
      </c>
      <c r="AK38" s="145"/>
      <c r="AL38" s="145">
        <f t="shared" si="13"/>
        <v>0</v>
      </c>
      <c r="AM38" s="145"/>
      <c r="AN38" s="145">
        <f t="shared" si="14"/>
        <v>0</v>
      </c>
      <c r="AO38" s="145"/>
      <c r="AP38" s="145">
        <f t="shared" si="15"/>
        <v>0</v>
      </c>
      <c r="AQ38" s="145"/>
      <c r="AR38" s="145">
        <f t="shared" si="16"/>
        <v>0</v>
      </c>
      <c r="AS38" s="145"/>
      <c r="AT38" s="145">
        <f t="shared" si="17"/>
        <v>0</v>
      </c>
      <c r="AU38" s="145"/>
      <c r="AV38" s="145">
        <f t="shared" si="18"/>
        <v>0</v>
      </c>
      <c r="AW38" s="145"/>
      <c r="AX38" s="145">
        <f t="shared" si="19"/>
        <v>0</v>
      </c>
      <c r="AY38" s="145"/>
      <c r="AZ38" s="145">
        <f t="shared" si="20"/>
        <v>0</v>
      </c>
      <c r="BA38" s="145"/>
      <c r="BB38" s="145">
        <f t="shared" si="21"/>
        <v>0</v>
      </c>
      <c r="BC38" s="145"/>
      <c r="BD38" s="145">
        <f t="shared" si="22"/>
        <v>0</v>
      </c>
      <c r="BE38" s="145"/>
      <c r="BF38" s="145">
        <f t="shared" si="23"/>
        <v>0</v>
      </c>
      <c r="BG38" s="145"/>
      <c r="BH38" s="145">
        <f t="shared" si="24"/>
        <v>0</v>
      </c>
      <c r="BI38" s="145"/>
      <c r="BJ38" s="145">
        <f t="shared" si="25"/>
        <v>0</v>
      </c>
      <c r="BK38" s="145"/>
      <c r="BL38" s="145">
        <f t="shared" si="26"/>
        <v>0</v>
      </c>
      <c r="BM38" s="145"/>
      <c r="BN38" s="145">
        <f t="shared" si="27"/>
        <v>0</v>
      </c>
      <c r="BO38" s="27">
        <f t="shared" si="28"/>
        <v>2</v>
      </c>
      <c r="BP38" s="145" t="str">
        <f t="shared" si="34"/>
        <v xml:space="preserve"> </v>
      </c>
      <c r="BQ38" s="148"/>
      <c r="BR38" s="145" t="str">
        <f t="shared" si="35"/>
        <v xml:space="preserve"> </v>
      </c>
      <c r="BS38" s="145" t="str">
        <f t="shared" si="33"/>
        <v xml:space="preserve"> </v>
      </c>
      <c r="BT38" s="145"/>
      <c r="BU38" s="145"/>
      <c r="BV38" s="148"/>
      <c r="BW38" s="148"/>
      <c r="BX38" s="145">
        <f t="shared" si="29"/>
        <v>67</v>
      </c>
    </row>
    <row r="39" spans="1:76" s="29" customFormat="1" ht="14.25" customHeight="1" x14ac:dyDescent="0.2">
      <c r="A39" s="149"/>
      <c r="B39" s="104">
        <v>33</v>
      </c>
      <c r="C39" s="104" t="s">
        <v>3</v>
      </c>
      <c r="D39" s="104">
        <v>110</v>
      </c>
      <c r="E39" s="145"/>
      <c r="F39" s="145">
        <f t="shared" si="30"/>
        <v>0</v>
      </c>
      <c r="G39" s="145"/>
      <c r="H39" s="145">
        <f t="shared" si="31"/>
        <v>0</v>
      </c>
      <c r="I39" s="145"/>
      <c r="J39" s="145">
        <f t="shared" si="32"/>
        <v>0</v>
      </c>
      <c r="K39" s="145"/>
      <c r="L39" s="145">
        <f t="shared" si="0"/>
        <v>0</v>
      </c>
      <c r="M39" s="145"/>
      <c r="N39" s="145">
        <f t="shared" si="1"/>
        <v>0</v>
      </c>
      <c r="O39" s="145"/>
      <c r="P39" s="145">
        <f t="shared" si="2"/>
        <v>0</v>
      </c>
      <c r="Q39" s="145"/>
      <c r="R39" s="145">
        <f t="shared" si="3"/>
        <v>0</v>
      </c>
      <c r="S39" s="145"/>
      <c r="T39" s="145">
        <f t="shared" si="4"/>
        <v>0</v>
      </c>
      <c r="U39" s="145"/>
      <c r="V39" s="145">
        <f t="shared" si="5"/>
        <v>0</v>
      </c>
      <c r="W39" s="145"/>
      <c r="X39" s="145">
        <f t="shared" si="6"/>
        <v>0</v>
      </c>
      <c r="Y39" s="145"/>
      <c r="Z39" s="145">
        <f t="shared" si="7"/>
        <v>0</v>
      </c>
      <c r="AA39" s="145"/>
      <c r="AB39" s="145">
        <f t="shared" si="8"/>
        <v>0</v>
      </c>
      <c r="AC39" s="145"/>
      <c r="AD39" s="145">
        <f t="shared" si="9"/>
        <v>0</v>
      </c>
      <c r="AE39" s="145"/>
      <c r="AF39" s="145">
        <f t="shared" si="10"/>
        <v>0</v>
      </c>
      <c r="AG39" s="145"/>
      <c r="AH39" s="145">
        <f t="shared" si="11"/>
        <v>0</v>
      </c>
      <c r="AI39" s="145"/>
      <c r="AJ39" s="145">
        <f t="shared" si="12"/>
        <v>0</v>
      </c>
      <c r="AK39" s="145"/>
      <c r="AL39" s="145">
        <f t="shared" si="13"/>
        <v>0</v>
      </c>
      <c r="AM39" s="145"/>
      <c r="AN39" s="145">
        <f t="shared" si="14"/>
        <v>0</v>
      </c>
      <c r="AO39" s="145"/>
      <c r="AP39" s="145">
        <f t="shared" si="15"/>
        <v>0</v>
      </c>
      <c r="AQ39" s="145"/>
      <c r="AR39" s="145">
        <f t="shared" si="16"/>
        <v>0</v>
      </c>
      <c r="AS39" s="145"/>
      <c r="AT39" s="145">
        <f t="shared" si="17"/>
        <v>0</v>
      </c>
      <c r="AU39" s="145"/>
      <c r="AV39" s="145">
        <f t="shared" si="18"/>
        <v>0</v>
      </c>
      <c r="AW39" s="145"/>
      <c r="AX39" s="145">
        <f t="shared" si="19"/>
        <v>0</v>
      </c>
      <c r="AY39" s="145"/>
      <c r="AZ39" s="145">
        <f t="shared" si="20"/>
        <v>0</v>
      </c>
      <c r="BA39" s="145"/>
      <c r="BB39" s="145">
        <f t="shared" si="21"/>
        <v>0</v>
      </c>
      <c r="BC39" s="145"/>
      <c r="BD39" s="145">
        <f t="shared" si="22"/>
        <v>0</v>
      </c>
      <c r="BE39" s="145"/>
      <c r="BF39" s="145">
        <f t="shared" si="23"/>
        <v>0</v>
      </c>
      <c r="BG39" s="145"/>
      <c r="BH39" s="145">
        <f t="shared" si="24"/>
        <v>0</v>
      </c>
      <c r="BI39" s="145"/>
      <c r="BJ39" s="145">
        <f t="shared" si="25"/>
        <v>0</v>
      </c>
      <c r="BK39" s="145"/>
      <c r="BL39" s="145">
        <f t="shared" si="26"/>
        <v>0</v>
      </c>
      <c r="BM39" s="145"/>
      <c r="BN39" s="145">
        <f t="shared" si="27"/>
        <v>0</v>
      </c>
      <c r="BO39" s="27">
        <f t="shared" si="28"/>
        <v>0</v>
      </c>
      <c r="BP39" s="145" t="str">
        <f t="shared" si="34"/>
        <v xml:space="preserve"> </v>
      </c>
      <c r="BQ39" s="148"/>
      <c r="BR39" s="145" t="str">
        <f t="shared" si="35"/>
        <v xml:space="preserve"> </v>
      </c>
      <c r="BS39" s="145" t="str">
        <f t="shared" si="33"/>
        <v xml:space="preserve"> </v>
      </c>
      <c r="BT39" s="145"/>
      <c r="BU39" s="145"/>
      <c r="BV39" s="148"/>
      <c r="BW39" s="148"/>
      <c r="BX39" s="145">
        <f t="shared" si="29"/>
        <v>0</v>
      </c>
    </row>
    <row r="40" spans="1:76" s="29" customFormat="1" ht="14.25" customHeight="1" x14ac:dyDescent="0.2">
      <c r="A40" s="149"/>
      <c r="B40" s="104">
        <v>34</v>
      </c>
      <c r="C40" s="104" t="s">
        <v>3</v>
      </c>
      <c r="D40" s="104">
        <v>110</v>
      </c>
      <c r="E40" s="145"/>
      <c r="F40" s="145">
        <f t="shared" si="30"/>
        <v>0</v>
      </c>
      <c r="G40" s="145">
        <v>15</v>
      </c>
      <c r="H40" s="145">
        <f t="shared" si="31"/>
        <v>1650</v>
      </c>
      <c r="I40" s="145"/>
      <c r="J40" s="145">
        <f t="shared" si="32"/>
        <v>0</v>
      </c>
      <c r="K40" s="145"/>
      <c r="L40" s="145">
        <f t="shared" si="0"/>
        <v>0</v>
      </c>
      <c r="M40" s="145"/>
      <c r="N40" s="145">
        <f t="shared" si="1"/>
        <v>0</v>
      </c>
      <c r="O40" s="145"/>
      <c r="P40" s="145">
        <f t="shared" si="2"/>
        <v>0</v>
      </c>
      <c r="Q40" s="145"/>
      <c r="R40" s="145">
        <f t="shared" si="3"/>
        <v>0</v>
      </c>
      <c r="S40" s="145"/>
      <c r="T40" s="145">
        <f t="shared" si="4"/>
        <v>0</v>
      </c>
      <c r="U40" s="145"/>
      <c r="V40" s="145">
        <f t="shared" si="5"/>
        <v>0</v>
      </c>
      <c r="W40" s="145"/>
      <c r="X40" s="145">
        <f t="shared" si="6"/>
        <v>0</v>
      </c>
      <c r="Y40" s="145"/>
      <c r="Z40" s="145">
        <f t="shared" si="7"/>
        <v>0</v>
      </c>
      <c r="AA40" s="145"/>
      <c r="AB40" s="145">
        <f t="shared" si="8"/>
        <v>0</v>
      </c>
      <c r="AC40" s="145"/>
      <c r="AD40" s="145">
        <f t="shared" si="9"/>
        <v>0</v>
      </c>
      <c r="AE40" s="145"/>
      <c r="AF40" s="145">
        <f t="shared" si="10"/>
        <v>0</v>
      </c>
      <c r="AG40" s="145"/>
      <c r="AH40" s="145">
        <f t="shared" si="11"/>
        <v>0</v>
      </c>
      <c r="AI40" s="145"/>
      <c r="AJ40" s="145">
        <f t="shared" si="12"/>
        <v>0</v>
      </c>
      <c r="AK40" s="145"/>
      <c r="AL40" s="145">
        <f t="shared" si="13"/>
        <v>0</v>
      </c>
      <c r="AM40" s="145"/>
      <c r="AN40" s="145">
        <f t="shared" si="14"/>
        <v>0</v>
      </c>
      <c r="AO40" s="145"/>
      <c r="AP40" s="145">
        <f t="shared" si="15"/>
        <v>0</v>
      </c>
      <c r="AQ40" s="145"/>
      <c r="AR40" s="145">
        <f t="shared" si="16"/>
        <v>0</v>
      </c>
      <c r="AS40" s="145"/>
      <c r="AT40" s="145">
        <f t="shared" si="17"/>
        <v>0</v>
      </c>
      <c r="AU40" s="145"/>
      <c r="AV40" s="145">
        <f t="shared" si="18"/>
        <v>0</v>
      </c>
      <c r="AW40" s="145"/>
      <c r="AX40" s="145">
        <f t="shared" si="19"/>
        <v>0</v>
      </c>
      <c r="AY40" s="145"/>
      <c r="AZ40" s="145">
        <f t="shared" si="20"/>
        <v>0</v>
      </c>
      <c r="BA40" s="145"/>
      <c r="BB40" s="145">
        <f t="shared" si="21"/>
        <v>0</v>
      </c>
      <c r="BC40" s="145"/>
      <c r="BD40" s="145">
        <f t="shared" si="22"/>
        <v>0</v>
      </c>
      <c r="BE40" s="145"/>
      <c r="BF40" s="145">
        <f t="shared" si="23"/>
        <v>0</v>
      </c>
      <c r="BG40" s="145"/>
      <c r="BH40" s="145">
        <f t="shared" si="24"/>
        <v>0</v>
      </c>
      <c r="BI40" s="145"/>
      <c r="BJ40" s="145">
        <f t="shared" si="25"/>
        <v>0</v>
      </c>
      <c r="BK40" s="145"/>
      <c r="BL40" s="145">
        <f t="shared" si="26"/>
        <v>0</v>
      </c>
      <c r="BM40" s="145"/>
      <c r="BN40" s="145">
        <f t="shared" si="27"/>
        <v>0</v>
      </c>
      <c r="BO40" s="27">
        <f t="shared" si="28"/>
        <v>1</v>
      </c>
      <c r="BP40" s="145" t="str">
        <f t="shared" si="34"/>
        <v xml:space="preserve"> </v>
      </c>
      <c r="BQ40" s="148"/>
      <c r="BR40" s="145" t="str">
        <f t="shared" si="35"/>
        <v xml:space="preserve"> </v>
      </c>
      <c r="BS40" s="145" t="str">
        <f t="shared" si="33"/>
        <v xml:space="preserve"> </v>
      </c>
      <c r="BT40" s="145"/>
      <c r="BU40" s="145"/>
      <c r="BV40" s="148"/>
      <c r="BW40" s="148"/>
      <c r="BX40" s="145">
        <f t="shared" si="29"/>
        <v>15</v>
      </c>
    </row>
    <row r="41" spans="1:76" s="29" customFormat="1" ht="14.25" customHeight="1" x14ac:dyDescent="0.2">
      <c r="A41" s="147" t="s">
        <v>85</v>
      </c>
      <c r="B41" s="104">
        <v>35</v>
      </c>
      <c r="C41" s="104" t="s">
        <v>3</v>
      </c>
      <c r="D41" s="104">
        <v>110</v>
      </c>
      <c r="E41" s="145"/>
      <c r="F41" s="145">
        <f t="shared" si="30"/>
        <v>0</v>
      </c>
      <c r="G41" s="145"/>
      <c r="H41" s="145">
        <f t="shared" si="31"/>
        <v>0</v>
      </c>
      <c r="I41" s="145"/>
      <c r="J41" s="145">
        <f t="shared" si="32"/>
        <v>0</v>
      </c>
      <c r="K41" s="145"/>
      <c r="L41" s="145">
        <f t="shared" si="0"/>
        <v>0</v>
      </c>
      <c r="M41" s="145"/>
      <c r="N41" s="145">
        <f t="shared" si="1"/>
        <v>0</v>
      </c>
      <c r="O41" s="145"/>
      <c r="P41" s="145">
        <f t="shared" si="2"/>
        <v>0</v>
      </c>
      <c r="Q41" s="145"/>
      <c r="R41" s="145">
        <f t="shared" si="3"/>
        <v>0</v>
      </c>
      <c r="S41" s="145"/>
      <c r="T41" s="145">
        <f t="shared" si="4"/>
        <v>0</v>
      </c>
      <c r="U41" s="145"/>
      <c r="V41" s="145">
        <f t="shared" si="5"/>
        <v>0</v>
      </c>
      <c r="W41" s="145"/>
      <c r="X41" s="145">
        <f t="shared" si="6"/>
        <v>0</v>
      </c>
      <c r="Y41" s="145"/>
      <c r="Z41" s="145">
        <f t="shared" si="7"/>
        <v>0</v>
      </c>
      <c r="AA41" s="145"/>
      <c r="AB41" s="145">
        <f t="shared" si="8"/>
        <v>0</v>
      </c>
      <c r="AC41" s="145"/>
      <c r="AD41" s="145">
        <f t="shared" si="9"/>
        <v>0</v>
      </c>
      <c r="AE41" s="145"/>
      <c r="AF41" s="145">
        <f t="shared" si="10"/>
        <v>0</v>
      </c>
      <c r="AG41" s="145"/>
      <c r="AH41" s="145">
        <f t="shared" si="11"/>
        <v>0</v>
      </c>
      <c r="AI41" s="145"/>
      <c r="AJ41" s="145">
        <f t="shared" si="12"/>
        <v>0</v>
      </c>
      <c r="AK41" s="145"/>
      <c r="AL41" s="145">
        <f t="shared" si="13"/>
        <v>0</v>
      </c>
      <c r="AM41" s="145"/>
      <c r="AN41" s="145">
        <f t="shared" si="14"/>
        <v>0</v>
      </c>
      <c r="AO41" s="145"/>
      <c r="AP41" s="145">
        <f t="shared" si="15"/>
        <v>0</v>
      </c>
      <c r="AQ41" s="145"/>
      <c r="AR41" s="145">
        <f t="shared" si="16"/>
        <v>0</v>
      </c>
      <c r="AS41" s="145"/>
      <c r="AT41" s="145">
        <f t="shared" si="17"/>
        <v>0</v>
      </c>
      <c r="AU41" s="145"/>
      <c r="AV41" s="145">
        <f t="shared" si="18"/>
        <v>0</v>
      </c>
      <c r="AW41" s="145"/>
      <c r="AX41" s="145">
        <f t="shared" si="19"/>
        <v>0</v>
      </c>
      <c r="AY41" s="145"/>
      <c r="AZ41" s="145">
        <f t="shared" si="20"/>
        <v>0</v>
      </c>
      <c r="BA41" s="145"/>
      <c r="BB41" s="145">
        <f t="shared" si="21"/>
        <v>0</v>
      </c>
      <c r="BC41" s="145"/>
      <c r="BD41" s="145">
        <f t="shared" si="22"/>
        <v>0</v>
      </c>
      <c r="BE41" s="145"/>
      <c r="BF41" s="145">
        <f t="shared" si="23"/>
        <v>0</v>
      </c>
      <c r="BG41" s="145"/>
      <c r="BH41" s="145">
        <f t="shared" si="24"/>
        <v>0</v>
      </c>
      <c r="BI41" s="145"/>
      <c r="BJ41" s="145">
        <f t="shared" si="25"/>
        <v>0</v>
      </c>
      <c r="BK41" s="145"/>
      <c r="BL41" s="145">
        <f t="shared" si="26"/>
        <v>0</v>
      </c>
      <c r="BM41" s="145"/>
      <c r="BN41" s="145">
        <f t="shared" si="27"/>
        <v>0</v>
      </c>
      <c r="BO41" s="27">
        <f t="shared" si="28"/>
        <v>0</v>
      </c>
      <c r="BP41" s="145" t="str">
        <f t="shared" si="34"/>
        <v xml:space="preserve"> </v>
      </c>
      <c r="BQ41" s="148"/>
      <c r="BR41" s="145" t="str">
        <f t="shared" si="35"/>
        <v xml:space="preserve"> </v>
      </c>
      <c r="BS41" s="145" t="str">
        <f t="shared" si="33"/>
        <v xml:space="preserve"> </v>
      </c>
      <c r="BT41" s="145"/>
      <c r="BU41" s="145"/>
      <c r="BV41" s="148"/>
      <c r="BW41" s="148"/>
      <c r="BX41" s="145">
        <f t="shared" si="29"/>
        <v>0</v>
      </c>
    </row>
    <row r="42" spans="1:76" s="29" customFormat="1" ht="14.25" customHeight="1" x14ac:dyDescent="0.2">
      <c r="A42" s="171"/>
      <c r="B42" s="105">
        <v>36</v>
      </c>
      <c r="C42" s="105" t="s">
        <v>78</v>
      </c>
      <c r="D42" s="172"/>
      <c r="E42" s="157"/>
      <c r="F42" s="157">
        <f t="shared" si="30"/>
        <v>0</v>
      </c>
      <c r="G42" s="157"/>
      <c r="H42" s="157">
        <f t="shared" si="31"/>
        <v>0</v>
      </c>
      <c r="I42" s="157"/>
      <c r="J42" s="157">
        <f t="shared" si="32"/>
        <v>0</v>
      </c>
      <c r="K42" s="157"/>
      <c r="L42" s="157">
        <f t="shared" si="0"/>
        <v>0</v>
      </c>
      <c r="M42" s="157"/>
      <c r="N42" s="157">
        <f t="shared" si="1"/>
        <v>0</v>
      </c>
      <c r="O42" s="157"/>
      <c r="P42" s="157">
        <f t="shared" si="2"/>
        <v>0</v>
      </c>
      <c r="Q42" s="157"/>
      <c r="R42" s="157">
        <f t="shared" si="3"/>
        <v>0</v>
      </c>
      <c r="S42" s="157"/>
      <c r="T42" s="157">
        <f t="shared" si="4"/>
        <v>0</v>
      </c>
      <c r="U42" s="157"/>
      <c r="V42" s="157">
        <f t="shared" si="5"/>
        <v>0</v>
      </c>
      <c r="W42" s="157"/>
      <c r="X42" s="157">
        <f t="shared" si="6"/>
        <v>0</v>
      </c>
      <c r="Y42" s="157"/>
      <c r="Z42" s="157">
        <f t="shared" si="7"/>
        <v>0</v>
      </c>
      <c r="AA42" s="157"/>
      <c r="AB42" s="157">
        <f t="shared" si="8"/>
        <v>0</v>
      </c>
      <c r="AC42" s="157"/>
      <c r="AD42" s="157">
        <f t="shared" si="9"/>
        <v>0</v>
      </c>
      <c r="AE42" s="157"/>
      <c r="AF42" s="157">
        <f t="shared" si="10"/>
        <v>0</v>
      </c>
      <c r="AG42" s="157"/>
      <c r="AH42" s="157">
        <f t="shared" si="11"/>
        <v>0</v>
      </c>
      <c r="AI42" s="157"/>
      <c r="AJ42" s="157">
        <f t="shared" si="12"/>
        <v>0</v>
      </c>
      <c r="AK42" s="157"/>
      <c r="AL42" s="157">
        <f t="shared" si="13"/>
        <v>0</v>
      </c>
      <c r="AM42" s="157"/>
      <c r="AN42" s="157">
        <f t="shared" si="14"/>
        <v>0</v>
      </c>
      <c r="AO42" s="157"/>
      <c r="AP42" s="157">
        <f t="shared" si="15"/>
        <v>0</v>
      </c>
      <c r="AQ42" s="157"/>
      <c r="AR42" s="157">
        <f t="shared" si="16"/>
        <v>0</v>
      </c>
      <c r="AS42" s="157"/>
      <c r="AT42" s="157">
        <f t="shared" si="17"/>
        <v>0</v>
      </c>
      <c r="AU42" s="157"/>
      <c r="AV42" s="157">
        <f t="shared" si="18"/>
        <v>0</v>
      </c>
      <c r="AW42" s="157"/>
      <c r="AX42" s="157">
        <f t="shared" si="19"/>
        <v>0</v>
      </c>
      <c r="AY42" s="157"/>
      <c r="AZ42" s="157">
        <f t="shared" si="20"/>
        <v>0</v>
      </c>
      <c r="BA42" s="157"/>
      <c r="BB42" s="157">
        <f t="shared" si="21"/>
        <v>0</v>
      </c>
      <c r="BC42" s="157"/>
      <c r="BD42" s="157">
        <f t="shared" si="22"/>
        <v>0</v>
      </c>
      <c r="BE42" s="157"/>
      <c r="BF42" s="157">
        <f t="shared" si="23"/>
        <v>0</v>
      </c>
      <c r="BG42" s="157"/>
      <c r="BH42" s="157">
        <f t="shared" si="24"/>
        <v>0</v>
      </c>
      <c r="BI42" s="157"/>
      <c r="BJ42" s="157">
        <f t="shared" si="25"/>
        <v>0</v>
      </c>
      <c r="BK42" s="157"/>
      <c r="BL42" s="157">
        <f t="shared" si="26"/>
        <v>0</v>
      </c>
      <c r="BM42" s="157"/>
      <c r="BN42" s="157">
        <f t="shared" si="27"/>
        <v>0</v>
      </c>
      <c r="BO42" s="27">
        <f t="shared" si="28"/>
        <v>0</v>
      </c>
      <c r="BP42" s="157"/>
      <c r="BQ42" s="159"/>
      <c r="BR42" s="157"/>
      <c r="BS42" s="157"/>
      <c r="BT42" s="157"/>
      <c r="BU42" s="157"/>
      <c r="BV42" s="159"/>
      <c r="BW42" s="159"/>
      <c r="BX42" s="157">
        <f t="shared" si="29"/>
        <v>0</v>
      </c>
    </row>
    <row r="43" spans="1:76" s="29" customFormat="1" ht="14.25" customHeight="1" x14ac:dyDescent="0.2">
      <c r="A43" s="171"/>
      <c r="B43" s="105">
        <v>37</v>
      </c>
      <c r="C43" s="105" t="s">
        <v>78</v>
      </c>
      <c r="D43" s="172"/>
      <c r="E43" s="157"/>
      <c r="F43" s="157">
        <f t="shared" si="30"/>
        <v>0</v>
      </c>
      <c r="G43" s="157"/>
      <c r="H43" s="157">
        <f t="shared" si="31"/>
        <v>0</v>
      </c>
      <c r="I43" s="157"/>
      <c r="J43" s="157">
        <f t="shared" si="32"/>
        <v>0</v>
      </c>
      <c r="K43" s="157"/>
      <c r="L43" s="157">
        <f t="shared" si="0"/>
        <v>0</v>
      </c>
      <c r="M43" s="157"/>
      <c r="N43" s="157">
        <f t="shared" si="1"/>
        <v>0</v>
      </c>
      <c r="O43" s="157"/>
      <c r="P43" s="157">
        <f t="shared" si="2"/>
        <v>0</v>
      </c>
      <c r="Q43" s="157"/>
      <c r="R43" s="157">
        <f t="shared" si="3"/>
        <v>0</v>
      </c>
      <c r="S43" s="157"/>
      <c r="T43" s="157">
        <f t="shared" si="4"/>
        <v>0</v>
      </c>
      <c r="U43" s="157"/>
      <c r="V43" s="157">
        <f t="shared" si="5"/>
        <v>0</v>
      </c>
      <c r="W43" s="157"/>
      <c r="X43" s="157">
        <f t="shared" si="6"/>
        <v>0</v>
      </c>
      <c r="Y43" s="157"/>
      <c r="Z43" s="157">
        <f t="shared" si="7"/>
        <v>0</v>
      </c>
      <c r="AA43" s="157"/>
      <c r="AB43" s="157">
        <f t="shared" si="8"/>
        <v>0</v>
      </c>
      <c r="AC43" s="157"/>
      <c r="AD43" s="157">
        <f t="shared" si="9"/>
        <v>0</v>
      </c>
      <c r="AE43" s="157"/>
      <c r="AF43" s="157">
        <f t="shared" si="10"/>
        <v>0</v>
      </c>
      <c r="AG43" s="157"/>
      <c r="AH43" s="157">
        <f t="shared" si="11"/>
        <v>0</v>
      </c>
      <c r="AI43" s="157"/>
      <c r="AJ43" s="157">
        <f t="shared" si="12"/>
        <v>0</v>
      </c>
      <c r="AK43" s="157"/>
      <c r="AL43" s="157">
        <f t="shared" si="13"/>
        <v>0</v>
      </c>
      <c r="AM43" s="157"/>
      <c r="AN43" s="157">
        <f t="shared" si="14"/>
        <v>0</v>
      </c>
      <c r="AO43" s="157"/>
      <c r="AP43" s="157">
        <f t="shared" si="15"/>
        <v>0</v>
      </c>
      <c r="AQ43" s="157"/>
      <c r="AR43" s="157">
        <f t="shared" si="16"/>
        <v>0</v>
      </c>
      <c r="AS43" s="157"/>
      <c r="AT43" s="157">
        <f t="shared" si="17"/>
        <v>0</v>
      </c>
      <c r="AU43" s="157"/>
      <c r="AV43" s="157">
        <f t="shared" si="18"/>
        <v>0</v>
      </c>
      <c r="AW43" s="157"/>
      <c r="AX43" s="157">
        <f t="shared" si="19"/>
        <v>0</v>
      </c>
      <c r="AY43" s="157"/>
      <c r="AZ43" s="157">
        <f t="shared" si="20"/>
        <v>0</v>
      </c>
      <c r="BA43" s="157"/>
      <c r="BB43" s="157">
        <f t="shared" si="21"/>
        <v>0</v>
      </c>
      <c r="BC43" s="157"/>
      <c r="BD43" s="157">
        <f t="shared" si="22"/>
        <v>0</v>
      </c>
      <c r="BE43" s="157"/>
      <c r="BF43" s="157">
        <f t="shared" si="23"/>
        <v>0</v>
      </c>
      <c r="BG43" s="157"/>
      <c r="BH43" s="157">
        <f t="shared" si="24"/>
        <v>0</v>
      </c>
      <c r="BI43" s="157"/>
      <c r="BJ43" s="157">
        <f t="shared" si="25"/>
        <v>0</v>
      </c>
      <c r="BK43" s="157"/>
      <c r="BL43" s="157">
        <f t="shared" si="26"/>
        <v>0</v>
      </c>
      <c r="BM43" s="157"/>
      <c r="BN43" s="157">
        <f t="shared" si="27"/>
        <v>0</v>
      </c>
      <c r="BO43" s="27">
        <f t="shared" si="28"/>
        <v>0</v>
      </c>
      <c r="BP43" s="157"/>
      <c r="BQ43" s="159"/>
      <c r="BR43" s="157"/>
      <c r="BS43" s="157"/>
      <c r="BT43" s="157"/>
      <c r="BU43" s="157"/>
      <c r="BV43" s="159"/>
      <c r="BW43" s="159"/>
      <c r="BX43" s="157">
        <f t="shared" si="29"/>
        <v>0</v>
      </c>
    </row>
    <row r="44" spans="1:76" s="29" customFormat="1" ht="14.25" customHeight="1" x14ac:dyDescent="0.2">
      <c r="A44" s="171"/>
      <c r="B44" s="105">
        <v>38</v>
      </c>
      <c r="C44" s="105" t="s">
        <v>78</v>
      </c>
      <c r="D44" s="172"/>
      <c r="E44" s="157"/>
      <c r="F44" s="157">
        <f t="shared" si="30"/>
        <v>0</v>
      </c>
      <c r="G44" s="157"/>
      <c r="H44" s="157">
        <f t="shared" si="31"/>
        <v>0</v>
      </c>
      <c r="I44" s="157"/>
      <c r="J44" s="157">
        <f t="shared" si="32"/>
        <v>0</v>
      </c>
      <c r="K44" s="157"/>
      <c r="L44" s="157">
        <f t="shared" si="0"/>
        <v>0</v>
      </c>
      <c r="M44" s="157"/>
      <c r="N44" s="157">
        <f t="shared" si="1"/>
        <v>0</v>
      </c>
      <c r="O44" s="157"/>
      <c r="P44" s="157">
        <f t="shared" si="2"/>
        <v>0</v>
      </c>
      <c r="Q44" s="157"/>
      <c r="R44" s="157">
        <f t="shared" si="3"/>
        <v>0</v>
      </c>
      <c r="S44" s="157"/>
      <c r="T44" s="157">
        <f t="shared" si="4"/>
        <v>0</v>
      </c>
      <c r="U44" s="157"/>
      <c r="V44" s="157">
        <f t="shared" si="5"/>
        <v>0</v>
      </c>
      <c r="W44" s="157"/>
      <c r="X44" s="157">
        <f t="shared" si="6"/>
        <v>0</v>
      </c>
      <c r="Y44" s="157"/>
      <c r="Z44" s="157">
        <f t="shared" si="7"/>
        <v>0</v>
      </c>
      <c r="AA44" s="157"/>
      <c r="AB44" s="157">
        <f t="shared" si="8"/>
        <v>0</v>
      </c>
      <c r="AC44" s="157"/>
      <c r="AD44" s="157">
        <f t="shared" si="9"/>
        <v>0</v>
      </c>
      <c r="AE44" s="157"/>
      <c r="AF44" s="157">
        <f t="shared" si="10"/>
        <v>0</v>
      </c>
      <c r="AG44" s="157"/>
      <c r="AH44" s="157">
        <f t="shared" si="11"/>
        <v>0</v>
      </c>
      <c r="AI44" s="157"/>
      <c r="AJ44" s="157">
        <f t="shared" si="12"/>
        <v>0</v>
      </c>
      <c r="AK44" s="157"/>
      <c r="AL44" s="157">
        <f t="shared" si="13"/>
        <v>0</v>
      </c>
      <c r="AM44" s="157"/>
      <c r="AN44" s="157">
        <f t="shared" si="14"/>
        <v>0</v>
      </c>
      <c r="AO44" s="157"/>
      <c r="AP44" s="157">
        <f t="shared" si="15"/>
        <v>0</v>
      </c>
      <c r="AQ44" s="157"/>
      <c r="AR44" s="157">
        <f t="shared" si="16"/>
        <v>0</v>
      </c>
      <c r="AS44" s="157"/>
      <c r="AT44" s="157">
        <f t="shared" si="17"/>
        <v>0</v>
      </c>
      <c r="AU44" s="157"/>
      <c r="AV44" s="157">
        <f t="shared" si="18"/>
        <v>0</v>
      </c>
      <c r="AW44" s="157"/>
      <c r="AX44" s="157">
        <f t="shared" si="19"/>
        <v>0</v>
      </c>
      <c r="AY44" s="157"/>
      <c r="AZ44" s="157">
        <f t="shared" si="20"/>
        <v>0</v>
      </c>
      <c r="BA44" s="157"/>
      <c r="BB44" s="157">
        <f t="shared" si="21"/>
        <v>0</v>
      </c>
      <c r="BC44" s="157"/>
      <c r="BD44" s="157">
        <f t="shared" si="22"/>
        <v>0</v>
      </c>
      <c r="BE44" s="157"/>
      <c r="BF44" s="157">
        <f t="shared" si="23"/>
        <v>0</v>
      </c>
      <c r="BG44" s="157"/>
      <c r="BH44" s="157">
        <f t="shared" si="24"/>
        <v>0</v>
      </c>
      <c r="BI44" s="157"/>
      <c r="BJ44" s="157">
        <f t="shared" si="25"/>
        <v>0</v>
      </c>
      <c r="BK44" s="157"/>
      <c r="BL44" s="157">
        <f t="shared" si="26"/>
        <v>0</v>
      </c>
      <c r="BM44" s="157"/>
      <c r="BN44" s="157">
        <f t="shared" si="27"/>
        <v>0</v>
      </c>
      <c r="BO44" s="27">
        <f t="shared" si="28"/>
        <v>0</v>
      </c>
      <c r="BP44" s="157"/>
      <c r="BQ44" s="159"/>
      <c r="BR44" s="157"/>
      <c r="BS44" s="157"/>
      <c r="BT44" s="157"/>
      <c r="BU44" s="157"/>
      <c r="BV44" s="159"/>
      <c r="BW44" s="159"/>
      <c r="BX44" s="157">
        <f t="shared" si="29"/>
        <v>0</v>
      </c>
    </row>
    <row r="45" spans="1:76" s="29" customFormat="1" ht="14.25" customHeight="1" x14ac:dyDescent="0.2">
      <c r="A45" s="171"/>
      <c r="B45" s="105">
        <v>39</v>
      </c>
      <c r="C45" s="105" t="s">
        <v>78</v>
      </c>
      <c r="D45" s="172"/>
      <c r="E45" s="157"/>
      <c r="F45" s="157">
        <f t="shared" si="30"/>
        <v>0</v>
      </c>
      <c r="G45" s="157"/>
      <c r="H45" s="157">
        <f t="shared" si="31"/>
        <v>0</v>
      </c>
      <c r="I45" s="157"/>
      <c r="J45" s="157">
        <f t="shared" si="32"/>
        <v>0</v>
      </c>
      <c r="K45" s="157"/>
      <c r="L45" s="157">
        <f t="shared" si="0"/>
        <v>0</v>
      </c>
      <c r="M45" s="157"/>
      <c r="N45" s="157">
        <f t="shared" si="1"/>
        <v>0</v>
      </c>
      <c r="O45" s="157"/>
      <c r="P45" s="157">
        <f t="shared" si="2"/>
        <v>0</v>
      </c>
      <c r="Q45" s="157"/>
      <c r="R45" s="157">
        <f t="shared" si="3"/>
        <v>0</v>
      </c>
      <c r="S45" s="157"/>
      <c r="T45" s="157">
        <f t="shared" si="4"/>
        <v>0</v>
      </c>
      <c r="U45" s="157"/>
      <c r="V45" s="157">
        <f t="shared" si="5"/>
        <v>0</v>
      </c>
      <c r="W45" s="157"/>
      <c r="X45" s="157">
        <f t="shared" si="6"/>
        <v>0</v>
      </c>
      <c r="Y45" s="157"/>
      <c r="Z45" s="157">
        <f t="shared" si="7"/>
        <v>0</v>
      </c>
      <c r="AA45" s="157"/>
      <c r="AB45" s="157">
        <f t="shared" si="8"/>
        <v>0</v>
      </c>
      <c r="AC45" s="157"/>
      <c r="AD45" s="157">
        <f t="shared" si="9"/>
        <v>0</v>
      </c>
      <c r="AE45" s="157"/>
      <c r="AF45" s="157">
        <f t="shared" si="10"/>
        <v>0</v>
      </c>
      <c r="AG45" s="157"/>
      <c r="AH45" s="157">
        <f t="shared" si="11"/>
        <v>0</v>
      </c>
      <c r="AI45" s="157"/>
      <c r="AJ45" s="157">
        <f t="shared" si="12"/>
        <v>0</v>
      </c>
      <c r="AK45" s="157"/>
      <c r="AL45" s="157">
        <f t="shared" si="13"/>
        <v>0</v>
      </c>
      <c r="AM45" s="157"/>
      <c r="AN45" s="157">
        <f t="shared" si="14"/>
        <v>0</v>
      </c>
      <c r="AO45" s="157"/>
      <c r="AP45" s="157">
        <f t="shared" si="15"/>
        <v>0</v>
      </c>
      <c r="AQ45" s="157"/>
      <c r="AR45" s="157">
        <f t="shared" si="16"/>
        <v>0</v>
      </c>
      <c r="AS45" s="157"/>
      <c r="AT45" s="157">
        <f t="shared" si="17"/>
        <v>0</v>
      </c>
      <c r="AU45" s="157"/>
      <c r="AV45" s="157">
        <f t="shared" si="18"/>
        <v>0</v>
      </c>
      <c r="AW45" s="157"/>
      <c r="AX45" s="157">
        <f t="shared" si="19"/>
        <v>0</v>
      </c>
      <c r="AY45" s="157"/>
      <c r="AZ45" s="157">
        <f t="shared" si="20"/>
        <v>0</v>
      </c>
      <c r="BA45" s="157"/>
      <c r="BB45" s="157">
        <f t="shared" si="21"/>
        <v>0</v>
      </c>
      <c r="BC45" s="157"/>
      <c r="BD45" s="157">
        <f t="shared" si="22"/>
        <v>0</v>
      </c>
      <c r="BE45" s="157"/>
      <c r="BF45" s="157">
        <f t="shared" si="23"/>
        <v>0</v>
      </c>
      <c r="BG45" s="157"/>
      <c r="BH45" s="157">
        <f t="shared" si="24"/>
        <v>0</v>
      </c>
      <c r="BI45" s="157"/>
      <c r="BJ45" s="157">
        <f t="shared" si="25"/>
        <v>0</v>
      </c>
      <c r="BK45" s="157"/>
      <c r="BL45" s="157">
        <f t="shared" si="26"/>
        <v>0</v>
      </c>
      <c r="BM45" s="157"/>
      <c r="BN45" s="157">
        <f t="shared" si="27"/>
        <v>0</v>
      </c>
      <c r="BO45" s="27">
        <f t="shared" si="28"/>
        <v>0</v>
      </c>
      <c r="BP45" s="157"/>
      <c r="BQ45" s="159"/>
      <c r="BR45" s="157"/>
      <c r="BS45" s="157"/>
      <c r="BT45" s="157"/>
      <c r="BU45" s="157"/>
      <c r="BV45" s="159"/>
      <c r="BW45" s="159"/>
      <c r="BX45" s="157">
        <f t="shared" si="29"/>
        <v>0</v>
      </c>
    </row>
    <row r="46" spans="1:76" s="29" customFormat="1" ht="14.25" customHeight="1" x14ac:dyDescent="0.2">
      <c r="A46" s="171"/>
      <c r="B46" s="105">
        <v>40</v>
      </c>
      <c r="C46" s="105" t="s">
        <v>78</v>
      </c>
      <c r="D46" s="172"/>
      <c r="E46" s="157"/>
      <c r="F46" s="157">
        <f t="shared" si="30"/>
        <v>0</v>
      </c>
      <c r="G46" s="157"/>
      <c r="H46" s="157">
        <f t="shared" si="31"/>
        <v>0</v>
      </c>
      <c r="I46" s="157"/>
      <c r="J46" s="157">
        <f t="shared" si="32"/>
        <v>0</v>
      </c>
      <c r="K46" s="157"/>
      <c r="L46" s="157">
        <f t="shared" si="0"/>
        <v>0</v>
      </c>
      <c r="M46" s="157"/>
      <c r="N46" s="157">
        <f t="shared" si="1"/>
        <v>0</v>
      </c>
      <c r="O46" s="157"/>
      <c r="P46" s="157">
        <f t="shared" si="2"/>
        <v>0</v>
      </c>
      <c r="Q46" s="157"/>
      <c r="R46" s="157">
        <f t="shared" si="3"/>
        <v>0</v>
      </c>
      <c r="S46" s="157"/>
      <c r="T46" s="157">
        <f t="shared" si="4"/>
        <v>0</v>
      </c>
      <c r="U46" s="157"/>
      <c r="V46" s="157">
        <f t="shared" si="5"/>
        <v>0</v>
      </c>
      <c r="W46" s="157"/>
      <c r="X46" s="157">
        <f t="shared" si="6"/>
        <v>0</v>
      </c>
      <c r="Y46" s="157"/>
      <c r="Z46" s="157">
        <f t="shared" si="7"/>
        <v>0</v>
      </c>
      <c r="AA46" s="157"/>
      <c r="AB46" s="157">
        <f t="shared" si="8"/>
        <v>0</v>
      </c>
      <c r="AC46" s="157"/>
      <c r="AD46" s="157">
        <f t="shared" si="9"/>
        <v>0</v>
      </c>
      <c r="AE46" s="157"/>
      <c r="AF46" s="157">
        <f t="shared" si="10"/>
        <v>0</v>
      </c>
      <c r="AG46" s="157"/>
      <c r="AH46" s="157">
        <f t="shared" si="11"/>
        <v>0</v>
      </c>
      <c r="AI46" s="157"/>
      <c r="AJ46" s="157">
        <f t="shared" si="12"/>
        <v>0</v>
      </c>
      <c r="AK46" s="157"/>
      <c r="AL46" s="157">
        <f t="shared" si="13"/>
        <v>0</v>
      </c>
      <c r="AM46" s="157"/>
      <c r="AN46" s="157">
        <f t="shared" si="14"/>
        <v>0</v>
      </c>
      <c r="AO46" s="157"/>
      <c r="AP46" s="157">
        <f t="shared" si="15"/>
        <v>0</v>
      </c>
      <c r="AQ46" s="157"/>
      <c r="AR46" s="157">
        <f t="shared" si="16"/>
        <v>0</v>
      </c>
      <c r="AS46" s="157"/>
      <c r="AT46" s="157">
        <f t="shared" si="17"/>
        <v>0</v>
      </c>
      <c r="AU46" s="157"/>
      <c r="AV46" s="157">
        <f t="shared" si="18"/>
        <v>0</v>
      </c>
      <c r="AW46" s="157"/>
      <c r="AX46" s="157">
        <f t="shared" si="19"/>
        <v>0</v>
      </c>
      <c r="AY46" s="157"/>
      <c r="AZ46" s="157">
        <f t="shared" si="20"/>
        <v>0</v>
      </c>
      <c r="BA46" s="157"/>
      <c r="BB46" s="157">
        <f t="shared" si="21"/>
        <v>0</v>
      </c>
      <c r="BC46" s="157"/>
      <c r="BD46" s="157">
        <f t="shared" si="22"/>
        <v>0</v>
      </c>
      <c r="BE46" s="157"/>
      <c r="BF46" s="157">
        <f t="shared" si="23"/>
        <v>0</v>
      </c>
      <c r="BG46" s="157"/>
      <c r="BH46" s="157">
        <f t="shared" si="24"/>
        <v>0</v>
      </c>
      <c r="BI46" s="157"/>
      <c r="BJ46" s="157">
        <f t="shared" si="25"/>
        <v>0</v>
      </c>
      <c r="BK46" s="157"/>
      <c r="BL46" s="157">
        <f t="shared" si="26"/>
        <v>0</v>
      </c>
      <c r="BM46" s="157"/>
      <c r="BN46" s="157">
        <f t="shared" si="27"/>
        <v>0</v>
      </c>
      <c r="BO46" s="27">
        <f t="shared" si="28"/>
        <v>0</v>
      </c>
      <c r="BP46" s="157" t="str">
        <f>IF(COUNTIF(E46:BK46,"О"),COUNTIF(E46:BK46,"О")," ")</f>
        <v xml:space="preserve"> </v>
      </c>
      <c r="BQ46" s="159"/>
      <c r="BR46" s="157" t="str">
        <f>IF(COUNTIF(E46:BK46,"Б"),COUNTIF(E46:BK46,"Б")," ")</f>
        <v xml:space="preserve"> </v>
      </c>
      <c r="BS46" s="157" t="str">
        <f>IF(COUNTIF(G46:BO46,"НН"),COUNTIF(G46:BO46,"НН")," ")</f>
        <v xml:space="preserve"> </v>
      </c>
      <c r="BT46" s="157"/>
      <c r="BU46" s="157"/>
      <c r="BV46" s="159"/>
      <c r="BW46" s="159"/>
      <c r="BX46" s="157">
        <f t="shared" si="29"/>
        <v>0</v>
      </c>
    </row>
    <row r="47" spans="1:76" s="29" customFormat="1" ht="14.25" customHeight="1" x14ac:dyDescent="0.2">
      <c r="A47" s="171"/>
      <c r="B47" s="105">
        <v>41</v>
      </c>
      <c r="C47" s="105" t="s">
        <v>78</v>
      </c>
      <c r="D47" s="172"/>
      <c r="E47" s="157"/>
      <c r="F47" s="157">
        <f t="shared" si="30"/>
        <v>0</v>
      </c>
      <c r="G47" s="157"/>
      <c r="H47" s="157">
        <f t="shared" si="31"/>
        <v>0</v>
      </c>
      <c r="I47" s="157"/>
      <c r="J47" s="157">
        <f t="shared" si="32"/>
        <v>0</v>
      </c>
      <c r="K47" s="157"/>
      <c r="L47" s="157">
        <f t="shared" si="0"/>
        <v>0</v>
      </c>
      <c r="M47" s="157"/>
      <c r="N47" s="157">
        <f t="shared" si="1"/>
        <v>0</v>
      </c>
      <c r="O47" s="157"/>
      <c r="P47" s="157">
        <f t="shared" si="2"/>
        <v>0</v>
      </c>
      <c r="Q47" s="157"/>
      <c r="R47" s="157">
        <f t="shared" si="3"/>
        <v>0</v>
      </c>
      <c r="S47" s="157"/>
      <c r="T47" s="157">
        <f t="shared" si="4"/>
        <v>0</v>
      </c>
      <c r="U47" s="157"/>
      <c r="V47" s="157">
        <f t="shared" si="5"/>
        <v>0</v>
      </c>
      <c r="W47" s="157"/>
      <c r="X47" s="157">
        <f t="shared" si="6"/>
        <v>0</v>
      </c>
      <c r="Y47" s="157"/>
      <c r="Z47" s="157">
        <f t="shared" si="7"/>
        <v>0</v>
      </c>
      <c r="AA47" s="157"/>
      <c r="AB47" s="157">
        <f t="shared" si="8"/>
        <v>0</v>
      </c>
      <c r="AC47" s="157"/>
      <c r="AD47" s="157">
        <f t="shared" si="9"/>
        <v>0</v>
      </c>
      <c r="AE47" s="157"/>
      <c r="AF47" s="157">
        <f t="shared" si="10"/>
        <v>0</v>
      </c>
      <c r="AG47" s="157"/>
      <c r="AH47" s="157">
        <f t="shared" si="11"/>
        <v>0</v>
      </c>
      <c r="AI47" s="157"/>
      <c r="AJ47" s="157">
        <f t="shared" si="12"/>
        <v>0</v>
      </c>
      <c r="AK47" s="157"/>
      <c r="AL47" s="157">
        <f t="shared" si="13"/>
        <v>0</v>
      </c>
      <c r="AM47" s="157"/>
      <c r="AN47" s="157">
        <f t="shared" si="14"/>
        <v>0</v>
      </c>
      <c r="AO47" s="157"/>
      <c r="AP47" s="157">
        <f t="shared" si="15"/>
        <v>0</v>
      </c>
      <c r="AQ47" s="157"/>
      <c r="AR47" s="157">
        <f t="shared" si="16"/>
        <v>0</v>
      </c>
      <c r="AS47" s="157"/>
      <c r="AT47" s="157">
        <f t="shared" si="17"/>
        <v>0</v>
      </c>
      <c r="AU47" s="157"/>
      <c r="AV47" s="157">
        <f t="shared" si="18"/>
        <v>0</v>
      </c>
      <c r="AW47" s="157"/>
      <c r="AX47" s="157">
        <f t="shared" si="19"/>
        <v>0</v>
      </c>
      <c r="AY47" s="157"/>
      <c r="AZ47" s="157">
        <f t="shared" si="20"/>
        <v>0</v>
      </c>
      <c r="BA47" s="157"/>
      <c r="BB47" s="157">
        <f t="shared" si="21"/>
        <v>0</v>
      </c>
      <c r="BC47" s="157"/>
      <c r="BD47" s="157">
        <f t="shared" si="22"/>
        <v>0</v>
      </c>
      <c r="BE47" s="157"/>
      <c r="BF47" s="157">
        <f t="shared" si="23"/>
        <v>0</v>
      </c>
      <c r="BG47" s="157"/>
      <c r="BH47" s="157">
        <f t="shared" si="24"/>
        <v>0</v>
      </c>
      <c r="BI47" s="157"/>
      <c r="BJ47" s="157">
        <f t="shared" si="25"/>
        <v>0</v>
      </c>
      <c r="BK47" s="157"/>
      <c r="BL47" s="157">
        <f t="shared" si="26"/>
        <v>0</v>
      </c>
      <c r="BM47" s="157"/>
      <c r="BN47" s="157">
        <f t="shared" si="27"/>
        <v>0</v>
      </c>
      <c r="BO47" s="27">
        <f t="shared" si="28"/>
        <v>0</v>
      </c>
      <c r="BP47" s="157"/>
      <c r="BQ47" s="157"/>
      <c r="BR47" s="157"/>
      <c r="BS47" s="157"/>
      <c r="BT47" s="157"/>
      <c r="BU47" s="157"/>
      <c r="BV47" s="157"/>
      <c r="BW47" s="157"/>
      <c r="BX47" s="157">
        <f t="shared" si="29"/>
        <v>0</v>
      </c>
    </row>
    <row r="48" spans="1:76" s="109" customFormat="1" ht="14.25" customHeight="1" x14ac:dyDescent="0.2">
      <c r="A48" s="116"/>
      <c r="B48" s="107"/>
      <c r="C48" s="107"/>
      <c r="D48" s="111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17"/>
    </row>
    <row r="49" spans="1:76" s="109" customFormat="1" ht="28.5" customHeight="1" x14ac:dyDescent="0.2">
      <c r="A49" s="141" t="s">
        <v>82</v>
      </c>
      <c r="B49" s="106"/>
      <c r="C49" s="141"/>
      <c r="D49" s="142"/>
      <c r="E49" s="143"/>
      <c r="F49" s="143">
        <f>SUM(F7:F47)</f>
        <v>7444</v>
      </c>
      <c r="G49" s="143"/>
      <c r="H49" s="143">
        <f>SUM(H7:H47)</f>
        <v>3999</v>
      </c>
      <c r="I49" s="143"/>
      <c r="J49" s="143">
        <f>SUM(J7:J47)</f>
        <v>2619</v>
      </c>
      <c r="K49" s="143"/>
      <c r="L49" s="143">
        <f>SUM(L7:L47)</f>
        <v>23244</v>
      </c>
      <c r="M49" s="143"/>
      <c r="N49" s="143">
        <f>SUM(N7:N47)</f>
        <v>0</v>
      </c>
      <c r="O49" s="143"/>
      <c r="P49" s="143">
        <f>SUM(P7:P47)</f>
        <v>0</v>
      </c>
      <c r="Q49" s="143"/>
      <c r="R49" s="143">
        <f>SUM(R7:R47)</f>
        <v>0</v>
      </c>
      <c r="S49" s="143"/>
      <c r="T49" s="143">
        <f>SUM(T7:T47)</f>
        <v>0</v>
      </c>
      <c r="U49" s="143"/>
      <c r="V49" s="143">
        <f>SUM(V7:V47)</f>
        <v>0</v>
      </c>
      <c r="W49" s="143"/>
      <c r="X49" s="143">
        <f>SUM(X7:X47)</f>
        <v>0</v>
      </c>
      <c r="Y49" s="143"/>
      <c r="Z49" s="143">
        <f>SUM(Z7:Z47)</f>
        <v>0</v>
      </c>
      <c r="AA49" s="143"/>
      <c r="AB49" s="143">
        <f>SUM(AB7:AB47)</f>
        <v>0</v>
      </c>
      <c r="AC49" s="143"/>
      <c r="AD49" s="143">
        <f>SUM(AD7:AD47)</f>
        <v>0</v>
      </c>
      <c r="AE49" s="143"/>
      <c r="AF49" s="143">
        <f>SUM(AF7:AF47)</f>
        <v>0</v>
      </c>
      <c r="AG49" s="143"/>
      <c r="AH49" s="143">
        <f>SUM(AH7:AH47)</f>
        <v>0</v>
      </c>
      <c r="AI49" s="143"/>
      <c r="AJ49" s="143">
        <f>SUM(AJ7:AJ47)</f>
        <v>0</v>
      </c>
      <c r="AK49" s="143"/>
      <c r="AL49" s="143">
        <f>SUM(AL7:AL47)</f>
        <v>0</v>
      </c>
      <c r="AM49" s="143"/>
      <c r="AN49" s="143">
        <f>SUM(AN7:AN47)</f>
        <v>0</v>
      </c>
      <c r="AO49" s="143"/>
      <c r="AP49" s="143">
        <f>SUM(AP7:AP47)</f>
        <v>0</v>
      </c>
      <c r="AQ49" s="143"/>
      <c r="AR49" s="143">
        <f>SUM(AR7:AR47)</f>
        <v>0</v>
      </c>
      <c r="AS49" s="143"/>
      <c r="AT49" s="143">
        <f>SUM(AT7:AT47)</f>
        <v>0</v>
      </c>
      <c r="AU49" s="143"/>
      <c r="AV49" s="143">
        <f>SUM(AV7:AV47)</f>
        <v>0</v>
      </c>
      <c r="AW49" s="143"/>
      <c r="AX49" s="143">
        <f>SUM(AX7:AX47)</f>
        <v>0</v>
      </c>
      <c r="AY49" s="143"/>
      <c r="AZ49" s="143">
        <f>SUM(AZ7:AZ47)</f>
        <v>0</v>
      </c>
      <c r="BA49" s="143"/>
      <c r="BB49" s="143">
        <f>SUM(BB7:BB47)</f>
        <v>0</v>
      </c>
      <c r="BC49" s="143"/>
      <c r="BD49" s="143">
        <f>SUM(BD7:BD47)</f>
        <v>0</v>
      </c>
      <c r="BE49" s="143"/>
      <c r="BF49" s="143">
        <f>SUM(BF7:BF47)</f>
        <v>0</v>
      </c>
      <c r="BG49" s="143"/>
      <c r="BH49" s="143">
        <f>SUM(BH7:BH47)</f>
        <v>0</v>
      </c>
      <c r="BI49" s="143"/>
      <c r="BJ49" s="143">
        <f>SUM(BJ7:BJ47)</f>
        <v>0</v>
      </c>
      <c r="BK49" s="143"/>
      <c r="BL49" s="143">
        <f>SUM(BL7:BL47)</f>
        <v>0</v>
      </c>
      <c r="BM49" s="143"/>
      <c r="BN49" s="143">
        <f>SUM(BN7:BN47)</f>
        <v>0</v>
      </c>
      <c r="BO49" s="143"/>
      <c r="BP49" s="143"/>
      <c r="BQ49" s="143"/>
      <c r="BR49" s="143"/>
      <c r="BS49" s="143"/>
      <c r="BT49" s="143"/>
      <c r="BU49" s="143"/>
      <c r="BV49" s="143"/>
      <c r="BW49" s="143"/>
      <c r="BX49" s="173">
        <f>F49+H49+J49+L49+N49+P49+R49+T49+V49+X49+Z49+AB49+AD49+AF49+AH49+AJ49+AL49+AN49+AP49+AR49+AT49+AV49+AX49+AZ49+BB49+BD49+BF49+BH49+BJ49+BL49+BN49</f>
        <v>37306</v>
      </c>
    </row>
    <row r="50" spans="1:76" s="109" customFormat="1" ht="22.5" customHeight="1" x14ac:dyDescent="0.2">
      <c r="A50" s="106" t="s">
        <v>81</v>
      </c>
      <c r="B50" s="106"/>
      <c r="C50" s="106"/>
      <c r="D50" s="142"/>
      <c r="E50" s="143"/>
      <c r="F50" s="144">
        <f>F49/E5</f>
        <v>0.16539999999999999</v>
      </c>
      <c r="G50" s="143"/>
      <c r="H50" s="144">
        <f>H49/G5</f>
        <v>8.5099999999999995E-2</v>
      </c>
      <c r="I50" s="143"/>
      <c r="J50" s="144">
        <f>J49/I5</f>
        <v>8.1799999999999998E-2</v>
      </c>
      <c r="K50" s="143"/>
      <c r="L50" s="144" t="e">
        <f>L49/K5</f>
        <v>#DIV/0!</v>
      </c>
      <c r="M50" s="143"/>
      <c r="N50" s="144" t="e">
        <f>N49/M5</f>
        <v>#DIV/0!</v>
      </c>
      <c r="O50" s="143"/>
      <c r="P50" s="144" t="e">
        <f>P49/O5</f>
        <v>#DIV/0!</v>
      </c>
      <c r="Q50" s="143"/>
      <c r="R50" s="144" t="e">
        <f>R49/Q5</f>
        <v>#DIV/0!</v>
      </c>
      <c r="S50" s="143"/>
      <c r="T50" s="144" t="e">
        <f>T49/S5</f>
        <v>#DIV/0!</v>
      </c>
      <c r="U50" s="143"/>
      <c r="V50" s="144" t="e">
        <f>V49/U5</f>
        <v>#DIV/0!</v>
      </c>
      <c r="W50" s="143"/>
      <c r="X50" s="144" t="e">
        <f>X49/W5</f>
        <v>#DIV/0!</v>
      </c>
      <c r="Y50" s="143"/>
      <c r="Z50" s="144" t="e">
        <f>Z49/Y5</f>
        <v>#DIV/0!</v>
      </c>
      <c r="AA50" s="143"/>
      <c r="AB50" s="144" t="e">
        <f>AB49/AA5</f>
        <v>#DIV/0!</v>
      </c>
      <c r="AC50" s="143"/>
      <c r="AD50" s="144" t="e">
        <f>AD49/AC5</f>
        <v>#DIV/0!</v>
      </c>
      <c r="AE50" s="143"/>
      <c r="AF50" s="144" t="e">
        <f>AF49/AE5</f>
        <v>#DIV/0!</v>
      </c>
      <c r="AG50" s="143"/>
      <c r="AH50" s="144" t="e">
        <f>AH49/AG5</f>
        <v>#DIV/0!</v>
      </c>
      <c r="AI50" s="143"/>
      <c r="AJ50" s="144" t="e">
        <f>AJ49/AI5</f>
        <v>#DIV/0!</v>
      </c>
      <c r="AK50" s="143"/>
      <c r="AL50" s="144" t="e">
        <f>AL49/AK5</f>
        <v>#DIV/0!</v>
      </c>
      <c r="AM50" s="143"/>
      <c r="AN50" s="144" t="e">
        <f>AN49/AM5</f>
        <v>#DIV/0!</v>
      </c>
      <c r="AO50" s="143"/>
      <c r="AP50" s="144" t="e">
        <f>AP49/AO5</f>
        <v>#DIV/0!</v>
      </c>
      <c r="AQ50" s="143"/>
      <c r="AR50" s="144" t="e">
        <f>AR49/AQ5</f>
        <v>#DIV/0!</v>
      </c>
      <c r="AS50" s="143"/>
      <c r="AT50" s="144" t="e">
        <f>AT49/AS5</f>
        <v>#DIV/0!</v>
      </c>
      <c r="AU50" s="143"/>
      <c r="AV50" s="144" t="e">
        <f>AV49/AU5</f>
        <v>#DIV/0!</v>
      </c>
      <c r="AW50" s="143"/>
      <c r="AX50" s="144" t="e">
        <f>AX49/AW5</f>
        <v>#DIV/0!</v>
      </c>
      <c r="AY50" s="143"/>
      <c r="AZ50" s="144" t="e">
        <f>AZ49/AY5</f>
        <v>#DIV/0!</v>
      </c>
      <c r="BA50" s="143"/>
      <c r="BB50" s="144" t="e">
        <f>BB49/BA5</f>
        <v>#DIV/0!</v>
      </c>
      <c r="BC50" s="143"/>
      <c r="BD50" s="144" t="e">
        <f>BD49/BC5</f>
        <v>#DIV/0!</v>
      </c>
      <c r="BE50" s="143"/>
      <c r="BF50" s="144" t="e">
        <f>BF49/BE5</f>
        <v>#DIV/0!</v>
      </c>
      <c r="BG50" s="143"/>
      <c r="BH50" s="144" t="e">
        <f>BH49/BG5</f>
        <v>#DIV/0!</v>
      </c>
      <c r="BI50" s="143"/>
      <c r="BJ50" s="144" t="e">
        <f>BJ49/BI5</f>
        <v>#DIV/0!</v>
      </c>
      <c r="BK50" s="143"/>
      <c r="BL50" s="144" t="e">
        <f>BL49/BK5</f>
        <v>#DIV/0!</v>
      </c>
      <c r="BM50" s="143"/>
      <c r="BN50" s="144" t="e">
        <f>BN49/BM5</f>
        <v>#DIV/0!</v>
      </c>
      <c r="BO50" s="143"/>
      <c r="BP50" s="143"/>
      <c r="BQ50" s="143"/>
      <c r="BR50" s="143"/>
      <c r="BS50" s="143"/>
      <c r="BT50" s="143"/>
      <c r="BU50" s="143"/>
      <c r="BV50" s="143"/>
      <c r="BW50" s="143"/>
      <c r="BX50" s="175">
        <f>BX49/BO5</f>
        <v>0.3009</v>
      </c>
    </row>
    <row r="51" spans="1:76" s="109" customFormat="1" ht="14.25" customHeight="1" x14ac:dyDescent="0.2">
      <c r="A51" s="116"/>
      <c r="B51" s="107"/>
      <c r="C51" s="107"/>
      <c r="D51" s="111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17"/>
    </row>
    <row r="52" spans="1:76" s="29" customFormat="1" ht="24.75" customHeight="1" x14ac:dyDescent="0.2">
      <c r="A52" s="118" t="s">
        <v>4</v>
      </c>
      <c r="B52" s="21"/>
      <c r="C52" s="79" t="s">
        <v>69</v>
      </c>
      <c r="D52" s="79"/>
      <c r="E52" s="30">
        <f>SUM(E8:E12)</f>
        <v>8</v>
      </c>
      <c r="F52" s="30"/>
      <c r="G52" s="30">
        <f>SUM(G8:G12)</f>
        <v>8</v>
      </c>
      <c r="H52" s="30"/>
      <c r="I52" s="30">
        <f>SUM(I8:I12)</f>
        <v>8</v>
      </c>
      <c r="J52" s="30"/>
      <c r="K52" s="30">
        <f>SUM(K8:K12)</f>
        <v>46</v>
      </c>
      <c r="L52" s="30"/>
      <c r="M52" s="30">
        <f>SUM(M8:M12)</f>
        <v>0</v>
      </c>
      <c r="N52" s="30"/>
      <c r="O52" s="30">
        <f>SUM(O8:O12)</f>
        <v>0</v>
      </c>
      <c r="P52" s="30"/>
      <c r="Q52" s="30">
        <f>SUM(Q8:Q12)</f>
        <v>0</v>
      </c>
      <c r="R52" s="30"/>
      <c r="S52" s="30">
        <f>SUM(S8:S12)</f>
        <v>0</v>
      </c>
      <c r="T52" s="30"/>
      <c r="U52" s="30">
        <f>SUM(U8:U12)</f>
        <v>0</v>
      </c>
      <c r="V52" s="30"/>
      <c r="W52" s="30">
        <f>SUM(W8:W12)</f>
        <v>0</v>
      </c>
      <c r="X52" s="30"/>
      <c r="Y52" s="30">
        <f>SUM(Y8:Y12)</f>
        <v>0</v>
      </c>
      <c r="Z52" s="30"/>
      <c r="AA52" s="30">
        <f>SUM(AA8:AA12)</f>
        <v>0</v>
      </c>
      <c r="AB52" s="30"/>
      <c r="AC52" s="30">
        <f>SUM(AC8:AC12)</f>
        <v>0</v>
      </c>
      <c r="AD52" s="30"/>
      <c r="AE52" s="30">
        <f>SUM(AE8:AE12)</f>
        <v>0</v>
      </c>
      <c r="AF52" s="30"/>
      <c r="AG52" s="30">
        <f>SUM(AG8:AG12)</f>
        <v>0</v>
      </c>
      <c r="AH52" s="30"/>
      <c r="AI52" s="30">
        <f>SUM(AI8:AI12)</f>
        <v>0</v>
      </c>
      <c r="AJ52" s="30"/>
      <c r="AK52" s="30">
        <f>SUM(AK8:AK12)</f>
        <v>0</v>
      </c>
      <c r="AL52" s="30"/>
      <c r="AM52" s="30">
        <f>SUM(AM8:AM12)</f>
        <v>0</v>
      </c>
      <c r="AN52" s="30"/>
      <c r="AO52" s="30">
        <f>SUM(AO8:AO12)</f>
        <v>0</v>
      </c>
      <c r="AP52" s="30"/>
      <c r="AQ52" s="30">
        <f>SUM(AQ8:AQ12)</f>
        <v>0</v>
      </c>
      <c r="AR52" s="30"/>
      <c r="AS52" s="30">
        <f>SUM(AS8:AS12)</f>
        <v>0</v>
      </c>
      <c r="AT52" s="30"/>
      <c r="AU52" s="30">
        <f>SUM(AU8:AU12)</f>
        <v>0</v>
      </c>
      <c r="AV52" s="30"/>
      <c r="AW52" s="30">
        <f>SUM(AW8:AW12)</f>
        <v>0</v>
      </c>
      <c r="AX52" s="30"/>
      <c r="AY52" s="30">
        <f>SUM(AY8:AY12)</f>
        <v>0</v>
      </c>
      <c r="AZ52" s="30"/>
      <c r="BA52" s="30">
        <f>SUM(BA8:BA12)</f>
        <v>0</v>
      </c>
      <c r="BB52" s="30"/>
      <c r="BC52" s="30">
        <f>SUM(BC8:BC12)</f>
        <v>0</v>
      </c>
      <c r="BD52" s="30"/>
      <c r="BE52" s="30">
        <f>SUM(BE8:BE12)</f>
        <v>0</v>
      </c>
      <c r="BF52" s="30"/>
      <c r="BG52" s="30">
        <f>SUM(BG8:BG12)</f>
        <v>0</v>
      </c>
      <c r="BH52" s="30"/>
      <c r="BI52" s="30">
        <f>SUM(BI8:BI12)</f>
        <v>0</v>
      </c>
      <c r="BJ52" s="30"/>
      <c r="BK52" s="30">
        <f>SUM(BK8:BK12)</f>
        <v>0</v>
      </c>
      <c r="BL52" s="30"/>
      <c r="BM52" s="30">
        <f>SUM(BM8:BM12)</f>
        <v>0</v>
      </c>
      <c r="BN52" s="108"/>
      <c r="BO52" s="108">
        <f>SUM(BO8:BO12,G52,I52,K52,M52,O52,Q52,S52,U52,W52,Y52,AA52,AC52,AE52,AG52,AI52,AK52,AM52,AO52,AQ52,AS52,AU52,AW52,AY52,BA52,BC52,BE52,BG52,BI52,BK52,BM52)</f>
        <v>72</v>
      </c>
      <c r="BP52" s="108"/>
      <c r="BQ52" s="108"/>
      <c r="BR52" s="108"/>
      <c r="BS52" s="108"/>
      <c r="BT52" s="108"/>
      <c r="BU52" s="108"/>
      <c r="BV52" s="108"/>
      <c r="BW52" s="108"/>
      <c r="BX52" s="117">
        <f t="shared" ref="BX52:BX58" si="36">SUM(E52,G52,I52,K52,M52,O52,Q52,S52,U52,W52,Y52,AA52,AC52,AE52,AG52,AI52,AK52,AM52,AO52,AQ52,AS52,AU52,AW52,AY52,BA52,BC52,BE52,BG52,BI52,BK52,BM52)</f>
        <v>70</v>
      </c>
    </row>
    <row r="53" spans="1:76" s="31" customFormat="1" ht="23.25" customHeight="1" x14ac:dyDescent="0.2">
      <c r="A53" s="118" t="s">
        <v>4</v>
      </c>
      <c r="B53" s="28"/>
      <c r="C53" s="80" t="s">
        <v>57</v>
      </c>
      <c r="D53" s="80"/>
      <c r="E53" s="30">
        <f>SUM(E13:E16)</f>
        <v>0</v>
      </c>
      <c r="F53" s="30"/>
      <c r="G53" s="30">
        <f>SUM(G13:G16)</f>
        <v>0</v>
      </c>
      <c r="H53" s="30"/>
      <c r="I53" s="30">
        <f>SUM(I13:I16)</f>
        <v>0</v>
      </c>
      <c r="J53" s="30"/>
      <c r="K53" s="30">
        <f>SUM(K13:K16)</f>
        <v>0</v>
      </c>
      <c r="L53" s="30"/>
      <c r="M53" s="30">
        <f>SUM(M13:M16)</f>
        <v>0</v>
      </c>
      <c r="N53" s="30"/>
      <c r="O53" s="30">
        <f>SUM(O13:O16)</f>
        <v>0</v>
      </c>
      <c r="P53" s="30"/>
      <c r="Q53" s="30">
        <f>SUM(Q13:Q16)</f>
        <v>0</v>
      </c>
      <c r="R53" s="30"/>
      <c r="S53" s="30">
        <f>SUM(S13:S16)</f>
        <v>0</v>
      </c>
      <c r="T53" s="30"/>
      <c r="U53" s="30">
        <f>SUM(U13:U16)</f>
        <v>0</v>
      </c>
      <c r="V53" s="30"/>
      <c r="W53" s="30">
        <f>SUM(W13:W16)</f>
        <v>0</v>
      </c>
      <c r="X53" s="30"/>
      <c r="Y53" s="30">
        <f>SUM(Y13:Y16)</f>
        <v>0</v>
      </c>
      <c r="Z53" s="30"/>
      <c r="AA53" s="30">
        <f>SUM(AA13:AA16)</f>
        <v>0</v>
      </c>
      <c r="AB53" s="30"/>
      <c r="AC53" s="30">
        <f>SUM(AC13:AC16)</f>
        <v>0</v>
      </c>
      <c r="AD53" s="30"/>
      <c r="AE53" s="30">
        <f>SUM(AE13:AE16)</f>
        <v>0</v>
      </c>
      <c r="AF53" s="30"/>
      <c r="AG53" s="30">
        <f>SUM(AG13:AG16)</f>
        <v>0</v>
      </c>
      <c r="AH53" s="30"/>
      <c r="AI53" s="30">
        <f>SUM(AI13:AI16)</f>
        <v>0</v>
      </c>
      <c r="AJ53" s="30"/>
      <c r="AK53" s="30">
        <f>SUM(AK13:AK16)</f>
        <v>0</v>
      </c>
      <c r="AL53" s="30"/>
      <c r="AM53" s="30">
        <f>SUM(AM13:AM16)</f>
        <v>0</v>
      </c>
      <c r="AN53" s="30"/>
      <c r="AO53" s="30">
        <f>SUM(AO13:AO16)</f>
        <v>0</v>
      </c>
      <c r="AP53" s="30"/>
      <c r="AQ53" s="30">
        <f>SUM(AQ13:AQ16)</f>
        <v>0</v>
      </c>
      <c r="AR53" s="30"/>
      <c r="AS53" s="30">
        <f>SUM(AS13:AS16)</f>
        <v>0</v>
      </c>
      <c r="AT53" s="30"/>
      <c r="AU53" s="30">
        <f>SUM(AU13:AU16)</f>
        <v>0</v>
      </c>
      <c r="AV53" s="30"/>
      <c r="AW53" s="30">
        <f>SUM(AW13:AW16)</f>
        <v>0</v>
      </c>
      <c r="AX53" s="30"/>
      <c r="AY53" s="30">
        <f>SUM(AY13:AY16)</f>
        <v>0</v>
      </c>
      <c r="AZ53" s="30"/>
      <c r="BA53" s="30">
        <f>SUM(BA13:BA16)</f>
        <v>0</v>
      </c>
      <c r="BB53" s="30"/>
      <c r="BC53" s="30">
        <f>SUM(BC13:BC16)</f>
        <v>0</v>
      </c>
      <c r="BD53" s="30"/>
      <c r="BE53" s="30">
        <f>SUM(BE13:BE16)</f>
        <v>0</v>
      </c>
      <c r="BF53" s="30"/>
      <c r="BG53" s="30">
        <f>SUM(BG13:BG16)</f>
        <v>0</v>
      </c>
      <c r="BH53" s="30"/>
      <c r="BI53" s="30">
        <f>SUM(BI13:BI16)</f>
        <v>0</v>
      </c>
      <c r="BJ53" s="30"/>
      <c r="BK53" s="30">
        <f>SUM(BK13:BK16)</f>
        <v>0</v>
      </c>
      <c r="BL53" s="30"/>
      <c r="BM53" s="30">
        <f>SUM(BM13:BM16)</f>
        <v>0</v>
      </c>
      <c r="BN53" s="108"/>
      <c r="BO53" s="108">
        <f>SUM(BO13:BO16)</f>
        <v>0</v>
      </c>
      <c r="BP53" s="108"/>
      <c r="BQ53" s="108"/>
      <c r="BR53" s="108"/>
      <c r="BS53" s="108"/>
      <c r="BT53" s="108"/>
      <c r="BU53" s="108"/>
      <c r="BV53" s="108"/>
      <c r="BW53" s="108"/>
      <c r="BX53" s="117">
        <f t="shared" si="36"/>
        <v>0</v>
      </c>
    </row>
    <row r="54" spans="1:76" s="31" customFormat="1" ht="23.25" customHeight="1" x14ac:dyDescent="0.2">
      <c r="A54" s="118" t="s">
        <v>4</v>
      </c>
      <c r="B54" s="101"/>
      <c r="C54" s="102" t="s">
        <v>14</v>
      </c>
      <c r="D54" s="102"/>
      <c r="E54" s="30">
        <f>SUM(E17:E21)</f>
        <v>0</v>
      </c>
      <c r="F54" s="30"/>
      <c r="G54" s="30">
        <f>SUM(G17:G21)</f>
        <v>0</v>
      </c>
      <c r="H54" s="30"/>
      <c r="I54" s="30">
        <f>SUM(I17:I21)</f>
        <v>0</v>
      </c>
      <c r="J54" s="30"/>
      <c r="K54" s="30">
        <f>SUM(K17:K21)</f>
        <v>0</v>
      </c>
      <c r="L54" s="30"/>
      <c r="M54" s="30">
        <f>SUM(M17:M21)</f>
        <v>0</v>
      </c>
      <c r="N54" s="30"/>
      <c r="O54" s="30">
        <f>SUM(O17:O21)</f>
        <v>0</v>
      </c>
      <c r="P54" s="30"/>
      <c r="Q54" s="30">
        <f>SUM(Q17:Q21)</f>
        <v>0</v>
      </c>
      <c r="R54" s="30"/>
      <c r="S54" s="30">
        <f>SUM(S17:S21)</f>
        <v>0</v>
      </c>
      <c r="T54" s="30"/>
      <c r="U54" s="30">
        <f>SUM(U17:U21)</f>
        <v>0</v>
      </c>
      <c r="V54" s="30"/>
      <c r="W54" s="30">
        <f>SUM(W17:W21)</f>
        <v>0</v>
      </c>
      <c r="X54" s="30"/>
      <c r="Y54" s="30">
        <f>SUM(Y17:Y21)</f>
        <v>0</v>
      </c>
      <c r="Z54" s="30"/>
      <c r="AA54" s="30">
        <f>SUM(AA17:AA21)</f>
        <v>0</v>
      </c>
      <c r="AB54" s="30"/>
      <c r="AC54" s="30">
        <f>SUM(AC17:AC21)</f>
        <v>0</v>
      </c>
      <c r="AD54" s="30"/>
      <c r="AE54" s="30">
        <f>SUM(AE17:AE21)</f>
        <v>0</v>
      </c>
      <c r="AF54" s="30"/>
      <c r="AG54" s="30">
        <f>SUM(AG17:AG21)</f>
        <v>0</v>
      </c>
      <c r="AH54" s="30"/>
      <c r="AI54" s="30">
        <f>SUM(AI17:AI21)</f>
        <v>0</v>
      </c>
      <c r="AJ54" s="30"/>
      <c r="AK54" s="30">
        <f>SUM(AK17:AK21)</f>
        <v>0</v>
      </c>
      <c r="AL54" s="30"/>
      <c r="AM54" s="30">
        <f>SUM(AM17:AM21)</f>
        <v>0</v>
      </c>
      <c r="AN54" s="30"/>
      <c r="AO54" s="30">
        <f>SUM(AO17:AO21)</f>
        <v>0</v>
      </c>
      <c r="AP54" s="30"/>
      <c r="AQ54" s="30">
        <f>SUM(AQ17:AQ21)</f>
        <v>0</v>
      </c>
      <c r="AR54" s="30"/>
      <c r="AS54" s="30">
        <f>SUM(AS17:AS21)</f>
        <v>0</v>
      </c>
      <c r="AT54" s="30"/>
      <c r="AU54" s="30">
        <f>SUM(AU17:AU21)</f>
        <v>0</v>
      </c>
      <c r="AV54" s="30"/>
      <c r="AW54" s="30">
        <f>SUM(AW17:AW21)</f>
        <v>0</v>
      </c>
      <c r="AX54" s="30"/>
      <c r="AY54" s="30">
        <f>SUM(AY17:AY21)</f>
        <v>0</v>
      </c>
      <c r="AZ54" s="30"/>
      <c r="BA54" s="30">
        <f>SUM(BA17:BA21)</f>
        <v>0</v>
      </c>
      <c r="BB54" s="30"/>
      <c r="BC54" s="30">
        <f>SUM(BC17:BC21)</f>
        <v>0</v>
      </c>
      <c r="BD54" s="30"/>
      <c r="BE54" s="30">
        <f>SUM(BE17:BE21)</f>
        <v>0</v>
      </c>
      <c r="BF54" s="30"/>
      <c r="BG54" s="30">
        <f>SUM(BG17:BG21)</f>
        <v>0</v>
      </c>
      <c r="BH54" s="30"/>
      <c r="BI54" s="30">
        <f>SUM(BI17:BI21)</f>
        <v>0</v>
      </c>
      <c r="BJ54" s="30"/>
      <c r="BK54" s="30">
        <f>SUM(BK17:BK21)</f>
        <v>0</v>
      </c>
      <c r="BL54" s="30"/>
      <c r="BM54" s="30">
        <f>SUM(BM17:BM21)</f>
        <v>0</v>
      </c>
      <c r="BN54" s="108"/>
      <c r="BO54" s="108">
        <f>SUM(BO17:BO21)</f>
        <v>0</v>
      </c>
      <c r="BP54" s="108"/>
      <c r="BQ54" s="108"/>
      <c r="BR54" s="108"/>
      <c r="BS54" s="108"/>
      <c r="BT54" s="108"/>
      <c r="BU54" s="108"/>
      <c r="BV54" s="108"/>
      <c r="BW54" s="108"/>
      <c r="BX54" s="117">
        <f t="shared" si="36"/>
        <v>0</v>
      </c>
    </row>
    <row r="55" spans="1:76" s="31" customFormat="1" ht="23.25" customHeight="1" x14ac:dyDescent="0.2">
      <c r="A55" s="118" t="s">
        <v>4</v>
      </c>
      <c r="B55" s="23"/>
      <c r="C55" s="81" t="s">
        <v>15</v>
      </c>
      <c r="D55" s="81"/>
      <c r="E55" s="30">
        <f>SUM(E22:E26)</f>
        <v>10</v>
      </c>
      <c r="F55" s="30"/>
      <c r="G55" s="30">
        <f>SUM(G22:G26)</f>
        <v>13</v>
      </c>
      <c r="H55" s="30"/>
      <c r="I55" s="30">
        <f>SUM(I22:I26)</f>
        <v>15</v>
      </c>
      <c r="J55" s="30"/>
      <c r="K55" s="30">
        <f>SUM(K22:K26)</f>
        <v>23</v>
      </c>
      <c r="L55" s="30"/>
      <c r="M55" s="30">
        <f>SUM(M22:M26)</f>
        <v>0</v>
      </c>
      <c r="N55" s="30"/>
      <c r="O55" s="30">
        <f>SUM(O22:O26)</f>
        <v>0</v>
      </c>
      <c r="P55" s="30"/>
      <c r="Q55" s="30">
        <f>SUM(Q22:Q26)</f>
        <v>0</v>
      </c>
      <c r="R55" s="30"/>
      <c r="S55" s="30">
        <f>SUM(S22:S26)</f>
        <v>0</v>
      </c>
      <c r="T55" s="30"/>
      <c r="U55" s="30">
        <f>SUM(U22:U26)</f>
        <v>0</v>
      </c>
      <c r="V55" s="30"/>
      <c r="W55" s="30">
        <f>SUM(W22:W26)</f>
        <v>0</v>
      </c>
      <c r="X55" s="30"/>
      <c r="Y55" s="30">
        <f>SUM(Y22:Y26)</f>
        <v>0</v>
      </c>
      <c r="Z55" s="30"/>
      <c r="AA55" s="30">
        <f>SUM(AA22:AA26)</f>
        <v>0</v>
      </c>
      <c r="AB55" s="30"/>
      <c r="AC55" s="30">
        <f>SUM(AC22:AC26)</f>
        <v>0</v>
      </c>
      <c r="AD55" s="30"/>
      <c r="AE55" s="30">
        <f>SUM(AE22:AE26)</f>
        <v>0</v>
      </c>
      <c r="AF55" s="30"/>
      <c r="AG55" s="30">
        <f>SUM(AG22:AG26)</f>
        <v>0</v>
      </c>
      <c r="AH55" s="30"/>
      <c r="AI55" s="30">
        <f>SUM(AI22:AI26)</f>
        <v>0</v>
      </c>
      <c r="AJ55" s="30"/>
      <c r="AK55" s="30">
        <f>SUM(AK22:AK26)</f>
        <v>0</v>
      </c>
      <c r="AL55" s="30"/>
      <c r="AM55" s="30">
        <f>SUM(AM22:AM26)</f>
        <v>0</v>
      </c>
      <c r="AN55" s="30"/>
      <c r="AO55" s="30">
        <f>SUM(AO22:AO26)</f>
        <v>0</v>
      </c>
      <c r="AP55" s="30"/>
      <c r="AQ55" s="30">
        <f>SUM(AQ22:AQ26)</f>
        <v>0</v>
      </c>
      <c r="AR55" s="30"/>
      <c r="AS55" s="30">
        <f>SUM(AS22:AS26)</f>
        <v>0</v>
      </c>
      <c r="AT55" s="30"/>
      <c r="AU55" s="30">
        <f>SUM(AU22:AU26)</f>
        <v>0</v>
      </c>
      <c r="AV55" s="30"/>
      <c r="AW55" s="30">
        <f>SUM(AW22:AW26)</f>
        <v>0</v>
      </c>
      <c r="AX55" s="30"/>
      <c r="AY55" s="30">
        <f>SUM(AY22:AY26)</f>
        <v>0</v>
      </c>
      <c r="AZ55" s="30"/>
      <c r="BA55" s="30">
        <f>SUM(BA22:BA26)</f>
        <v>0</v>
      </c>
      <c r="BB55" s="30"/>
      <c r="BC55" s="30">
        <f>SUM(BC22:BC26)</f>
        <v>0</v>
      </c>
      <c r="BD55" s="30"/>
      <c r="BE55" s="30">
        <f>SUM(BE22:BE26)</f>
        <v>0</v>
      </c>
      <c r="BF55" s="30"/>
      <c r="BG55" s="30">
        <f>SUM(BG22:BG26)</f>
        <v>0</v>
      </c>
      <c r="BH55" s="30"/>
      <c r="BI55" s="30">
        <f>SUM(BI22:BI26)</f>
        <v>0</v>
      </c>
      <c r="BJ55" s="30"/>
      <c r="BK55" s="30">
        <f>SUM(BK22:BK26)</f>
        <v>0</v>
      </c>
      <c r="BL55" s="30"/>
      <c r="BM55" s="30">
        <f>SUM(BM22:BM26)</f>
        <v>0</v>
      </c>
      <c r="BN55" s="108"/>
      <c r="BO55" s="108">
        <f>SUM(BO22:BO26)</f>
        <v>4</v>
      </c>
      <c r="BP55" s="108"/>
      <c r="BQ55" s="108"/>
      <c r="BR55" s="108"/>
      <c r="BS55" s="108"/>
      <c r="BT55" s="108"/>
      <c r="BU55" s="108"/>
      <c r="BV55" s="108"/>
      <c r="BW55" s="108"/>
      <c r="BX55" s="117">
        <f t="shared" si="36"/>
        <v>61</v>
      </c>
    </row>
    <row r="56" spans="1:76" s="31" customFormat="1" ht="23.25" customHeight="1" x14ac:dyDescent="0.2">
      <c r="A56" s="118" t="s">
        <v>4</v>
      </c>
      <c r="B56" s="25"/>
      <c r="C56" s="82" t="s">
        <v>50</v>
      </c>
      <c r="D56" s="82"/>
      <c r="E56" s="30">
        <f>SUM(E27:E34)</f>
        <v>0</v>
      </c>
      <c r="F56" s="30"/>
      <c r="G56" s="30">
        <f>SUM(G27:G34)</f>
        <v>0</v>
      </c>
      <c r="H56" s="30"/>
      <c r="I56" s="30">
        <f>SUM(I27:I34)</f>
        <v>0</v>
      </c>
      <c r="J56" s="30"/>
      <c r="K56" s="30">
        <f>SUM(K27:K34)</f>
        <v>0</v>
      </c>
      <c r="L56" s="30"/>
      <c r="M56" s="30">
        <f>SUM(M27:M34)</f>
        <v>0</v>
      </c>
      <c r="N56" s="30"/>
      <c r="O56" s="30">
        <f>SUM(O27:O34)</f>
        <v>0</v>
      </c>
      <c r="P56" s="30"/>
      <c r="Q56" s="30">
        <f>SUM(Q27:Q34)</f>
        <v>0</v>
      </c>
      <c r="R56" s="30"/>
      <c r="S56" s="30">
        <f>SUM(S27:S34)</f>
        <v>0</v>
      </c>
      <c r="T56" s="30"/>
      <c r="U56" s="30">
        <f>SUM(U27:U34)</f>
        <v>0</v>
      </c>
      <c r="V56" s="30"/>
      <c r="W56" s="30">
        <f>SUM(W27:W34)</f>
        <v>0</v>
      </c>
      <c r="X56" s="30"/>
      <c r="Y56" s="30">
        <f>SUM(Y27:Y34)</f>
        <v>0</v>
      </c>
      <c r="Z56" s="30"/>
      <c r="AA56" s="30">
        <f>SUM(AA27:AA34)</f>
        <v>0</v>
      </c>
      <c r="AB56" s="30"/>
      <c r="AC56" s="30">
        <f>SUM(AC27:AC34)</f>
        <v>0</v>
      </c>
      <c r="AD56" s="30"/>
      <c r="AE56" s="30">
        <f>SUM(AE27:AE34)</f>
        <v>0</v>
      </c>
      <c r="AF56" s="30"/>
      <c r="AG56" s="30">
        <f>SUM(AG27:AG34)</f>
        <v>0</v>
      </c>
      <c r="AH56" s="30"/>
      <c r="AI56" s="30">
        <f>SUM(AI27:AI34)</f>
        <v>0</v>
      </c>
      <c r="AJ56" s="30"/>
      <c r="AK56" s="30">
        <f>SUM(AK27:AK34)</f>
        <v>0</v>
      </c>
      <c r="AL56" s="30"/>
      <c r="AM56" s="30">
        <f>SUM(AM27:AM34)</f>
        <v>0</v>
      </c>
      <c r="AN56" s="30"/>
      <c r="AO56" s="30">
        <f>SUM(AO27:AO34)</f>
        <v>0</v>
      </c>
      <c r="AP56" s="30"/>
      <c r="AQ56" s="30">
        <f>SUM(AQ27:AQ34)</f>
        <v>0</v>
      </c>
      <c r="AR56" s="30"/>
      <c r="AS56" s="30">
        <f>SUM(AS27:AS34)</f>
        <v>0</v>
      </c>
      <c r="AT56" s="30"/>
      <c r="AU56" s="30">
        <f>SUM(AU27:AU34)</f>
        <v>0</v>
      </c>
      <c r="AV56" s="30"/>
      <c r="AW56" s="30">
        <f>SUM(AW27:AW34)</f>
        <v>0</v>
      </c>
      <c r="AX56" s="30"/>
      <c r="AY56" s="30">
        <f>SUM(AY27:AY34)</f>
        <v>0</v>
      </c>
      <c r="AZ56" s="30"/>
      <c r="BA56" s="30">
        <f>SUM(BA27:BA34)</f>
        <v>0</v>
      </c>
      <c r="BB56" s="30"/>
      <c r="BC56" s="30">
        <f>SUM(BC27:BC34)</f>
        <v>0</v>
      </c>
      <c r="BD56" s="30"/>
      <c r="BE56" s="30">
        <f>SUM(BE27:BE34)</f>
        <v>0</v>
      </c>
      <c r="BF56" s="30"/>
      <c r="BG56" s="30">
        <f>SUM(BG27:BG34)</f>
        <v>0</v>
      </c>
      <c r="BH56" s="30"/>
      <c r="BI56" s="30">
        <f>SUM(BI27:BI34)</f>
        <v>0</v>
      </c>
      <c r="BJ56" s="30"/>
      <c r="BK56" s="30">
        <f>SUM(BK27:BK34)</f>
        <v>0</v>
      </c>
      <c r="BL56" s="30"/>
      <c r="BM56" s="30">
        <f>SUM(BM27:BM34)</f>
        <v>0</v>
      </c>
      <c r="BN56" s="108"/>
      <c r="BO56" s="108">
        <f>SUM(BN27:BN34)</f>
        <v>0</v>
      </c>
      <c r="BP56" s="108"/>
      <c r="BQ56" s="108"/>
      <c r="BR56" s="108"/>
      <c r="BS56" s="108"/>
      <c r="BT56" s="108"/>
      <c r="BU56" s="108"/>
      <c r="BV56" s="108"/>
      <c r="BW56" s="108"/>
      <c r="BX56" s="117">
        <f t="shared" si="36"/>
        <v>0</v>
      </c>
    </row>
    <row r="57" spans="1:76" s="31" customFormat="1" ht="23.25" customHeight="1" x14ac:dyDescent="0.2">
      <c r="A57" s="118" t="s">
        <v>4</v>
      </c>
      <c r="B57" s="145"/>
      <c r="C57" s="104" t="s">
        <v>3</v>
      </c>
      <c r="D57" s="146"/>
      <c r="E57" s="30">
        <f>SUM(E35:E41)</f>
        <v>50</v>
      </c>
      <c r="F57" s="30"/>
      <c r="G57" s="30">
        <f>SUM(G35:G41)</f>
        <v>15</v>
      </c>
      <c r="H57" s="30"/>
      <c r="I57" s="30">
        <f>SUM(I35:I41)</f>
        <v>0</v>
      </c>
      <c r="J57" s="30"/>
      <c r="K57" s="30">
        <f>SUM(K35:K41)</f>
        <v>112</v>
      </c>
      <c r="L57" s="30"/>
      <c r="M57" s="30">
        <f>SUM(M35:M41)</f>
        <v>0</v>
      </c>
      <c r="N57" s="30"/>
      <c r="O57" s="30">
        <f>SUM(O35:O41)</f>
        <v>0</v>
      </c>
      <c r="P57" s="30"/>
      <c r="Q57" s="30">
        <f>SUM(Q35:Q41)</f>
        <v>0</v>
      </c>
      <c r="R57" s="30"/>
      <c r="S57" s="30">
        <f>SUM(S35:S41)</f>
        <v>0</v>
      </c>
      <c r="T57" s="30"/>
      <c r="U57" s="30">
        <f>SUM(U35:U41)</f>
        <v>0</v>
      </c>
      <c r="V57" s="30"/>
      <c r="W57" s="30">
        <f>SUM(W35:W41)</f>
        <v>0</v>
      </c>
      <c r="X57" s="30"/>
      <c r="Y57" s="30">
        <f>SUM(Y35:Y41)</f>
        <v>0</v>
      </c>
      <c r="Z57" s="30"/>
      <c r="AA57" s="30">
        <f>SUM(AA35:AA41)</f>
        <v>0</v>
      </c>
      <c r="AB57" s="30"/>
      <c r="AC57" s="30">
        <f>SUM(AC35:AC41)</f>
        <v>0</v>
      </c>
      <c r="AD57" s="30"/>
      <c r="AE57" s="30">
        <f>SUM(AE35:AE41)</f>
        <v>0</v>
      </c>
      <c r="AF57" s="30"/>
      <c r="AG57" s="30">
        <f>SUM(AG35:AG41)</f>
        <v>0</v>
      </c>
      <c r="AH57" s="30"/>
      <c r="AI57" s="30">
        <f>SUM(AI35:AI41)</f>
        <v>0</v>
      </c>
      <c r="AJ57" s="30"/>
      <c r="AK57" s="30">
        <f>SUM(AK35:AK41)</f>
        <v>0</v>
      </c>
      <c r="AL57" s="30"/>
      <c r="AM57" s="30">
        <f>SUM(AM35:AM41)</f>
        <v>0</v>
      </c>
      <c r="AN57" s="30"/>
      <c r="AO57" s="30">
        <f>SUM(AO35:AO41)</f>
        <v>0</v>
      </c>
      <c r="AP57" s="30"/>
      <c r="AQ57" s="30">
        <f>SUM(AQ35:AQ41)</f>
        <v>0</v>
      </c>
      <c r="AR57" s="30"/>
      <c r="AS57" s="30">
        <f>SUM(AS35:AS41)</f>
        <v>0</v>
      </c>
      <c r="AT57" s="30"/>
      <c r="AU57" s="30">
        <f>SUM(AU35:AU41)</f>
        <v>0</v>
      </c>
      <c r="AV57" s="30"/>
      <c r="AW57" s="30">
        <f>SUM(AW35:AW41)</f>
        <v>0</v>
      </c>
      <c r="AX57" s="30"/>
      <c r="AY57" s="30">
        <f>SUM(AY35:AY41)</f>
        <v>0</v>
      </c>
      <c r="AZ57" s="30"/>
      <c r="BA57" s="30">
        <f>SUM(BA35:BA41)</f>
        <v>0</v>
      </c>
      <c r="BB57" s="30"/>
      <c r="BC57" s="30">
        <f>SUM(BC35:BC41)</f>
        <v>0</v>
      </c>
      <c r="BD57" s="30"/>
      <c r="BE57" s="30">
        <f>SUM(BE35:BE41)</f>
        <v>0</v>
      </c>
      <c r="BF57" s="30"/>
      <c r="BG57" s="30">
        <f>SUM(BG35:BG41)</f>
        <v>0</v>
      </c>
      <c r="BH57" s="30"/>
      <c r="BI57" s="30">
        <f>SUM(BI35:BI41)</f>
        <v>0</v>
      </c>
      <c r="BJ57" s="30"/>
      <c r="BK57" s="30">
        <f>SUM(BK35:BK41)</f>
        <v>0</v>
      </c>
      <c r="BL57" s="30"/>
      <c r="BM57" s="30">
        <f>SUM(BM35:BM41)</f>
        <v>0</v>
      </c>
      <c r="BN57" s="108"/>
      <c r="BO57" s="108">
        <f>SUM(BO35:BO41)</f>
        <v>5</v>
      </c>
      <c r="BP57" s="108"/>
      <c r="BQ57" s="108"/>
      <c r="BR57" s="108"/>
      <c r="BS57" s="108"/>
      <c r="BT57" s="108"/>
      <c r="BU57" s="108"/>
      <c r="BV57" s="108"/>
      <c r="BW57" s="108"/>
      <c r="BX57" s="117">
        <f t="shared" si="36"/>
        <v>177</v>
      </c>
    </row>
    <row r="58" spans="1:76" s="31" customFormat="1" ht="23.25" customHeight="1" x14ac:dyDescent="0.2">
      <c r="A58" s="119" t="s">
        <v>32</v>
      </c>
      <c r="B58" s="112"/>
      <c r="C58" s="113"/>
      <c r="D58" s="113"/>
      <c r="E58" s="30">
        <f>SUM(E52:E57)</f>
        <v>68</v>
      </c>
      <c r="F58" s="30"/>
      <c r="G58" s="30">
        <f>SUM(G52:G57)</f>
        <v>36</v>
      </c>
      <c r="H58" s="30"/>
      <c r="I58" s="30">
        <f>SUM(I52:I57)</f>
        <v>23</v>
      </c>
      <c r="J58" s="30"/>
      <c r="K58" s="30">
        <f>SUM(K52:K57)</f>
        <v>181</v>
      </c>
      <c r="L58" s="30"/>
      <c r="M58" s="30">
        <f>SUM(M52:M57)</f>
        <v>0</v>
      </c>
      <c r="N58" s="30"/>
      <c r="O58" s="30">
        <f>SUM(O52:O57)</f>
        <v>0</v>
      </c>
      <c r="P58" s="30"/>
      <c r="Q58" s="30">
        <f>SUM(Q52:Q57)</f>
        <v>0</v>
      </c>
      <c r="R58" s="30"/>
      <c r="S58" s="30">
        <f>SUM(S52:S57)</f>
        <v>0</v>
      </c>
      <c r="T58" s="30"/>
      <c r="U58" s="30">
        <f>SUM(U52:U57)</f>
        <v>0</v>
      </c>
      <c r="V58" s="30"/>
      <c r="W58" s="30">
        <f>SUM(W52:W57)</f>
        <v>0</v>
      </c>
      <c r="X58" s="30"/>
      <c r="Y58" s="30">
        <f>SUM(Y52:Y57)</f>
        <v>0</v>
      </c>
      <c r="Z58" s="30"/>
      <c r="AA58" s="30">
        <f>SUM(AA52:AA57)</f>
        <v>0</v>
      </c>
      <c r="AB58" s="30"/>
      <c r="AC58" s="30">
        <f>SUM(AC52:AC57)</f>
        <v>0</v>
      </c>
      <c r="AD58" s="30"/>
      <c r="AE58" s="30">
        <f>SUM(AE52:AE57)</f>
        <v>0</v>
      </c>
      <c r="AF58" s="30"/>
      <c r="AG58" s="30">
        <f>SUM(AG52:AG57)</f>
        <v>0</v>
      </c>
      <c r="AH58" s="30"/>
      <c r="AI58" s="30">
        <f>SUM(AI52:AI57)</f>
        <v>0</v>
      </c>
      <c r="AJ58" s="30"/>
      <c r="AK58" s="30">
        <f>SUM(AK52:AK57)</f>
        <v>0</v>
      </c>
      <c r="AL58" s="30"/>
      <c r="AM58" s="30">
        <f>SUM(AM52:AM57)</f>
        <v>0</v>
      </c>
      <c r="AN58" s="30"/>
      <c r="AO58" s="30">
        <f>SUM(AO52:AO57)</f>
        <v>0</v>
      </c>
      <c r="AP58" s="30"/>
      <c r="AQ58" s="30">
        <f>SUM(AQ52:AQ57)</f>
        <v>0</v>
      </c>
      <c r="AR58" s="30"/>
      <c r="AS58" s="30">
        <f>SUM(AS52:AS57)</f>
        <v>0</v>
      </c>
      <c r="AT58" s="30"/>
      <c r="AU58" s="30">
        <f>SUM(AU52:AU57)</f>
        <v>0</v>
      </c>
      <c r="AV58" s="30"/>
      <c r="AW58" s="30">
        <f>SUM(AW52:AW57)</f>
        <v>0</v>
      </c>
      <c r="AX58" s="30"/>
      <c r="AY58" s="30">
        <f>SUM(AY52:AY57)</f>
        <v>0</v>
      </c>
      <c r="AZ58" s="30"/>
      <c r="BA58" s="30">
        <f>SUM(BA52:BA57)</f>
        <v>0</v>
      </c>
      <c r="BB58" s="30"/>
      <c r="BC58" s="30">
        <f>SUM(BC52:BC57)</f>
        <v>0</v>
      </c>
      <c r="BD58" s="30"/>
      <c r="BE58" s="30">
        <f>SUM(BE52:BE57)</f>
        <v>0</v>
      </c>
      <c r="BF58" s="30"/>
      <c r="BG58" s="30">
        <f>SUM(BG52:BG57)</f>
        <v>0</v>
      </c>
      <c r="BH58" s="30"/>
      <c r="BI58" s="30">
        <f>SUM(BI52:BI57)</f>
        <v>0</v>
      </c>
      <c r="BJ58" s="30"/>
      <c r="BK58" s="30">
        <f>SUM(BK52:BK57)</f>
        <v>0</v>
      </c>
      <c r="BL58" s="30"/>
      <c r="BM58" s="30">
        <f>SUM(BM52:BM57)</f>
        <v>0</v>
      </c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17">
        <f t="shared" si="36"/>
        <v>308</v>
      </c>
    </row>
    <row r="59" spans="1:76" s="31" customFormat="1" ht="23.25" customHeight="1" thickBot="1" x14ac:dyDescent="0.25">
      <c r="A59" s="120"/>
      <c r="B59" s="121"/>
      <c r="C59" s="122"/>
      <c r="D59" s="122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 t="s">
        <v>56</v>
      </c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50"/>
      <c r="BO59" s="150"/>
      <c r="BP59" s="150"/>
      <c r="BQ59" s="151"/>
      <c r="BR59" s="150"/>
      <c r="BS59" s="150"/>
      <c r="BT59" s="150"/>
      <c r="BU59" s="150"/>
      <c r="BV59" s="151"/>
      <c r="BW59" s="151"/>
      <c r="BX59" s="152"/>
    </row>
    <row r="60" spans="1:76" s="31" customFormat="1" ht="23.25" customHeight="1" x14ac:dyDescent="0.2">
      <c r="A60" s="126"/>
      <c r="B60" s="127"/>
      <c r="C60" s="128"/>
      <c r="D60" s="128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30"/>
      <c r="BR60" s="129"/>
      <c r="BS60" s="129"/>
      <c r="BT60" s="129"/>
      <c r="BU60" s="129"/>
      <c r="BV60" s="130"/>
      <c r="BW60" s="130"/>
      <c r="BX60" s="130"/>
    </row>
    <row r="61" spans="1:76" s="31" customFormat="1" ht="23.25" customHeight="1" x14ac:dyDescent="0.2">
      <c r="A61" s="126"/>
      <c r="B61" s="127"/>
      <c r="C61" s="128"/>
      <c r="D61" s="128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30"/>
      <c r="BR61" s="129"/>
      <c r="BS61" s="129"/>
      <c r="BT61" s="129"/>
      <c r="BU61" s="129"/>
      <c r="BV61" s="130"/>
      <c r="BW61" s="130"/>
      <c r="BX61" s="130"/>
    </row>
    <row r="62" spans="1:76" ht="18.75" customHeight="1" x14ac:dyDescent="0.2">
      <c r="A62" s="131"/>
      <c r="B62" s="131"/>
      <c r="C62" s="132"/>
      <c r="D62" s="132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4"/>
      <c r="AD62" s="134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91"/>
      <c r="BQ62" s="91"/>
      <c r="BR62" s="91"/>
      <c r="BS62" s="91"/>
      <c r="BT62" s="91"/>
      <c r="BU62" s="91"/>
      <c r="BV62" s="91"/>
      <c r="BW62" s="91"/>
      <c r="BX62" s="92"/>
    </row>
    <row r="63" spans="1:76" ht="11.25" thickBot="1" x14ac:dyDescent="0.25">
      <c r="A63" s="135" t="s">
        <v>33</v>
      </c>
      <c r="B63" s="135"/>
      <c r="C63" s="135"/>
      <c r="D63" s="135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72"/>
      <c r="BG63" s="72"/>
      <c r="BH63" s="72"/>
      <c r="BI63" s="72"/>
      <c r="BJ63" s="72"/>
      <c r="BK63" s="72"/>
      <c r="BL63" s="72"/>
      <c r="BM63" s="72"/>
      <c r="BN63" s="72"/>
    </row>
    <row r="64" spans="1:76" ht="10.5" customHeight="1" thickTop="1" x14ac:dyDescent="0.2">
      <c r="A64" s="223" t="s">
        <v>34</v>
      </c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137"/>
      <c r="Q64" s="223" t="s">
        <v>35</v>
      </c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223"/>
      <c r="BD64" s="223"/>
      <c r="BE64" s="223"/>
      <c r="BF64" s="223"/>
      <c r="BG64" s="223"/>
      <c r="BH64" s="223"/>
      <c r="BI64" s="223"/>
      <c r="BJ64" s="223"/>
      <c r="BK64" s="223"/>
      <c r="BL64" s="137"/>
      <c r="BM64" s="137"/>
      <c r="BN64" s="137"/>
    </row>
    <row r="65" spans="1:66" ht="10.5" customHeight="1" x14ac:dyDescent="0.2">
      <c r="A65" s="224" t="s">
        <v>36</v>
      </c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138"/>
      <c r="Q65" s="221" t="s">
        <v>37</v>
      </c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139"/>
      <c r="BM65" s="139"/>
      <c r="BN65" s="139"/>
    </row>
    <row r="66" spans="1:66" ht="10.5" customHeight="1" x14ac:dyDescent="0.2">
      <c r="A66" s="221" t="s">
        <v>38</v>
      </c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139"/>
      <c r="Q66" s="221" t="s">
        <v>39</v>
      </c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139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</row>
    <row r="67" spans="1:66" ht="10.5" customHeight="1" x14ac:dyDescent="0.2">
      <c r="A67" s="221" t="s">
        <v>40</v>
      </c>
      <c r="B67" s="221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139"/>
      <c r="Q67" s="221" t="s">
        <v>41</v>
      </c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139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</row>
    <row r="68" spans="1:66" ht="10.5" customHeight="1" x14ac:dyDescent="0.2">
      <c r="A68" s="221" t="s">
        <v>42</v>
      </c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139"/>
      <c r="Q68" s="221" t="s">
        <v>43</v>
      </c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139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</row>
    <row r="69" spans="1:66" ht="10.5" customHeight="1" x14ac:dyDescent="0.2">
      <c r="A69" s="221" t="s">
        <v>44</v>
      </c>
      <c r="B69" s="221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139"/>
      <c r="Q69" s="221" t="s">
        <v>45</v>
      </c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139"/>
      <c r="BG69" s="140"/>
      <c r="BH69" s="140"/>
      <c r="BI69" s="140"/>
      <c r="BJ69" s="140"/>
      <c r="BK69" s="140"/>
      <c r="BL69" s="140"/>
      <c r="BM69" s="140"/>
      <c r="BN69" s="140"/>
    </row>
    <row r="70" spans="1:66" ht="10.5" customHeight="1" x14ac:dyDescent="0.2">
      <c r="A70" s="221" t="s">
        <v>46</v>
      </c>
      <c r="B70" s="221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139"/>
      <c r="Q70" s="221" t="s">
        <v>47</v>
      </c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139"/>
      <c r="BM70" s="139"/>
      <c r="BN70" s="139"/>
    </row>
    <row r="71" spans="1:66" ht="10.5" customHeight="1" x14ac:dyDescent="0.2">
      <c r="A71" s="221" t="s">
        <v>48</v>
      </c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139"/>
      <c r="Q71" s="221" t="s">
        <v>49</v>
      </c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139"/>
      <c r="BM71" s="139"/>
      <c r="BN71" s="139"/>
    </row>
    <row r="74" spans="1:66" ht="39.75" customHeight="1" x14ac:dyDescent="0.2">
      <c r="E74" s="32"/>
      <c r="F74" s="32"/>
    </row>
    <row r="75" spans="1:66" ht="39" customHeight="1" x14ac:dyDescent="0.2"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4"/>
      <c r="V75" s="74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</row>
    <row r="76" spans="1:66" ht="51.75" customHeight="1" x14ac:dyDescent="0.2"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6"/>
      <c r="T76" s="76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</row>
    <row r="77" spans="1:66" x14ac:dyDescent="0.2"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</row>
    <row r="78" spans="1:66" x14ac:dyDescent="0.2"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</row>
    <row r="79" spans="1:66" x14ac:dyDescent="0.2"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</row>
    <row r="80" spans="1:66" ht="12.75" customHeight="1" x14ac:dyDescent="0.3">
      <c r="C80" s="69" t="s">
        <v>54</v>
      </c>
      <c r="D80" s="69"/>
      <c r="E80" s="75"/>
      <c r="F80" s="75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</row>
    <row r="81" spans="3:66" x14ac:dyDescent="0.2">
      <c r="C81" s="70"/>
      <c r="D81" s="70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</row>
    <row r="82" spans="3:66" x14ac:dyDescent="0.2">
      <c r="C82" s="70"/>
      <c r="D82" s="70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</row>
    <row r="83" spans="3:66" x14ac:dyDescent="0.2">
      <c r="C83" s="70"/>
      <c r="D83" s="70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</row>
    <row r="84" spans="3:66" x14ac:dyDescent="0.2">
      <c r="C84" s="70"/>
      <c r="D84" s="70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</row>
    <row r="85" spans="3:66" x14ac:dyDescent="0.2">
      <c r="C85" s="70"/>
      <c r="D85" s="70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</row>
    <row r="86" spans="3:66" x14ac:dyDescent="0.2">
      <c r="C86" s="70"/>
      <c r="D86" s="70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</row>
    <row r="87" spans="3:66" x14ac:dyDescent="0.2">
      <c r="C87" s="70"/>
      <c r="D87" s="70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</row>
    <row r="88" spans="3:66" x14ac:dyDescent="0.2">
      <c r="C88" s="70"/>
      <c r="D88" s="70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</row>
  </sheetData>
  <mergeCells count="84">
    <mergeCell ref="A1:BX1"/>
    <mergeCell ref="Q64:BK64"/>
    <mergeCell ref="A5:A6"/>
    <mergeCell ref="E5:F5"/>
    <mergeCell ref="AE5:AF5"/>
    <mergeCell ref="AC5:AD5"/>
    <mergeCell ref="AA5:AB5"/>
    <mergeCell ref="Y5:Z5"/>
    <mergeCell ref="W5:X5"/>
    <mergeCell ref="U5:V5"/>
    <mergeCell ref="S5:T5"/>
    <mergeCell ref="Q5:R5"/>
    <mergeCell ref="O5:P5"/>
    <mergeCell ref="M5:N5"/>
    <mergeCell ref="AU5:AV5"/>
    <mergeCell ref="AS5:AT5"/>
    <mergeCell ref="Q65:BK65"/>
    <mergeCell ref="A67:O67"/>
    <mergeCell ref="C5:C6"/>
    <mergeCell ref="A64:O64"/>
    <mergeCell ref="Q71:BK71"/>
    <mergeCell ref="A71:O71"/>
    <mergeCell ref="A65:O65"/>
    <mergeCell ref="Q66:AM66"/>
    <mergeCell ref="Q67:AM67"/>
    <mergeCell ref="Q68:AM68"/>
    <mergeCell ref="A70:O70"/>
    <mergeCell ref="Q70:BK70"/>
    <mergeCell ref="A69:O69"/>
    <mergeCell ref="A66:O66"/>
    <mergeCell ref="Q69:BE69"/>
    <mergeCell ref="A68:O68"/>
    <mergeCell ref="AQ5:AR5"/>
    <mergeCell ref="AO5:AP5"/>
    <mergeCell ref="BA5:BB5"/>
    <mergeCell ref="AY5:AZ5"/>
    <mergeCell ref="AW5:AX5"/>
    <mergeCell ref="AM5:AN5"/>
    <mergeCell ref="AK5:AL5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K5:L5"/>
    <mergeCell ref="AI5:AJ5"/>
    <mergeCell ref="AG5:AH5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G5:BH5"/>
    <mergeCell ref="BK5:BL5"/>
    <mergeCell ref="BM5:BN5"/>
    <mergeCell ref="BE5:BF5"/>
    <mergeCell ref="BC5:BD5"/>
    <mergeCell ref="BX4:BX5"/>
    <mergeCell ref="BP4:BU5"/>
    <mergeCell ref="BV4:BW5"/>
    <mergeCell ref="E4:F4"/>
    <mergeCell ref="G5:H5"/>
    <mergeCell ref="G4:H4"/>
    <mergeCell ref="I5:J5"/>
    <mergeCell ref="I4:J4"/>
    <mergeCell ref="BA4:BB4"/>
    <mergeCell ref="BM4:BN4"/>
    <mergeCell ref="BC4:BD4"/>
    <mergeCell ref="BE4:BF4"/>
    <mergeCell ref="BG4:BH4"/>
    <mergeCell ref="BI4:BJ4"/>
    <mergeCell ref="BK4:BL4"/>
    <mergeCell ref="BI5:BJ5"/>
  </mergeCells>
  <phoneticPr fontId="10" type="noConversion"/>
  <pageMargins left="0.19685039370078741" right="3.937007874015748E-2" top="0.19685039370078741" bottom="0.19685039370078741" header="0.39370078740157483" footer="0.39370078740157483"/>
  <pageSetup paperSize="9" scale="43" orientation="landscape" r:id="rId1"/>
  <headerFooter alignWithMargins="0"/>
  <rowBreaks count="1" manualBreakCount="1">
    <brk id="72" max="75" man="1"/>
  </rowBreaks>
  <colBreaks count="1" manualBreakCount="1">
    <brk id="28" max="70" man="1"/>
  </colBreaks>
  <cellWatches>
    <cellWatch r="W58"/>
  </cellWatches>
  <ignoredErrors>
    <ignoredError sqref="E5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выручка</vt:lpstr>
      <vt:lpstr>Август</vt:lpstr>
      <vt:lpstr>Август!Область_печати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 Владимирович Телицын</cp:lastModifiedBy>
  <cp:lastPrinted>2015-08-07T08:40:34Z</cp:lastPrinted>
  <dcterms:created xsi:type="dcterms:W3CDTF">1996-10-14T23:33:28Z</dcterms:created>
  <dcterms:modified xsi:type="dcterms:W3CDTF">2015-08-10T12:22:07Z</dcterms:modified>
</cp:coreProperties>
</file>