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8810" windowHeight="12000"/>
  </bookViews>
  <sheets>
    <sheet name="Август" sheetId="4" r:id="rId1"/>
  </sheets>
  <definedNames>
    <definedName name="_xlnm._FilterDatabase" localSheetId="0" hidden="1">Август!$A$5:$B$5</definedName>
  </definedNames>
  <calcPr calcId="144525"/>
</workbook>
</file>

<file path=xl/calcChain.xml><?xml version="1.0" encoding="utf-8"?>
<calcChain xmlns="http://schemas.openxmlformats.org/spreadsheetml/2006/main">
  <c r="G9" i="4" l="1"/>
  <c r="G7" i="4"/>
  <c r="G8" i="4"/>
  <c r="G10" i="4"/>
  <c r="G11" i="4"/>
  <c r="G12" i="4"/>
  <c r="G13" i="4"/>
  <c r="H6" i="4"/>
  <c r="H13" i="4"/>
  <c r="H7" i="4"/>
  <c r="H8" i="4"/>
  <c r="H9" i="4"/>
  <c r="H10" i="4"/>
  <c r="H11" i="4"/>
  <c r="H12" i="4"/>
  <c r="G6" i="4"/>
  <c r="J11" i="4"/>
  <c r="J12" i="4"/>
  <c r="J13" i="4"/>
  <c r="J14" i="4"/>
  <c r="J15" i="4"/>
  <c r="J16" i="4"/>
  <c r="J10" i="4"/>
  <c r="M11" i="4"/>
  <c r="M12" i="4"/>
  <c r="M13" i="4"/>
  <c r="M14" i="4"/>
  <c r="M15" i="4"/>
  <c r="M16" i="4"/>
  <c r="M10" i="4"/>
  <c r="K11" i="4"/>
  <c r="K12" i="4"/>
  <c r="K13" i="4"/>
  <c r="K14" i="4"/>
  <c r="K15" i="4"/>
  <c r="K16" i="4"/>
  <c r="K10" i="4"/>
  <c r="L4" i="4" l="1"/>
  <c r="K4" i="4"/>
  <c r="H5" i="4" l="1"/>
  <c r="G5" i="4"/>
</calcChain>
</file>

<file path=xl/sharedStrings.xml><?xml version="1.0" encoding="utf-8"?>
<sst xmlns="http://schemas.openxmlformats.org/spreadsheetml/2006/main" count="27" uniqueCount="25">
  <si>
    <t>ФИО участников</t>
  </si>
  <si>
    <t>Описание работ</t>
  </si>
  <si>
    <t>Начало</t>
  </si>
  <si>
    <t>Окончание</t>
  </si>
  <si>
    <t>Дата</t>
  </si>
  <si>
    <t>Время</t>
  </si>
  <si>
    <t>Кол-во
часов/день</t>
  </si>
  <si>
    <t>Кол-во
часов/ночь/вых</t>
  </si>
  <si>
    <t>день - 250</t>
  </si>
  <si>
    <t>ночь -400</t>
  </si>
  <si>
    <t>Иванов А.</t>
  </si>
  <si>
    <t>Петров В.</t>
  </si>
  <si>
    <t>Сидоров Г.</t>
  </si>
  <si>
    <t>Попов П.</t>
  </si>
  <si>
    <t>Расстановка</t>
  </si>
  <si>
    <t xml:space="preserve">Погрузка </t>
  </si>
  <si>
    <t xml:space="preserve">Оклейка </t>
  </si>
  <si>
    <t xml:space="preserve">Расстановка </t>
  </si>
  <si>
    <t>Начало раб.дня</t>
  </si>
  <si>
    <t>Конец раб. Дня</t>
  </si>
  <si>
    <t>Праздники</t>
  </si>
  <si>
    <t>Будни/прзд. Нач.</t>
  </si>
  <si>
    <t>Будни/прзд конец</t>
  </si>
  <si>
    <t>Если конечная дата меньше или равна стартовой, то красное (уф)</t>
  </si>
  <si>
    <t>Проверочная табличка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</si>
</sst>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FF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0" fillId="0" borderId="0" xfId="0" applyNumberFormat="1"/>
    <xf numFmtId="165" fontId="2" fillId="0" borderId="0" xfId="0" applyNumberFormat="1" applyFont="1"/>
    <xf numFmtId="165" fontId="1" fillId="0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 vertical="top" wrapText="1"/>
    </xf>
    <xf numFmtId="165" fontId="5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pane ySplit="5" topLeftCell="A6" activePane="bottomLeft" state="frozen"/>
      <selection pane="bottomLeft" activeCell="I9" sqref="I9"/>
    </sheetView>
  </sheetViews>
  <sheetFormatPr defaultRowHeight="12.75" x14ac:dyDescent="0.2"/>
  <cols>
    <col min="1" max="1" width="17" customWidth="1"/>
    <col min="2" max="2" width="28.85546875" customWidth="1"/>
    <col min="3" max="3" width="10.140625" bestFit="1" customWidth="1"/>
    <col min="4" max="4" width="7.7109375" customWidth="1"/>
    <col min="5" max="5" width="10.140625" bestFit="1" customWidth="1"/>
    <col min="6" max="6" width="8.7109375" customWidth="1"/>
    <col min="7" max="7" width="10.85546875" customWidth="1"/>
    <col min="8" max="8" width="13.85546875" style="3" customWidth="1"/>
    <col min="10" max="10" width="10.140625" bestFit="1" customWidth="1"/>
    <col min="11" max="11" width="17.28515625" customWidth="1"/>
    <col min="12" max="12" width="14.28515625" bestFit="1" customWidth="1"/>
    <col min="13" max="13" width="16.5703125" bestFit="1" customWidth="1"/>
    <col min="15" max="15" width="11.140625" bestFit="1" customWidth="1"/>
  </cols>
  <sheetData>
    <row r="1" spans="1:15" ht="6.75" customHeight="1" x14ac:dyDescent="0.2"/>
    <row r="3" spans="1:15" ht="15" customHeight="1" x14ac:dyDescent="0.2">
      <c r="A3" s="15" t="s">
        <v>0</v>
      </c>
      <c r="B3" s="15" t="s">
        <v>1</v>
      </c>
      <c r="C3" s="15" t="s">
        <v>2</v>
      </c>
      <c r="D3" s="15"/>
      <c r="E3" s="15" t="s">
        <v>3</v>
      </c>
      <c r="F3" s="15"/>
      <c r="G3" s="13" t="s">
        <v>6</v>
      </c>
      <c r="H3" s="13" t="s">
        <v>7</v>
      </c>
      <c r="K3" s="3" t="s">
        <v>18</v>
      </c>
      <c r="L3" s="3" t="s">
        <v>19</v>
      </c>
    </row>
    <row r="4" spans="1:15" ht="12.75" customHeight="1" x14ac:dyDescent="0.2">
      <c r="A4" s="15"/>
      <c r="B4" s="15"/>
      <c r="C4" s="1" t="s">
        <v>4</v>
      </c>
      <c r="D4" s="1" t="s">
        <v>5</v>
      </c>
      <c r="E4" s="1" t="s">
        <v>4</v>
      </c>
      <c r="F4" s="1" t="s">
        <v>5</v>
      </c>
      <c r="G4" s="14"/>
      <c r="H4" s="14"/>
      <c r="J4" t="s">
        <v>8</v>
      </c>
      <c r="K4" s="9">
        <f>TIME(8,0,0)</f>
        <v>0.33333333333333331</v>
      </c>
      <c r="L4" s="9">
        <f>TIME(23,0,0)</f>
        <v>0.95833333333333337</v>
      </c>
      <c r="M4" s="9"/>
    </row>
    <row r="5" spans="1:15" ht="13.5" customHeight="1" x14ac:dyDescent="0.2">
      <c r="A5" s="2"/>
      <c r="B5" s="2"/>
      <c r="C5" s="2"/>
      <c r="D5" s="2"/>
      <c r="E5" s="2"/>
      <c r="F5" s="2"/>
      <c r="G5" s="20">
        <f>SUBTOTAL(9,G6:G822)</f>
        <v>3.4375000000000004</v>
      </c>
      <c r="H5" s="21">
        <f>SUBTOTAL(9,H6:H822)</f>
        <v>4.9722222222222214</v>
      </c>
      <c r="J5" t="s">
        <v>9</v>
      </c>
    </row>
    <row r="6" spans="1:15" x14ac:dyDescent="0.2">
      <c r="A6" s="4" t="s">
        <v>10</v>
      </c>
      <c r="B6" s="8" t="s">
        <v>14</v>
      </c>
      <c r="C6" s="5">
        <v>42216</v>
      </c>
      <c r="D6" s="10">
        <v>0.25</v>
      </c>
      <c r="E6" s="5">
        <v>42217</v>
      </c>
      <c r="F6" s="10">
        <v>0.97916666666666663</v>
      </c>
      <c r="G6" s="19">
        <f>IF(C6=E6,(NETWORKDAYS.INTL(C6,C6,,$O$10:$O$12)&gt;0)*($L$4-MAX($D6,$K$4))*($D$6&lt;$L$4),(NETWORKDAYS.INTL(C6,C6,,$O$10:$O$12)&gt;0)*($L$4-MAX($D6,$K$4))*($D$6&lt;$L$4)+(NETWORKDAYS.INTL(E6,E6,,$O$10:$O$12)&gt;0)*(MIN(F6,$L$4)-$K$4)*(F6&gt;$K$4))</f>
        <v>0.625</v>
      </c>
      <c r="H6" s="18">
        <f>IF(C6=E6,(MIN($F6,$K$4)-$D6)*($D6&lt;$K$4)+($F6&gt;$L$4)*($F6-$L$4)+(NOT(NETWORKDAYS.INTL(C6,C6,,$O$10:$O$12)&gt;0))*(MIN($F6,$L$4)-MAX($D6,$K$4))*($F6&gt;$K$4),($K$4-D6)*(D6&lt;$K$4)+1-MAX(D6,$L$4)+(NOT(NETWORKDAYS.INTL(C6,C6,,$O$10:$O$12)&gt;0))*($L$4-MAX(D6,$K$4))*(D6&lt;$L$4)+MIN(F6,$K$4)+(F6-$L$4)*(F6&gt;$L$4)+(NOT(NETWORKDAYS.INTL(E6,E6,,$O$10:$O$12)&gt;0))*(MIN(F6,$L$4)-$K$4))</f>
        <v>1.1041666666666665</v>
      </c>
      <c r="I6" s="12"/>
      <c r="J6" s="12"/>
      <c r="K6" s="11"/>
      <c r="L6" s="9"/>
      <c r="M6" s="9"/>
      <c r="N6" s="17"/>
    </row>
    <row r="7" spans="1:15" x14ac:dyDescent="0.2">
      <c r="A7" s="4"/>
      <c r="B7" s="8"/>
      <c r="C7" s="5">
        <v>42217</v>
      </c>
      <c r="D7" s="10">
        <v>0.25</v>
      </c>
      <c r="E7" s="5">
        <v>42217</v>
      </c>
      <c r="F7" s="10">
        <v>0.97916666666666663</v>
      </c>
      <c r="G7" s="19">
        <f t="shared" ref="G7:G13" si="0">IF(C7=E7,(NETWORKDAYS.INTL(C7,C7,,$O$10:$O$12)&gt;0)*($L$4-MAX($D7,$K$4))*($D$6&lt;$L$4),(NETWORKDAYS.INTL(C7,C7,,$O$10:$O$12)&gt;0)*($L$4-MAX($D7,$K$4))*($D$6&lt;$L$4)+(NETWORKDAYS.INTL(E7,E7,,$O$10:$O$12)&gt;0)*(MIN(F7,$L$4)-$K$4)*(F7&gt;$K$4))</f>
        <v>0</v>
      </c>
      <c r="H7" s="18">
        <f t="shared" ref="H7:H12" si="1">IF(C7=E7,(MIN($F7,$K$4)-$D7)*($D7&lt;$K$4)+($F7&gt;$L$4)*($F7-$L$4)+(NOT(NETWORKDAYS.INTL(C7,C7,,$O$10:$O$12)&gt;0))*(MIN($F7,$L$4)-MAX($D7,$K$4))*($F7&gt;$K$4),($K$4-D7)*(D7&lt;$K$4)+1-MAX(D7,$L$4)+(NOT(NETWORKDAYS.INTL(C7,C7,,$O$10:$O$12)&gt;0))*($L$4-MAX(D7,$K$4))*(D7&lt;$L$4)+MIN(F7,$K$4)+(F7-$L$4)*(F7&gt;$L$4)+(NOT(NETWORKDAYS.INTL(E7,E7,,$O$10:$O$12)&gt;0))*(MIN(F7,$L$4)-$K$4))</f>
        <v>0.72916666666666652</v>
      </c>
      <c r="I7" s="12"/>
      <c r="J7" s="12"/>
      <c r="K7" s="11" t="s">
        <v>24</v>
      </c>
      <c r="L7" s="9"/>
      <c r="M7" s="9"/>
      <c r="N7" s="17"/>
    </row>
    <row r="8" spans="1:15" x14ac:dyDescent="0.2">
      <c r="A8" s="4"/>
      <c r="B8" s="8"/>
      <c r="C8" s="5">
        <v>42217</v>
      </c>
      <c r="D8" s="10">
        <v>0.29166666666666702</v>
      </c>
      <c r="E8" s="5">
        <v>42218</v>
      </c>
      <c r="F8" s="10">
        <v>0.85416666666666663</v>
      </c>
      <c r="G8" s="19">
        <f t="shared" si="0"/>
        <v>0</v>
      </c>
      <c r="H8" s="18">
        <f t="shared" si="1"/>
        <v>1.5624999999999996</v>
      </c>
      <c r="I8" s="12"/>
      <c r="J8" s="12"/>
      <c r="K8" s="11"/>
      <c r="L8" s="9"/>
      <c r="M8" s="9"/>
      <c r="N8" s="17"/>
    </row>
    <row r="9" spans="1:15" x14ac:dyDescent="0.2">
      <c r="A9" s="4"/>
      <c r="B9" s="8"/>
      <c r="C9" s="5">
        <v>42219</v>
      </c>
      <c r="D9" s="10">
        <v>0.33333333333333298</v>
      </c>
      <c r="E9" s="5">
        <v>42220</v>
      </c>
      <c r="F9" s="10">
        <v>6.25E-2</v>
      </c>
      <c r="G9" s="19">
        <f>IF(C9=E9,(NETWORKDAYS.INTL(C9,C9,,$O$10:$O$12)&gt;0)*($L$4-MAX($D9,$K$4))*($D$6&lt;$L$4),(NETWORKDAYS.INTL(C9,C9,,$O$10:$O$12)&gt;0)*($L$4-MAX($D9,$K$4))*($D$6&lt;$L$4)+(NETWORKDAYS.INTL(E9,E9,,$O$10:$O$12)&gt;0)*(MIN(F9,$L$4)-$K$4)*(F9&gt;$K$4))</f>
        <v>0.625</v>
      </c>
      <c r="H9" s="18">
        <f t="shared" si="1"/>
        <v>0.10416666666666663</v>
      </c>
      <c r="I9" s="12"/>
      <c r="J9" s="12"/>
      <c r="K9" s="11" t="s">
        <v>21</v>
      </c>
      <c r="L9" s="9"/>
      <c r="M9" s="9" t="s">
        <v>22</v>
      </c>
      <c r="N9" s="17"/>
      <c r="O9" s="3" t="s">
        <v>20</v>
      </c>
    </row>
    <row r="10" spans="1:15" x14ac:dyDescent="0.2">
      <c r="A10" s="4" t="s">
        <v>11</v>
      </c>
      <c r="B10" s="8" t="s">
        <v>15</v>
      </c>
      <c r="C10" s="5">
        <v>42219</v>
      </c>
      <c r="D10" s="6">
        <v>0.25</v>
      </c>
      <c r="E10" s="5">
        <v>42219</v>
      </c>
      <c r="F10" s="6">
        <v>0.99305555555555547</v>
      </c>
      <c r="G10" s="19">
        <f t="shared" si="0"/>
        <v>0.625</v>
      </c>
      <c r="H10" s="18">
        <f t="shared" si="1"/>
        <v>0.11805555555555541</v>
      </c>
      <c r="I10" s="12"/>
      <c r="J10" s="16">
        <f>C6</f>
        <v>42216</v>
      </c>
      <c r="K10">
        <f>NETWORKDAYS.INTL(C6,C6,,$O$10:$O$12)</f>
        <v>1</v>
      </c>
      <c r="M10">
        <f>NETWORKDAYS.INTL(E6,E6,,$O$10:$O$12)</f>
        <v>0</v>
      </c>
      <c r="N10" s="17"/>
      <c r="O10">
        <v>1</v>
      </c>
    </row>
    <row r="11" spans="1:15" x14ac:dyDescent="0.2">
      <c r="A11" s="4" t="s">
        <v>12</v>
      </c>
      <c r="B11" s="8" t="s">
        <v>16</v>
      </c>
      <c r="C11" s="5">
        <v>42235</v>
      </c>
      <c r="D11" s="6">
        <v>0.97916666666666663</v>
      </c>
      <c r="E11" s="5">
        <v>42236</v>
      </c>
      <c r="F11" s="6">
        <v>0.83333333333333337</v>
      </c>
      <c r="G11" s="19">
        <f t="shared" si="0"/>
        <v>0.47916666666666674</v>
      </c>
      <c r="H11" s="18">
        <f t="shared" si="1"/>
        <v>0.35416666666666669</v>
      </c>
      <c r="I11" s="12"/>
      <c r="J11" s="16">
        <f>C7</f>
        <v>42217</v>
      </c>
      <c r="K11">
        <f>NETWORKDAYS.INTL(C7,C7,,$O$10:$O$12)</f>
        <v>0</v>
      </c>
      <c r="M11">
        <f>NETWORKDAYS.INTL(E7,E7,,$O$10:$O$12)</f>
        <v>0</v>
      </c>
      <c r="N11" s="17"/>
      <c r="O11">
        <v>2</v>
      </c>
    </row>
    <row r="12" spans="1:15" x14ac:dyDescent="0.2">
      <c r="A12" s="4" t="s">
        <v>13</v>
      </c>
      <c r="B12" s="8" t="s">
        <v>17</v>
      </c>
      <c r="C12" s="5">
        <v>42225</v>
      </c>
      <c r="D12" s="7">
        <v>0.33333333333333331</v>
      </c>
      <c r="E12" s="5">
        <v>42226</v>
      </c>
      <c r="F12" s="6">
        <v>0.83333333333333337</v>
      </c>
      <c r="G12" s="19">
        <f t="shared" si="0"/>
        <v>0.5</v>
      </c>
      <c r="H12" s="18">
        <f t="shared" si="1"/>
        <v>1</v>
      </c>
      <c r="I12" s="12"/>
      <c r="J12" s="16">
        <f>C8</f>
        <v>42217</v>
      </c>
      <c r="K12">
        <f>NETWORKDAYS.INTL(C8,C8,,$O$10:$O$12)</f>
        <v>0</v>
      </c>
      <c r="M12">
        <f>NETWORKDAYS.INTL(E8,E8,,$O$10:$O$12)</f>
        <v>0</v>
      </c>
      <c r="N12" s="17"/>
      <c r="O12">
        <v>5</v>
      </c>
    </row>
    <row r="13" spans="1:15" x14ac:dyDescent="0.2">
      <c r="C13" s="5">
        <v>42226</v>
      </c>
      <c r="D13" s="7">
        <v>0.375</v>
      </c>
      <c r="E13" s="5">
        <v>42226</v>
      </c>
      <c r="F13" s="6">
        <v>0.29166666666666669</v>
      </c>
      <c r="G13" s="19">
        <f t="shared" si="0"/>
        <v>0.58333333333333337</v>
      </c>
      <c r="H13" s="18">
        <f t="shared" ref="H13" si="2">IF(C13=E13,(MIN($F13,$K$4)-$D13)*($D13&lt;$K$4)+($F13&gt;$L$4)*($F13-$L$4)+(NOT(NETWORKDAYS.INTL(C13,C13,,$O$10:$O$12)&gt;0))*(MIN($F13,$L$4)-MAX($D13,$K$4))*($F13&gt;$K$4),($K$4-D13)*(D13&lt;$K$4)+1-MAX(D13,$L$4)+(NOT(NETWORKDAYS.INTL(C13,C13,,$O$10:$O$12)&gt;0))*($L$4-MAX(D13,$K$4))*(D13&lt;$L$4)+MIN(F13,$K$4)+(F13-$L$4)*(F13&gt;$L$4)+(NOT(NETWORKDAYS.INTL(E13,E13,,$O$10:$O$12)&gt;0))*(MIN(F13,$L$4)-$K$4))</f>
        <v>0</v>
      </c>
      <c r="I13" s="12"/>
      <c r="J13" s="16">
        <f>C9</f>
        <v>42219</v>
      </c>
      <c r="K13">
        <f>NETWORKDAYS.INTL(C9,C9,,$O$10:$O$12)</f>
        <v>1</v>
      </c>
      <c r="M13">
        <f>NETWORKDAYS.INTL(E9,E9,,$O$10:$O$12)</f>
        <v>1</v>
      </c>
    </row>
    <row r="14" spans="1:15" x14ac:dyDescent="0.2">
      <c r="H14" s="17"/>
      <c r="J14" s="16">
        <f>C10</f>
        <v>42219</v>
      </c>
      <c r="K14">
        <f>NETWORKDAYS.INTL(C10,C10,,$O$10:$O$12)</f>
        <v>1</v>
      </c>
      <c r="M14">
        <f>NETWORKDAYS.INTL(E10,E10,,$O$10:$O$12)</f>
        <v>1</v>
      </c>
    </row>
    <row r="15" spans="1:15" x14ac:dyDescent="0.2">
      <c r="H15" s="17"/>
      <c r="J15" s="16">
        <f>C11</f>
        <v>42235</v>
      </c>
      <c r="K15">
        <f>NETWORKDAYS.INTL(C11,C11,,$O$10:$O$12)</f>
        <v>1</v>
      </c>
      <c r="M15">
        <f>NETWORKDAYS.INTL(E11,E11,,$O$10:$O$12)</f>
        <v>1</v>
      </c>
    </row>
    <row r="16" spans="1:15" x14ac:dyDescent="0.2">
      <c r="C16" t="s">
        <v>23</v>
      </c>
      <c r="H16" s="17"/>
      <c r="J16" s="16">
        <f>C12</f>
        <v>42225</v>
      </c>
      <c r="K16">
        <f>NETWORKDAYS.INTL(C12,C12,,$O$10:$O$12)</f>
        <v>0</v>
      </c>
      <c r="M16">
        <f>NETWORKDAYS.INTL(E12,E12,,$O$10:$O$12)</f>
        <v>1</v>
      </c>
    </row>
    <row r="17" spans="3:9" x14ac:dyDescent="0.2">
      <c r="H17" s="17"/>
      <c r="I17" s="9"/>
    </row>
    <row r="18" spans="3:9" x14ac:dyDescent="0.2">
      <c r="H18" s="17"/>
    </row>
    <row r="19" spans="3:9" x14ac:dyDescent="0.2">
      <c r="H19" s="17"/>
    </row>
    <row r="20" spans="3:9" x14ac:dyDescent="0.2">
      <c r="H20" s="17"/>
    </row>
    <row r="21" spans="3:9" x14ac:dyDescent="0.2">
      <c r="H21" s="17"/>
    </row>
    <row r="22" spans="3:9" x14ac:dyDescent="0.2">
      <c r="C22" s="16"/>
      <c r="H22" s="17"/>
    </row>
    <row r="23" spans="3:9" x14ac:dyDescent="0.2">
      <c r="C23" s="16"/>
    </row>
  </sheetData>
  <autoFilter ref="A5:B5"/>
  <mergeCells count="6">
    <mergeCell ref="H3:H4"/>
    <mergeCell ref="A3:A4"/>
    <mergeCell ref="B3:B4"/>
    <mergeCell ref="C3:D3"/>
    <mergeCell ref="E3:F3"/>
    <mergeCell ref="G3:G4"/>
  </mergeCells>
  <conditionalFormatting sqref="G6:G13">
    <cfRule type="expression" dxfId="1" priority="1">
      <formula>(C6+D6)&gt;=(E6+F6)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eignatyeva</dc:creator>
  <cp:lastModifiedBy>evg</cp:lastModifiedBy>
  <cp:lastPrinted>2007-12-11T08:40:37Z</cp:lastPrinted>
  <dcterms:created xsi:type="dcterms:W3CDTF">2007-12-11T08:18:56Z</dcterms:created>
  <dcterms:modified xsi:type="dcterms:W3CDTF">2015-08-14T19:04:32Z</dcterms:modified>
</cp:coreProperties>
</file>