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040" windowHeight="9405"/>
  </bookViews>
  <sheets>
    <sheet name="Редакция Подрядчик" sheetId="1" r:id="rId1"/>
    <sheet name="Редакция Заказчик" sheetId="2" r:id="rId2"/>
  </sheets>
  <definedNames>
    <definedName name="Зак">'Редакция Заказчик'!A1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O16" i="1" s="1"/>
  <c r="M16" i="1"/>
  <c r="G16" i="1"/>
  <c r="M15" i="1"/>
  <c r="O15" i="1" s="1"/>
  <c r="G15" i="1"/>
  <c r="N14" i="1"/>
  <c r="M14" i="1"/>
  <c r="G14" i="1"/>
  <c r="M13" i="1"/>
  <c r="O13" i="1" s="1"/>
  <c r="G13" i="1"/>
  <c r="N12" i="1"/>
  <c r="M12" i="1"/>
  <c r="G12" i="1"/>
  <c r="M11" i="1"/>
  <c r="O11" i="1" s="1"/>
  <c r="G11" i="1"/>
  <c r="N10" i="1"/>
  <c r="O10" i="1" s="1"/>
  <c r="M10" i="1"/>
  <c r="G10" i="1"/>
  <c r="M9" i="1"/>
  <c r="O9" i="1" s="1"/>
  <c r="G9" i="1"/>
  <c r="N8" i="1"/>
  <c r="O8" i="1" s="1"/>
  <c r="M8" i="1"/>
  <c r="G8" i="1"/>
  <c r="O9" i="2"/>
  <c r="O10" i="2"/>
  <c r="O11" i="2"/>
  <c r="O12" i="2"/>
  <c r="O13" i="2"/>
  <c r="O14" i="2"/>
  <c r="O15" i="2"/>
  <c r="O16" i="2"/>
  <c r="O8" i="2"/>
  <c r="N16" i="2"/>
  <c r="N14" i="2"/>
  <c r="N12" i="2"/>
  <c r="N10" i="2"/>
  <c r="N8" i="2"/>
  <c r="M9" i="2"/>
  <c r="M10" i="2"/>
  <c r="M11" i="2"/>
  <c r="M12" i="2"/>
  <c r="M13" i="2"/>
  <c r="M14" i="2"/>
  <c r="M15" i="2"/>
  <c r="M16" i="2"/>
  <c r="M8" i="2"/>
  <c r="O14" i="1" l="1"/>
  <c r="O12" i="1"/>
  <c r="O19" i="1" s="1"/>
  <c r="G16" i="2"/>
  <c r="G15" i="2"/>
  <c r="G14" i="2"/>
  <c r="G13" i="2"/>
  <c r="G12" i="2"/>
  <c r="G11" i="2"/>
  <c r="G10" i="2"/>
  <c r="G9" i="2"/>
  <c r="G8" i="2"/>
  <c r="O21" i="1" l="1"/>
  <c r="O23" i="1" s="1"/>
  <c r="O19" i="2" l="1"/>
  <c r="O21" i="2" s="1"/>
  <c r="O23" i="2" s="1"/>
</calcChain>
</file>

<file path=xl/sharedStrings.xml><?xml version="1.0" encoding="utf-8"?>
<sst xmlns="http://schemas.openxmlformats.org/spreadsheetml/2006/main" count="165" uniqueCount="51">
  <si>
    <t>Приложение №1</t>
  </si>
  <si>
    <t>Отчет по аварийно-восстановительным и плановым работам</t>
  </si>
  <si>
    <t>№</t>
  </si>
  <si>
    <t>Тип работ</t>
  </si>
  <si>
    <t>Объект</t>
  </si>
  <si>
    <t>Дата и время (для АВР)  поступления заявки</t>
  </si>
  <si>
    <t>Дата и время появления на сайте</t>
  </si>
  <si>
    <t xml:space="preserve">Дата и время покидания сайта </t>
  </si>
  <si>
    <t>Продолжительность работ</t>
  </si>
  <si>
    <t>Расстояние до объекта</t>
  </si>
  <si>
    <t>ФИО сотрудника Исполнителя</t>
  </si>
  <si>
    <t>ФИО сотрудника Заказчика</t>
  </si>
  <si>
    <t>Описание работ</t>
  </si>
  <si>
    <t xml:space="preserve">Почасовая </t>
  </si>
  <si>
    <t>Плата за пробег с НДС</t>
  </si>
  <si>
    <t>Плата за работы с НДС</t>
  </si>
  <si>
    <t>Стоимость работ с НДС</t>
  </si>
  <si>
    <t>Планово-аварийные работы</t>
  </si>
  <si>
    <t>П. 6 Приложения 3: Стоимость плановых аварийно-восстановительных работ в час.</t>
  </si>
  <si>
    <t>Привёз кросс-коннектор из СЭР.Установил. Прописали и перезагрузили по очереди все Е-сеll. БС поднялась. В работе.</t>
  </si>
  <si>
    <t>Аварийно-восстановительные работы</t>
  </si>
  <si>
    <t>П. 3 Приложения 3: Стоимость аварийно-восстановительных работ.</t>
  </si>
  <si>
    <t>Авария БС СDМA по плате GPS-приёмник, USCU . Рестарт по питанию - БС поднялась.</t>
  </si>
  <si>
    <t>Проведение Сюрвея всех секторов 2G, 3G, измерение мех, электрических углов наклона.</t>
  </si>
  <si>
    <t>Рестарт платы USCU BTS Huawei 3606 CE</t>
  </si>
  <si>
    <t>Замена фильтра S18000</t>
  </si>
  <si>
    <t>Замена EDRX 1800, BTS S 8000</t>
  </si>
  <si>
    <t xml:space="preserve"> </t>
  </si>
  <si>
    <t>Авария по БС Huawei S 900 , замена DTRU 900. Авария по Сeragonu - замена переходников, переоконечивание джампера.Аварии устраненны.</t>
  </si>
  <si>
    <t>Замена DDM H2 BTS S6000, 900.</t>
  </si>
  <si>
    <t>П. 2 Приложения 3: Стоимость плановых аварийно-восстановительных работ в час.</t>
  </si>
  <si>
    <t>Wi-Fi  не в работе , замена кабелей , рестарт, ( программирование порта  c дежурным инженером ОЭСС ) , авария устраннена</t>
  </si>
  <si>
    <t>ВСЕГО с НДС</t>
  </si>
  <si>
    <t>ВСЕГО без НДС</t>
  </si>
  <si>
    <t xml:space="preserve"> НДС</t>
  </si>
  <si>
    <t>Исполнитель</t>
  </si>
  <si>
    <t>Заказчик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</si>
  <si>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</si>
  <si>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</si>
  <si>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</si>
  <si>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</si>
  <si>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</si>
  <si>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</si>
  <si>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</si>
  <si>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</si>
  <si>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</si>
  <si>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Петров А.А.</t>
  </si>
  <si>
    <t>Ян С.С</t>
  </si>
  <si>
    <t>Джагис Е.Е.</t>
  </si>
  <si>
    <t>Грушев Л.Ф.</t>
  </si>
  <si>
    <r>
      <t>к  ДС ХХХХХХХХ от ХХХХ ХХХХХ 2015г. к Договору 01/12</t>
    </r>
    <r>
      <rPr>
        <b/>
        <sz val="11"/>
        <rFont val="Arial Cyr"/>
        <charset val="204"/>
      </rPr>
      <t xml:space="preserve"> от 1 января 2012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</si>
</sst>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\ h:mm;@"/>
  </numFmts>
  <fonts count="23" x14ac:knownFonts="1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u/>
      <sz val="12"/>
      <name val="Arial"/>
      <family val="2"/>
      <charset val="204"/>
    </font>
    <font>
      <b/>
      <sz val="8"/>
      <color rgb="FF0000FF"/>
      <name val="Arial Cyr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color rgb="FF0000FF"/>
      <name val="Arial Cyr"/>
      <charset val="204"/>
    </font>
    <font>
      <sz val="8"/>
      <color indexed="8"/>
      <name val="Arial Cyr"/>
      <family val="2"/>
      <charset val="204"/>
    </font>
    <font>
      <sz val="8"/>
      <color indexed="8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theme="1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u/>
      <sz val="8"/>
      <name val="Arial Cyr"/>
      <charset val="204"/>
    </font>
    <font>
      <b/>
      <u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22" fontId="12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>
      <alignment horizontal="center" vertical="center" wrapText="1"/>
    </xf>
    <xf numFmtId="22" fontId="13" fillId="0" borderId="5" xfId="1" applyNumberFormat="1" applyFont="1" applyFill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22" fontId="15" fillId="0" borderId="5" xfId="0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22" fontId="11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22" fontId="15" fillId="0" borderId="0" xfId="0" applyNumberFormat="1" applyFont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1" fillId="0" borderId="8" xfId="0" applyNumberFormat="1" applyFont="1" applyFill="1" applyBorder="1" applyAlignment="1">
      <alignment horizontal="center" vertical="center" wrapText="1"/>
    </xf>
    <xf numFmtId="165" fontId="22" fillId="0" borderId="8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4" fontId="20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AK28"/>
  <sheetViews>
    <sheetView tabSelected="1" zoomScaleNormal="100" workbookViewId="0"/>
  </sheetViews>
  <sheetFormatPr defaultRowHeight="15" x14ac:dyDescent="0.25"/>
  <cols>
    <col min="1" max="1" width="2.28515625" bestFit="1" customWidth="1"/>
    <col min="2" max="2" width="16.42578125" customWidth="1"/>
    <col min="3" max="3" width="8.42578125" bestFit="1" customWidth="1"/>
    <col min="4" max="6" width="11.85546875" bestFit="1" customWidth="1"/>
    <col min="11" max="11" width="62.5703125" customWidth="1"/>
    <col min="12" max="12" width="0" hidden="1" customWidth="1"/>
    <col min="15" max="15" width="10.140625" bestFit="1" customWidth="1"/>
    <col min="16" max="36" width="0" hidden="1" customWidth="1"/>
    <col min="37" max="37" width="53" customWidth="1"/>
  </cols>
  <sheetData>
    <row r="3" spans="1:37" x14ac:dyDescent="0.25">
      <c r="A3" s="1"/>
      <c r="B3" s="1"/>
      <c r="C3" s="2"/>
      <c r="D3" s="2"/>
      <c r="E3" s="3"/>
      <c r="F3" s="3"/>
      <c r="G3" s="3"/>
      <c r="H3" s="4"/>
      <c r="I3" s="3"/>
      <c r="J3" s="3"/>
      <c r="K3" s="6" t="s">
        <v>0</v>
      </c>
      <c r="L3" s="1"/>
      <c r="M3" s="1"/>
      <c r="N3" s="5"/>
      <c r="O3" s="5"/>
      <c r="P3" s="1"/>
    </row>
    <row r="4" spans="1:37" ht="30" x14ac:dyDescent="0.25">
      <c r="A4" s="1"/>
      <c r="B4" s="1"/>
      <c r="C4" s="2"/>
      <c r="D4" s="2"/>
      <c r="E4" s="7"/>
      <c r="F4" s="8"/>
      <c r="G4" s="9"/>
      <c r="H4" s="10"/>
      <c r="I4" s="7"/>
      <c r="J4" s="1"/>
      <c r="K4" s="11" t="s">
        <v>50</v>
      </c>
      <c r="L4" s="1"/>
      <c r="M4" s="1"/>
      <c r="N4" s="5"/>
      <c r="O4" s="5"/>
      <c r="P4" s="1"/>
    </row>
    <row r="5" spans="1:37" ht="15.75" x14ac:dyDescent="0.25">
      <c r="A5" s="1"/>
      <c r="B5" s="1"/>
      <c r="C5" s="2"/>
      <c r="D5" s="2"/>
      <c r="E5" s="8"/>
      <c r="F5" s="8"/>
      <c r="G5" s="9"/>
      <c r="H5" s="10"/>
      <c r="I5" s="12"/>
      <c r="J5" s="11"/>
      <c r="K5" s="11"/>
      <c r="L5" s="1"/>
      <c r="M5" s="1"/>
      <c r="N5" s="5"/>
      <c r="O5" s="5"/>
      <c r="P5" s="1"/>
    </row>
    <row r="6" spans="1:37" ht="16.5" thickBot="1" x14ac:dyDescent="0.3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1"/>
    </row>
    <row r="7" spans="1:37" ht="56.25" x14ac:dyDescent="0.25">
      <c r="A7" s="13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4" t="s">
        <v>10</v>
      </c>
      <c r="J7" s="14" t="s">
        <v>11</v>
      </c>
      <c r="K7" s="16" t="s">
        <v>12</v>
      </c>
      <c r="L7" s="19" t="s">
        <v>13</v>
      </c>
      <c r="M7" s="20" t="s">
        <v>14</v>
      </c>
      <c r="N7" s="21" t="s">
        <v>15</v>
      </c>
      <c r="O7" s="22" t="s">
        <v>16</v>
      </c>
      <c r="P7" s="23"/>
      <c r="AK7" s="23"/>
    </row>
    <row r="8" spans="1:37" ht="24" customHeight="1" x14ac:dyDescent="0.25">
      <c r="A8" s="24">
        <v>1</v>
      </c>
      <c r="B8" s="25" t="s">
        <v>17</v>
      </c>
      <c r="C8" s="26" t="s">
        <v>37</v>
      </c>
      <c r="D8" s="27">
        <v>42215.375</v>
      </c>
      <c r="E8" s="27">
        <v>42215.427083333336</v>
      </c>
      <c r="F8" s="27">
        <v>42215.53125</v>
      </c>
      <c r="G8" s="28">
        <f t="shared" ref="G8:G16" si="0">F8-E8</f>
        <v>0.10416666666424135</v>
      </c>
      <c r="H8" s="29">
        <v>10</v>
      </c>
      <c r="I8" s="30" t="s">
        <v>46</v>
      </c>
      <c r="J8" s="31" t="s">
        <v>49</v>
      </c>
      <c r="K8" s="32" t="s">
        <v>18</v>
      </c>
      <c r="L8" s="33"/>
      <c r="M8" s="71">
        <f>H8*5</f>
        <v>50</v>
      </c>
      <c r="N8" s="71">
        <f>500*2.5</f>
        <v>1250</v>
      </c>
      <c r="O8" s="72">
        <f>N8+M8</f>
        <v>1300</v>
      </c>
      <c r="P8" s="34" t="s">
        <v>19</v>
      </c>
      <c r="AK8" s="34" t="s">
        <v>19</v>
      </c>
    </row>
    <row r="9" spans="1:37" ht="28.9" customHeight="1" x14ac:dyDescent="0.25">
      <c r="A9" s="24">
        <v>2</v>
      </c>
      <c r="B9" s="25" t="s">
        <v>20</v>
      </c>
      <c r="C9" s="26" t="s">
        <v>38</v>
      </c>
      <c r="D9" s="27">
        <v>42215.788194444445</v>
      </c>
      <c r="E9" s="27">
        <v>42215.895138888889</v>
      </c>
      <c r="F9" s="27">
        <v>42215.923611111109</v>
      </c>
      <c r="G9" s="28">
        <f t="shared" si="0"/>
        <v>2.8472222220443655E-2</v>
      </c>
      <c r="H9" s="29">
        <v>60</v>
      </c>
      <c r="I9" s="30" t="s">
        <v>46</v>
      </c>
      <c r="J9" s="31" t="s">
        <v>49</v>
      </c>
      <c r="K9" s="35" t="s">
        <v>21</v>
      </c>
      <c r="L9" s="33"/>
      <c r="M9" s="71">
        <f t="shared" ref="M9:M16" si="1">H9*5</f>
        <v>300</v>
      </c>
      <c r="N9" s="71">
        <v>3000</v>
      </c>
      <c r="O9" s="72">
        <f t="shared" ref="O9:O16" si="2">N9+M9</f>
        <v>3300</v>
      </c>
      <c r="P9" s="34" t="s">
        <v>22</v>
      </c>
      <c r="AK9" s="34" t="s">
        <v>22</v>
      </c>
    </row>
    <row r="10" spans="1:37" ht="25.15" customHeight="1" x14ac:dyDescent="0.25">
      <c r="A10" s="24">
        <v>3</v>
      </c>
      <c r="B10" s="36" t="s">
        <v>17</v>
      </c>
      <c r="C10" s="26" t="s">
        <v>39</v>
      </c>
      <c r="D10" s="37"/>
      <c r="E10" s="38">
        <v>42219.488194444442</v>
      </c>
      <c r="F10" s="38">
        <v>42219.5625</v>
      </c>
      <c r="G10" s="39">
        <f t="shared" si="0"/>
        <v>7.4305555557657499E-2</v>
      </c>
      <c r="H10" s="29">
        <v>10</v>
      </c>
      <c r="I10" s="30" t="s">
        <v>47</v>
      </c>
      <c r="J10" s="31" t="s">
        <v>49</v>
      </c>
      <c r="K10" s="35" t="s">
        <v>18</v>
      </c>
      <c r="L10" s="33"/>
      <c r="M10" s="71">
        <f t="shared" si="1"/>
        <v>50</v>
      </c>
      <c r="N10" s="71">
        <f>500*1.78</f>
        <v>890</v>
      </c>
      <c r="O10" s="72">
        <f t="shared" si="2"/>
        <v>940</v>
      </c>
      <c r="P10" s="40" t="s">
        <v>23</v>
      </c>
      <c r="AK10" s="40" t="s">
        <v>23</v>
      </c>
    </row>
    <row r="11" spans="1:37" ht="24.6" customHeight="1" x14ac:dyDescent="0.25">
      <c r="A11" s="24">
        <v>4</v>
      </c>
      <c r="B11" s="25" t="s">
        <v>20</v>
      </c>
      <c r="C11" s="26" t="s">
        <v>40</v>
      </c>
      <c r="D11" s="41">
        <v>42219.569444444445</v>
      </c>
      <c r="E11" s="38">
        <v>42219.628472222219</v>
      </c>
      <c r="F11" s="41">
        <v>42219.652777777781</v>
      </c>
      <c r="G11" s="39">
        <f t="shared" si="0"/>
        <v>2.4305555562023073E-2</v>
      </c>
      <c r="H11" s="29">
        <v>10</v>
      </c>
      <c r="I11" s="30" t="s">
        <v>47</v>
      </c>
      <c r="J11" s="31" t="s">
        <v>49</v>
      </c>
      <c r="K11" s="35" t="s">
        <v>21</v>
      </c>
      <c r="L11" s="33"/>
      <c r="M11" s="71">
        <f t="shared" si="1"/>
        <v>50</v>
      </c>
      <c r="N11" s="71">
        <v>2500</v>
      </c>
      <c r="O11" s="72">
        <f t="shared" si="2"/>
        <v>2550</v>
      </c>
      <c r="P11" s="42" t="s">
        <v>24</v>
      </c>
      <c r="AK11" s="42" t="s">
        <v>24</v>
      </c>
    </row>
    <row r="12" spans="1:37" ht="25.9" customHeight="1" x14ac:dyDescent="0.25">
      <c r="A12" s="24">
        <v>5</v>
      </c>
      <c r="B12" s="36" t="s">
        <v>17</v>
      </c>
      <c r="C12" s="26" t="s">
        <v>41</v>
      </c>
      <c r="D12" s="27"/>
      <c r="E12" s="38">
        <v>42219.691666666666</v>
      </c>
      <c r="F12" s="27">
        <v>42219.701388888891</v>
      </c>
      <c r="G12" s="39">
        <f t="shared" si="0"/>
        <v>9.7222222248092294E-3</v>
      </c>
      <c r="H12" s="29">
        <v>10</v>
      </c>
      <c r="I12" s="30" t="s">
        <v>47</v>
      </c>
      <c r="J12" s="31" t="s">
        <v>49</v>
      </c>
      <c r="K12" s="35" t="s">
        <v>18</v>
      </c>
      <c r="L12" s="33"/>
      <c r="M12" s="71">
        <f t="shared" si="1"/>
        <v>50</v>
      </c>
      <c r="N12" s="71">
        <f>500*0.23</f>
        <v>115</v>
      </c>
      <c r="O12" s="72">
        <f t="shared" si="2"/>
        <v>165</v>
      </c>
      <c r="P12" s="40" t="s">
        <v>25</v>
      </c>
      <c r="AK12" s="40" t="s">
        <v>25</v>
      </c>
    </row>
    <row r="13" spans="1:37" ht="20.45" customHeight="1" x14ac:dyDescent="0.25">
      <c r="A13" s="24">
        <v>6</v>
      </c>
      <c r="B13" s="36" t="s">
        <v>17</v>
      </c>
      <c r="C13" s="26" t="s">
        <v>42</v>
      </c>
      <c r="D13" s="37"/>
      <c r="E13" s="38">
        <v>42219.718055555553</v>
      </c>
      <c r="F13" s="43">
        <v>42219.761805555558</v>
      </c>
      <c r="G13" s="39">
        <f t="shared" si="0"/>
        <v>4.3750000004365575E-2</v>
      </c>
      <c r="H13" s="29">
        <v>10</v>
      </c>
      <c r="I13" s="30" t="s">
        <v>47</v>
      </c>
      <c r="J13" s="31" t="s">
        <v>49</v>
      </c>
      <c r="K13" s="35" t="s">
        <v>18</v>
      </c>
      <c r="L13" s="33"/>
      <c r="M13" s="71">
        <f t="shared" si="1"/>
        <v>50</v>
      </c>
      <c r="N13" s="71">
        <v>500</v>
      </c>
      <c r="O13" s="72">
        <f t="shared" si="2"/>
        <v>550</v>
      </c>
      <c r="P13" s="34" t="s">
        <v>26</v>
      </c>
      <c r="AK13" s="34" t="s">
        <v>26</v>
      </c>
    </row>
    <row r="14" spans="1:37" ht="30.6" customHeight="1" x14ac:dyDescent="0.25">
      <c r="A14" s="24">
        <v>7</v>
      </c>
      <c r="B14" s="25" t="s">
        <v>17</v>
      </c>
      <c r="C14" s="26" t="s">
        <v>43</v>
      </c>
      <c r="D14" s="27" t="s">
        <v>27</v>
      </c>
      <c r="E14" s="27">
        <v>42220.468055555553</v>
      </c>
      <c r="F14" s="27">
        <v>42220.576388888891</v>
      </c>
      <c r="G14" s="39">
        <f t="shared" si="0"/>
        <v>0.10833333333721384</v>
      </c>
      <c r="H14" s="29">
        <v>98</v>
      </c>
      <c r="I14" s="30" t="s">
        <v>48</v>
      </c>
      <c r="J14" s="31" t="s">
        <v>49</v>
      </c>
      <c r="K14" s="32" t="s">
        <v>18</v>
      </c>
      <c r="L14" s="33"/>
      <c r="M14" s="71">
        <f t="shared" si="1"/>
        <v>490</v>
      </c>
      <c r="N14" s="71">
        <f>500*2.6</f>
        <v>1300</v>
      </c>
      <c r="O14" s="72">
        <f t="shared" si="2"/>
        <v>1790</v>
      </c>
      <c r="P14" s="44" t="s">
        <v>28</v>
      </c>
      <c r="AK14" s="44" t="s">
        <v>28</v>
      </c>
    </row>
    <row r="15" spans="1:37" ht="39" customHeight="1" x14ac:dyDescent="0.25">
      <c r="A15" s="24">
        <v>8</v>
      </c>
      <c r="B15" s="25" t="s">
        <v>20</v>
      </c>
      <c r="C15" s="26" t="s">
        <v>44</v>
      </c>
      <c r="D15" s="41">
        <v>42220.42291666667</v>
      </c>
      <c r="E15" s="38">
        <v>42220.5</v>
      </c>
      <c r="F15" s="41">
        <v>42220.554861111108</v>
      </c>
      <c r="G15" s="39">
        <f t="shared" si="0"/>
        <v>5.486111110803904E-2</v>
      </c>
      <c r="H15" s="29">
        <v>10</v>
      </c>
      <c r="I15" s="30" t="s">
        <v>48</v>
      </c>
      <c r="J15" s="31" t="s">
        <v>49</v>
      </c>
      <c r="K15" s="35" t="s">
        <v>21</v>
      </c>
      <c r="L15" s="33">
        <v>322</v>
      </c>
      <c r="M15" s="71">
        <f t="shared" si="1"/>
        <v>50</v>
      </c>
      <c r="N15" s="71">
        <v>2500</v>
      </c>
      <c r="O15" s="72">
        <f t="shared" si="2"/>
        <v>2550</v>
      </c>
      <c r="P15" s="45" t="s">
        <v>29</v>
      </c>
      <c r="AK15" s="45" t="s">
        <v>29</v>
      </c>
    </row>
    <row r="16" spans="1:37" ht="30.6" customHeight="1" x14ac:dyDescent="0.25">
      <c r="A16" s="24">
        <v>9</v>
      </c>
      <c r="B16" s="25" t="s">
        <v>17</v>
      </c>
      <c r="C16" s="26" t="s">
        <v>45</v>
      </c>
      <c r="D16" s="37"/>
      <c r="E16" s="38">
        <v>42220.602083333331</v>
      </c>
      <c r="F16" s="38">
        <v>42220.62777777778</v>
      </c>
      <c r="G16" s="28">
        <f t="shared" si="0"/>
        <v>2.5694444448163267E-2</v>
      </c>
      <c r="H16" s="29">
        <v>10</v>
      </c>
      <c r="I16" s="30" t="s">
        <v>46</v>
      </c>
      <c r="J16" s="31" t="s">
        <v>49</v>
      </c>
      <c r="K16" s="35" t="s">
        <v>30</v>
      </c>
      <c r="L16" s="33"/>
      <c r="M16" s="71">
        <f t="shared" si="1"/>
        <v>50</v>
      </c>
      <c r="N16" s="71">
        <f>500*0.6</f>
        <v>300</v>
      </c>
      <c r="O16" s="72">
        <f t="shared" si="2"/>
        <v>350</v>
      </c>
      <c r="P16" s="40" t="s">
        <v>31</v>
      </c>
      <c r="AK16" s="40" t="s">
        <v>31</v>
      </c>
    </row>
    <row r="17" spans="1:16" x14ac:dyDescent="0.25">
      <c r="A17" s="46"/>
      <c r="B17" s="47"/>
      <c r="C17" s="48"/>
      <c r="D17" s="49"/>
      <c r="E17" s="50"/>
      <c r="F17" s="49"/>
      <c r="G17" s="51"/>
      <c r="H17" s="52"/>
      <c r="I17" s="53"/>
      <c r="J17" s="53"/>
      <c r="K17" s="47"/>
      <c r="L17" s="54"/>
      <c r="M17" s="54"/>
      <c r="N17" s="54"/>
      <c r="O17" s="55"/>
      <c r="P17" s="56"/>
    </row>
    <row r="18" spans="1:16" x14ac:dyDescent="0.25">
      <c r="A18" s="54"/>
      <c r="B18" s="54"/>
      <c r="C18" s="54"/>
      <c r="D18" s="54"/>
      <c r="E18" s="56"/>
      <c r="F18" s="56"/>
      <c r="G18" s="54"/>
      <c r="H18" s="54"/>
      <c r="I18" s="54"/>
      <c r="J18" s="54"/>
      <c r="K18" s="54"/>
      <c r="L18" s="54"/>
      <c r="M18" s="54"/>
      <c r="N18" s="55"/>
      <c r="O18" s="55"/>
      <c r="P18" s="54"/>
    </row>
    <row r="19" spans="1:16" ht="25.5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7" t="s">
        <v>32</v>
      </c>
      <c r="N19" s="58"/>
      <c r="O19" s="59">
        <f>SUM(O8:O16)</f>
        <v>13495</v>
      </c>
      <c r="P19" s="54"/>
    </row>
    <row r="20" spans="1:1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6"/>
      <c r="N20" s="58"/>
      <c r="O20" s="60"/>
      <c r="P20" s="54"/>
    </row>
    <row r="21" spans="1:16" ht="25.5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7" t="s">
        <v>33</v>
      </c>
      <c r="N21" s="61"/>
      <c r="O21" s="59">
        <f>O19/1.18</f>
        <v>11436.440677966102</v>
      </c>
      <c r="P21" s="54"/>
    </row>
    <row r="22" spans="1:1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"/>
      <c r="N22" s="58"/>
      <c r="O22" s="61"/>
      <c r="P22" s="54"/>
    </row>
    <row r="23" spans="1:1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7" t="s">
        <v>34</v>
      </c>
      <c r="N23" s="58"/>
      <c r="O23" s="59">
        <f>O19-O21</f>
        <v>2058.5593220338978</v>
      </c>
      <c r="P23" s="54"/>
    </row>
    <row r="24" spans="1:16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4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5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5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5"/>
      <c r="P27" s="1"/>
    </row>
    <row r="28" spans="1:16" ht="30" x14ac:dyDescent="0.25">
      <c r="A28" s="1"/>
      <c r="B28" s="62"/>
      <c r="C28" s="63" t="s">
        <v>35</v>
      </c>
      <c r="D28" s="64"/>
      <c r="E28" s="65"/>
      <c r="F28" s="66"/>
      <c r="G28" s="67"/>
      <c r="H28" s="4"/>
      <c r="I28" s="1"/>
      <c r="J28" s="1"/>
      <c r="K28" s="68" t="s">
        <v>36</v>
      </c>
      <c r="L28" s="1"/>
      <c r="M28" s="69"/>
      <c r="N28" s="70"/>
      <c r="O28" s="70"/>
      <c r="P28" s="1"/>
    </row>
  </sheetData>
  <mergeCells count="1">
    <mergeCell ref="A6:O6"/>
  </mergeCells>
  <conditionalFormatting sqref="A1:AK100">
    <cfRule type="expression" dxfId="1" priority="1">
      <formula>A1&lt;&gt;Зак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8"/>
  <sheetViews>
    <sheetView workbookViewId="0">
      <selection activeCell="F9" sqref="F9"/>
    </sheetView>
  </sheetViews>
  <sheetFormatPr defaultRowHeight="15" x14ac:dyDescent="0.25"/>
  <cols>
    <col min="1" max="1" width="2.28515625" bestFit="1" customWidth="1"/>
    <col min="2" max="2" width="14.28515625" customWidth="1"/>
    <col min="3" max="3" width="10.7109375" customWidth="1"/>
    <col min="4" max="6" width="11.85546875" bestFit="1" customWidth="1"/>
    <col min="11" max="11" width="62" customWidth="1"/>
    <col min="12" max="12" width="0" hidden="1" customWidth="1"/>
    <col min="15" max="15" width="9.7109375" bestFit="1" customWidth="1"/>
    <col min="16" max="16" width="45" customWidth="1"/>
  </cols>
  <sheetData>
    <row r="1" spans="1:16" x14ac:dyDescent="0.25">
      <c r="A1" s="1"/>
      <c r="B1" s="1"/>
      <c r="C1" s="2"/>
      <c r="D1" s="2"/>
      <c r="E1" s="3"/>
      <c r="F1" s="3"/>
      <c r="G1" s="3"/>
      <c r="H1" s="4"/>
      <c r="I1" s="1"/>
      <c r="J1" s="1"/>
      <c r="K1" s="3"/>
      <c r="L1" s="1"/>
      <c r="M1" s="1"/>
      <c r="N1" s="5"/>
      <c r="O1" s="5"/>
      <c r="P1" s="1"/>
    </row>
    <row r="2" spans="1:16" x14ac:dyDescent="0.25">
      <c r="A2" s="1"/>
      <c r="B2" s="1"/>
      <c r="C2" s="2"/>
      <c r="D2" s="2"/>
      <c r="E2" s="3"/>
      <c r="F2" s="3"/>
      <c r="G2" s="3"/>
      <c r="H2" s="4"/>
      <c r="I2" s="1"/>
      <c r="J2" s="1"/>
      <c r="K2" s="3"/>
      <c r="L2" s="1"/>
      <c r="M2" s="1"/>
      <c r="N2" s="5"/>
      <c r="O2" s="5"/>
      <c r="P2" s="1"/>
    </row>
    <row r="3" spans="1:16" x14ac:dyDescent="0.25">
      <c r="A3" s="1"/>
      <c r="B3" s="1"/>
      <c r="C3" s="2"/>
      <c r="D3" s="2"/>
      <c r="E3" s="3"/>
      <c r="F3" s="3"/>
      <c r="G3" s="3"/>
      <c r="H3" s="4"/>
      <c r="I3" s="3"/>
      <c r="J3" s="3"/>
      <c r="K3" s="6" t="s">
        <v>0</v>
      </c>
      <c r="L3" s="1"/>
      <c r="M3" s="1"/>
      <c r="N3" s="5"/>
      <c r="O3" s="5"/>
      <c r="P3" s="1"/>
    </row>
    <row r="4" spans="1:16" ht="30" x14ac:dyDescent="0.25">
      <c r="A4" s="1"/>
      <c r="B4" s="1"/>
      <c r="C4" s="2"/>
      <c r="D4" s="2"/>
      <c r="E4" s="7"/>
      <c r="F4" s="8"/>
      <c r="G4" s="9"/>
      <c r="H4" s="10"/>
      <c r="I4" s="7"/>
      <c r="J4" s="1"/>
      <c r="K4" s="11" t="s">
        <v>50</v>
      </c>
      <c r="L4" s="1"/>
      <c r="M4" s="1"/>
      <c r="N4" s="5"/>
      <c r="O4" s="5"/>
      <c r="P4" s="1"/>
    </row>
    <row r="5" spans="1:16" ht="15.75" x14ac:dyDescent="0.25">
      <c r="A5" s="1"/>
      <c r="B5" s="1"/>
      <c r="C5" s="2"/>
      <c r="D5" s="2"/>
      <c r="E5" s="8"/>
      <c r="F5" s="8"/>
      <c r="G5" s="9"/>
      <c r="H5" s="10"/>
      <c r="I5" s="12"/>
      <c r="J5" s="11"/>
      <c r="K5" s="11"/>
      <c r="L5" s="1"/>
      <c r="M5" s="1"/>
      <c r="N5" s="5"/>
      <c r="O5" s="5"/>
      <c r="P5" s="1"/>
    </row>
    <row r="6" spans="1:16" ht="16.5" thickBot="1" x14ac:dyDescent="0.3">
      <c r="A6" s="73" t="s">
        <v>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1"/>
    </row>
    <row r="7" spans="1:16" ht="56.25" x14ac:dyDescent="0.25">
      <c r="A7" s="13" t="s">
        <v>2</v>
      </c>
      <c r="B7" s="14" t="s">
        <v>3</v>
      </c>
      <c r="C7" s="15" t="s">
        <v>4</v>
      </c>
      <c r="D7" s="15" t="s">
        <v>5</v>
      </c>
      <c r="E7" s="16" t="s">
        <v>6</v>
      </c>
      <c r="F7" s="16" t="s">
        <v>7</v>
      </c>
      <c r="G7" s="17" t="s">
        <v>8</v>
      </c>
      <c r="H7" s="18" t="s">
        <v>9</v>
      </c>
      <c r="I7" s="14" t="s">
        <v>10</v>
      </c>
      <c r="J7" s="14" t="s">
        <v>11</v>
      </c>
      <c r="K7" s="16" t="s">
        <v>12</v>
      </c>
      <c r="L7" s="19" t="s">
        <v>13</v>
      </c>
      <c r="M7" s="20" t="s">
        <v>14</v>
      </c>
      <c r="N7" s="21" t="s">
        <v>15</v>
      </c>
      <c r="O7" s="22" t="s">
        <v>16</v>
      </c>
      <c r="P7" s="23"/>
    </row>
    <row r="8" spans="1:16" ht="33.75" x14ac:dyDescent="0.25">
      <c r="A8" s="24">
        <v>1</v>
      </c>
      <c r="B8" s="25" t="s">
        <v>17</v>
      </c>
      <c r="C8" s="26" t="s">
        <v>37</v>
      </c>
      <c r="D8" s="27">
        <v>42215.375</v>
      </c>
      <c r="E8" s="27">
        <v>42215.427083333336</v>
      </c>
      <c r="F8" s="27">
        <v>42215.53125</v>
      </c>
      <c r="G8" s="28">
        <f t="shared" ref="G8:G16" si="0">F8-E8</f>
        <v>0.10416666666424135</v>
      </c>
      <c r="H8" s="29">
        <v>10</v>
      </c>
      <c r="I8" s="30" t="s">
        <v>46</v>
      </c>
      <c r="J8" s="31" t="s">
        <v>49</v>
      </c>
      <c r="K8" s="32" t="s">
        <v>18</v>
      </c>
      <c r="L8" s="33"/>
      <c r="M8" s="71">
        <f>H8*5</f>
        <v>50</v>
      </c>
      <c r="N8" s="71">
        <f>500*2.5</f>
        <v>1250</v>
      </c>
      <c r="O8" s="72">
        <f>N8+M8</f>
        <v>1300</v>
      </c>
      <c r="P8" s="34" t="s">
        <v>19</v>
      </c>
    </row>
    <row r="9" spans="1:16" ht="33.75" x14ac:dyDescent="0.25">
      <c r="A9" s="24">
        <v>2</v>
      </c>
      <c r="B9" s="25" t="s">
        <v>20</v>
      </c>
      <c r="C9" s="26" t="s">
        <v>38</v>
      </c>
      <c r="D9" s="27">
        <v>42215.788194444445</v>
      </c>
      <c r="E9" s="27">
        <v>42215.895138888889</v>
      </c>
      <c r="F9" s="27">
        <v>42215.923611111109</v>
      </c>
      <c r="G9" s="28">
        <f t="shared" si="0"/>
        <v>2.8472222220443655E-2</v>
      </c>
      <c r="H9" s="29">
        <v>60</v>
      </c>
      <c r="I9" s="30" t="s">
        <v>46</v>
      </c>
      <c r="J9" s="31" t="s">
        <v>49</v>
      </c>
      <c r="K9" s="35" t="s">
        <v>21</v>
      </c>
      <c r="L9" s="33"/>
      <c r="M9" s="71">
        <f t="shared" ref="M9:M16" si="1">H9*5</f>
        <v>300</v>
      </c>
      <c r="N9" s="71">
        <v>3000</v>
      </c>
      <c r="O9" s="72">
        <f t="shared" ref="O9:O16" si="2">N9+M9</f>
        <v>3300</v>
      </c>
      <c r="P9" s="34" t="s">
        <v>22</v>
      </c>
    </row>
    <row r="10" spans="1:16" ht="33.75" x14ac:dyDescent="0.25">
      <c r="A10" s="24">
        <v>3</v>
      </c>
      <c r="B10" s="36" t="s">
        <v>17</v>
      </c>
      <c r="C10" s="26" t="s">
        <v>39</v>
      </c>
      <c r="D10" s="37"/>
      <c r="E10" s="38">
        <v>42219.488194444442</v>
      </c>
      <c r="F10" s="38">
        <v>42219.5625</v>
      </c>
      <c r="G10" s="39">
        <f t="shared" si="0"/>
        <v>7.4305555557657499E-2</v>
      </c>
      <c r="H10" s="29">
        <v>10</v>
      </c>
      <c r="I10" s="30" t="s">
        <v>47</v>
      </c>
      <c r="J10" s="31" t="s">
        <v>49</v>
      </c>
      <c r="K10" s="35" t="s">
        <v>18</v>
      </c>
      <c r="L10" s="33"/>
      <c r="M10" s="71">
        <f t="shared" si="1"/>
        <v>50</v>
      </c>
      <c r="N10" s="71">
        <f>500*1.78</f>
        <v>890</v>
      </c>
      <c r="O10" s="72">
        <f t="shared" si="2"/>
        <v>940</v>
      </c>
      <c r="P10" s="40" t="s">
        <v>23</v>
      </c>
    </row>
    <row r="11" spans="1:16" ht="33.75" x14ac:dyDescent="0.25">
      <c r="A11" s="24">
        <v>4</v>
      </c>
      <c r="B11" s="25" t="s">
        <v>20</v>
      </c>
      <c r="C11" s="26" t="s">
        <v>40</v>
      </c>
      <c r="D11" s="41">
        <v>42219.569444444445</v>
      </c>
      <c r="E11" s="38">
        <v>42219.628472222219</v>
      </c>
      <c r="F11" s="41">
        <v>42219.652777777781</v>
      </c>
      <c r="G11" s="39">
        <f t="shared" si="0"/>
        <v>2.4305555562023073E-2</v>
      </c>
      <c r="H11" s="29">
        <v>10</v>
      </c>
      <c r="I11" s="30" t="s">
        <v>47</v>
      </c>
      <c r="J11" s="31" t="s">
        <v>49</v>
      </c>
      <c r="K11" s="35" t="s">
        <v>21</v>
      </c>
      <c r="L11" s="33"/>
      <c r="M11" s="71">
        <f t="shared" si="1"/>
        <v>50</v>
      </c>
      <c r="N11" s="71">
        <v>2500</v>
      </c>
      <c r="O11" s="72">
        <f t="shared" si="2"/>
        <v>2550</v>
      </c>
      <c r="P11" s="42" t="s">
        <v>24</v>
      </c>
    </row>
    <row r="12" spans="1:16" ht="33.75" x14ac:dyDescent="0.25">
      <c r="A12" s="24">
        <v>5</v>
      </c>
      <c r="B12" s="36" t="s">
        <v>17</v>
      </c>
      <c r="C12" s="26" t="s">
        <v>41</v>
      </c>
      <c r="D12" s="27"/>
      <c r="E12" s="38">
        <v>42219.691666666666</v>
      </c>
      <c r="F12" s="27">
        <v>42219.701388888891</v>
      </c>
      <c r="G12" s="39">
        <f t="shared" si="0"/>
        <v>9.7222222248092294E-3</v>
      </c>
      <c r="H12" s="29">
        <v>10</v>
      </c>
      <c r="I12" s="30" t="s">
        <v>47</v>
      </c>
      <c r="J12" s="31" t="s">
        <v>49</v>
      </c>
      <c r="K12" s="35" t="s">
        <v>18</v>
      </c>
      <c r="L12" s="33"/>
      <c r="M12" s="71">
        <f t="shared" si="1"/>
        <v>50</v>
      </c>
      <c r="N12" s="71">
        <f>500*0.23</f>
        <v>115</v>
      </c>
      <c r="O12" s="72">
        <f t="shared" si="2"/>
        <v>165</v>
      </c>
      <c r="P12" s="40" t="s">
        <v>25</v>
      </c>
    </row>
    <row r="13" spans="1:16" ht="33.75" x14ac:dyDescent="0.25">
      <c r="A13" s="24">
        <v>6</v>
      </c>
      <c r="B13" s="36" t="s">
        <v>17</v>
      </c>
      <c r="C13" s="26" t="s">
        <v>42</v>
      </c>
      <c r="D13" s="37"/>
      <c r="E13" s="38">
        <v>42219.718055555553</v>
      </c>
      <c r="F13" s="43">
        <v>42219.761805555558</v>
      </c>
      <c r="G13" s="39">
        <f t="shared" si="0"/>
        <v>4.3750000004365575E-2</v>
      </c>
      <c r="H13" s="29">
        <v>10</v>
      </c>
      <c r="I13" s="30" t="s">
        <v>47</v>
      </c>
      <c r="J13" s="31" t="s">
        <v>49</v>
      </c>
      <c r="K13" s="35" t="s">
        <v>18</v>
      </c>
      <c r="L13" s="33"/>
      <c r="M13" s="71">
        <f t="shared" si="1"/>
        <v>50</v>
      </c>
      <c r="N13" s="71">
        <v>500</v>
      </c>
      <c r="O13" s="72">
        <f t="shared" si="2"/>
        <v>550</v>
      </c>
      <c r="P13" s="34" t="s">
        <v>26</v>
      </c>
    </row>
    <row r="14" spans="1:16" ht="34.5" x14ac:dyDescent="0.25">
      <c r="A14" s="24">
        <v>7</v>
      </c>
      <c r="B14" s="25" t="s">
        <v>17</v>
      </c>
      <c r="C14" s="26" t="s">
        <v>43</v>
      </c>
      <c r="D14" s="27" t="s">
        <v>27</v>
      </c>
      <c r="E14" s="27">
        <v>42220.468055555553</v>
      </c>
      <c r="F14" s="27">
        <v>42220.576388888891</v>
      </c>
      <c r="G14" s="39">
        <f t="shared" si="0"/>
        <v>0.10833333333721384</v>
      </c>
      <c r="H14" s="29">
        <v>98</v>
      </c>
      <c r="I14" s="30" t="s">
        <v>48</v>
      </c>
      <c r="J14" s="31" t="s">
        <v>49</v>
      </c>
      <c r="K14" s="32" t="s">
        <v>18</v>
      </c>
      <c r="L14" s="33"/>
      <c r="M14" s="71">
        <f t="shared" si="1"/>
        <v>490</v>
      </c>
      <c r="N14" s="71">
        <f>500*2.6</f>
        <v>1300</v>
      </c>
      <c r="O14" s="72">
        <f t="shared" si="2"/>
        <v>1790</v>
      </c>
      <c r="P14" s="44" t="s">
        <v>28</v>
      </c>
    </row>
    <row r="15" spans="1:16" ht="33.75" x14ac:dyDescent="0.25">
      <c r="A15" s="24">
        <v>8</v>
      </c>
      <c r="B15" s="25" t="s">
        <v>20</v>
      </c>
      <c r="C15" s="26" t="s">
        <v>44</v>
      </c>
      <c r="D15" s="41">
        <v>42220.42291666667</v>
      </c>
      <c r="E15" s="38">
        <v>42220.5</v>
      </c>
      <c r="F15" s="41">
        <v>42220.554861111108</v>
      </c>
      <c r="G15" s="39">
        <f t="shared" si="0"/>
        <v>5.486111110803904E-2</v>
      </c>
      <c r="H15" s="29">
        <v>10</v>
      </c>
      <c r="I15" s="30" t="s">
        <v>48</v>
      </c>
      <c r="J15" s="31" t="s">
        <v>49</v>
      </c>
      <c r="K15" s="35" t="s">
        <v>21</v>
      </c>
      <c r="L15" s="33">
        <v>322</v>
      </c>
      <c r="M15" s="71">
        <f t="shared" si="1"/>
        <v>50</v>
      </c>
      <c r="N15" s="71">
        <v>2500</v>
      </c>
      <c r="O15" s="72">
        <f t="shared" si="2"/>
        <v>2550</v>
      </c>
      <c r="P15" s="45" t="s">
        <v>29</v>
      </c>
    </row>
    <row r="16" spans="1:16" ht="33.75" x14ac:dyDescent="0.25">
      <c r="A16" s="24">
        <v>9</v>
      </c>
      <c r="B16" s="25" t="s">
        <v>17</v>
      </c>
      <c r="C16" s="26" t="s">
        <v>45</v>
      </c>
      <c r="D16" s="37"/>
      <c r="E16" s="38">
        <v>42220.602083333331</v>
      </c>
      <c r="F16" s="38">
        <v>42220.62777777778</v>
      </c>
      <c r="G16" s="28">
        <f t="shared" si="0"/>
        <v>2.5694444448163267E-2</v>
      </c>
      <c r="H16" s="29">
        <v>10</v>
      </c>
      <c r="I16" s="30" t="s">
        <v>46</v>
      </c>
      <c r="J16" s="31" t="s">
        <v>49</v>
      </c>
      <c r="K16" s="35" t="s">
        <v>30</v>
      </c>
      <c r="L16" s="33"/>
      <c r="M16" s="71">
        <f t="shared" si="1"/>
        <v>50</v>
      </c>
      <c r="N16" s="71">
        <f>500*0.6</f>
        <v>300</v>
      </c>
      <c r="O16" s="72">
        <f t="shared" si="2"/>
        <v>350</v>
      </c>
      <c r="P16" s="40" t="s">
        <v>31</v>
      </c>
    </row>
    <row r="17" spans="1:16" x14ac:dyDescent="0.25">
      <c r="A17" s="46"/>
      <c r="B17" s="47"/>
      <c r="C17" s="48"/>
      <c r="D17" s="49"/>
      <c r="E17" s="50"/>
      <c r="F17" s="49"/>
      <c r="G17" s="51"/>
      <c r="H17" s="52"/>
      <c r="I17" s="53"/>
      <c r="J17" s="53"/>
      <c r="K17" s="47"/>
      <c r="L17" s="54"/>
      <c r="M17" s="54"/>
      <c r="N17" s="54"/>
      <c r="O17" s="55"/>
      <c r="P17" s="56"/>
    </row>
    <row r="18" spans="1:16" x14ac:dyDescent="0.25">
      <c r="A18" s="54"/>
      <c r="B18" s="54"/>
      <c r="C18" s="54"/>
      <c r="D18" s="54"/>
      <c r="E18" s="56"/>
      <c r="F18" s="56"/>
      <c r="G18" s="54"/>
      <c r="H18" s="54"/>
      <c r="I18" s="54"/>
      <c r="J18" s="54"/>
      <c r="K18" s="54"/>
      <c r="L18" s="54"/>
      <c r="M18" s="54"/>
      <c r="N18" s="55"/>
      <c r="O18" s="55"/>
      <c r="P18" s="54"/>
    </row>
    <row r="19" spans="1:16" ht="25.5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7" t="s">
        <v>32</v>
      </c>
      <c r="N19" s="58"/>
      <c r="O19" s="59">
        <f>SUM(O8:O16)</f>
        <v>13495</v>
      </c>
      <c r="P19" s="54"/>
    </row>
    <row r="20" spans="1:16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6"/>
      <c r="N20" s="58"/>
      <c r="O20" s="60"/>
      <c r="P20" s="54"/>
    </row>
    <row r="21" spans="1:16" ht="25.5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7" t="s">
        <v>33</v>
      </c>
      <c r="N21" s="61"/>
      <c r="O21" s="59">
        <f>O19/1.18</f>
        <v>11436.440677966102</v>
      </c>
      <c r="P21" s="54"/>
    </row>
    <row r="22" spans="1:16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"/>
      <c r="N22" s="58"/>
      <c r="O22" s="61"/>
      <c r="P22" s="54"/>
    </row>
    <row r="23" spans="1:16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7" t="s">
        <v>34</v>
      </c>
      <c r="N23" s="58"/>
      <c r="O23" s="59">
        <f>O19-O21</f>
        <v>2058.5593220338978</v>
      </c>
      <c r="P23" s="54"/>
    </row>
    <row r="24" spans="1:16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4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5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5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5"/>
      <c r="P27" s="1"/>
    </row>
    <row r="28" spans="1:16" ht="30" x14ac:dyDescent="0.25">
      <c r="A28" s="1"/>
      <c r="B28" s="62"/>
      <c r="C28" s="63" t="s">
        <v>35</v>
      </c>
      <c r="D28" s="64"/>
      <c r="E28" s="65"/>
      <c r="F28" s="66"/>
      <c r="G28" s="67"/>
      <c r="H28" s="4"/>
      <c r="I28" s="1"/>
      <c r="J28" s="1"/>
      <c r="K28" s="68" t="s">
        <v>36</v>
      </c>
      <c r="L28" s="1"/>
      <c r="M28" s="69"/>
      <c r="N28" s="70"/>
      <c r="O28" s="70"/>
      <c r="P28" s="1"/>
    </row>
  </sheetData>
  <mergeCells count="1">
    <mergeCell ref="A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Редакция Подрядчик</vt:lpstr>
      <vt:lpstr>Редакция Заказчик</vt:lpstr>
      <vt:lpstr>Зак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ПашаИра</dc:creator>
  <cp:lastModifiedBy>_Boroda_</cp:lastModifiedBy>
  <dcterms:created xsi:type="dcterms:W3CDTF">2015-08-11T13:04:56Z</dcterms:created>
  <dcterms:modified xsi:type="dcterms:W3CDTF">2015-08-17T08:03:52Z</dcterms:modified>
</cp:coreProperties>
</file>