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 activeTab="2"/>
  </bookViews>
  <sheets>
    <sheet name="База" sheetId="1" r:id="rId1"/>
    <sheet name="Реестр" sheetId="2" r:id="rId2"/>
    <sheet name="Показатели" sheetId="3" r:id="rId3"/>
  </sheets>
  <definedNames>
    <definedName name="_xlnm._FilterDatabase" localSheetId="0" hidden="1">База!$B$3:$D$53</definedName>
  </definedNames>
  <calcPr calcId="145621"/>
</workbook>
</file>

<file path=xl/calcChain.xml><?xml version="1.0" encoding="utf-8"?>
<calcChain xmlns="http://schemas.openxmlformats.org/spreadsheetml/2006/main">
  <c r="D6" i="3" l="1" a="1"/>
  <c r="D6" i="3" s="1"/>
  <c r="D7" i="3" a="1"/>
  <c r="D7" i="3" s="1"/>
  <c r="D8" i="3" a="1"/>
  <c r="D8" i="3" s="1"/>
  <c r="D9" i="3" a="1"/>
  <c r="D9" i="3"/>
  <c r="F7" i="3" a="1"/>
  <c r="F7" i="3" s="1"/>
  <c r="F8" i="3" a="1"/>
  <c r="F8" i="3" s="1"/>
  <c r="F9" i="3" a="1"/>
  <c r="F9" i="3" s="1"/>
  <c r="F6" i="3" a="1"/>
  <c r="F6" i="3" s="1"/>
  <c r="E7" i="3"/>
  <c r="E8" i="3"/>
  <c r="E9" i="3"/>
  <c r="E6" i="3"/>
  <c r="D11" i="3" l="1" a="1"/>
  <c r="D11" i="3" s="1"/>
  <c r="G6" i="3" l="1"/>
  <c r="G9" i="3" l="1"/>
  <c r="G7" i="3"/>
  <c r="G8" i="3"/>
  <c r="C4" i="2"/>
  <c r="C5" i="2"/>
  <c r="C8" i="2"/>
  <c r="C10" i="2"/>
  <c r="C12" i="2"/>
  <c r="C7" i="2"/>
  <c r="C9" i="2"/>
  <c r="C6" i="2"/>
  <c r="C11" i="2" l="1"/>
  <c r="C13" i="2"/>
  <c r="E11" i="3"/>
  <c r="B7" i="3"/>
  <c r="B8" i="3" s="1"/>
  <c r="B9" i="3" s="1"/>
</calcChain>
</file>

<file path=xl/sharedStrings.xml><?xml version="1.0" encoding="utf-8"?>
<sst xmlns="http://schemas.openxmlformats.org/spreadsheetml/2006/main" count="143" uniqueCount="31">
  <si>
    <t>Дата оказания услуг</t>
  </si>
  <si>
    <t>Наименование прервозчика, осуществившего доставку ТБО</t>
  </si>
  <si>
    <t>Гос. № ТС</t>
  </si>
  <si>
    <t>Сафар</t>
  </si>
  <si>
    <t>К 552 АХ</t>
  </si>
  <si>
    <t>Буржумов</t>
  </si>
  <si>
    <t>В 666 РТ</t>
  </si>
  <si>
    <t>Иван</t>
  </si>
  <si>
    <t>В 185 РО</t>
  </si>
  <si>
    <t>В 102 РО</t>
  </si>
  <si>
    <t>У 897 ОУ</t>
  </si>
  <si>
    <t xml:space="preserve"> =ЕСЛИОШИБКА(СРЗНАЧЕСЛИМН(База!$G$4:$G$53;База!$D$4:$D$53;$B4;База!$B$4:$B$53;"&gt;="&amp;Показатели!$E$2;База!$B$4:$B$53;"&lt;="&amp;Показатели!$G$2);"-")</t>
  </si>
  <si>
    <t>Принадлежность ТС</t>
  </si>
  <si>
    <t>№</t>
  </si>
  <si>
    <t>Ср. кол-во рейсов в сутки</t>
  </si>
  <si>
    <t>А 237 ЕУ</t>
  </si>
  <si>
    <t>О 459 КА</t>
  </si>
  <si>
    <t>К 772 МА</t>
  </si>
  <si>
    <t>В 087 РО</t>
  </si>
  <si>
    <t>В 160 РО</t>
  </si>
  <si>
    <t>c даты:</t>
  </si>
  <si>
    <t>по дату:</t>
  </si>
  <si>
    <t xml:space="preserve"> =ЕСЛИОШИБКА(СРЗНАЧЕСЛИ(Реестр!$A$4:$A$13;Показатели!$C6;Реестр!$C$4:$C$13);"-")</t>
  </si>
  <si>
    <t>№ п/п</t>
  </si>
  <si>
    <t>Наименование перевозчика</t>
  </si>
  <si>
    <t>Среднее кол-во рейсов по 1 автомобилю в день</t>
  </si>
  <si>
    <t>К-во рейсов</t>
  </si>
  <si>
    <t>шт.</t>
  </si>
  <si>
    <t>ИП Степанов</t>
  </si>
  <si>
    <t>ИТОГО</t>
  </si>
  <si>
    <t>К-во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</si>
</sst>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[$-419]d\ mmm\ yy;@"/>
    <numFmt numFmtId="165" formatCode="_-* #,##0_р_._-;\-* #,##0_р_._-;_-* &quot;-&quot;??_р_._-;_-@_-"/>
    <numFmt numFmtId="166" formatCode="#,##0_ ;[Red]\-#,##0\ "/>
    <numFmt numFmtId="167" formatCode="#,##0.00_ ;[Red]\-#,##0.00\ "/>
    <numFmt numFmtId="168" formatCode="[$-419]mmmm\ yyyy;@"/>
    <numFmt numFmtId="169" formatCode="[$-419]dd\ mmm\ 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3366FF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2" fillId="2" borderId="1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0" fillId="0" borderId="0" xfId="0" applyFill="1" applyAlignment="1">
      <alignment vertical="top"/>
    </xf>
    <xf numFmtId="0" fontId="1" fillId="0" borderId="0" xfId="0" applyFont="1" applyFill="1" applyAlignment="1">
      <alignment horizontal="center" vertical="top"/>
    </xf>
    <xf numFmtId="0" fontId="0" fillId="0" borderId="0" xfId="0" applyFill="1" applyAlignment="1">
      <alignment horizontal="left" vertical="top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top"/>
    </xf>
    <xf numFmtId="167" fontId="0" fillId="0" borderId="10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168" fontId="4" fillId="0" borderId="11" xfId="0" applyNumberFormat="1" applyFont="1" applyBorder="1" applyAlignment="1">
      <alignment horizontal="center" vertical="center"/>
    </xf>
    <xf numFmtId="169" fontId="5" fillId="0" borderId="12" xfId="0" applyNumberFormat="1" applyFont="1" applyBorder="1" applyAlignment="1">
      <alignment horizontal="center" vertical="center"/>
    </xf>
    <xf numFmtId="168" fontId="4" fillId="0" borderId="13" xfId="0" applyNumberFormat="1" applyFont="1" applyBorder="1" applyAlignment="1">
      <alignment horizontal="center" vertical="center"/>
    </xf>
    <xf numFmtId="169" fontId="5" fillId="0" borderId="14" xfId="0" applyNumberFormat="1" applyFont="1" applyBorder="1" applyAlignment="1">
      <alignment horizontal="center" vertical="center"/>
    </xf>
    <xf numFmtId="165" fontId="0" fillId="0" borderId="15" xfId="0" applyNumberFormat="1" applyBorder="1"/>
    <xf numFmtId="43" fontId="0" fillId="0" borderId="0" xfId="0" applyNumberFormat="1"/>
    <xf numFmtId="165" fontId="0" fillId="0" borderId="0" xfId="0" applyNumberFormat="1"/>
    <xf numFmtId="0" fontId="4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166" fontId="4" fillId="5" borderId="18" xfId="0" applyNumberFormat="1" applyFont="1" applyFill="1" applyBorder="1" applyAlignment="1">
      <alignment horizontal="center" vertical="center" wrapText="1"/>
    </xf>
    <xf numFmtId="43" fontId="4" fillId="4" borderId="18" xfId="0" applyNumberFormat="1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43" fontId="4" fillId="5" borderId="21" xfId="0" applyNumberFormat="1" applyFont="1" applyFill="1" applyBorder="1" applyAlignment="1">
      <alignment horizontal="center" vertical="center" wrapText="1"/>
    </xf>
    <xf numFmtId="43" fontId="4" fillId="4" borderId="21" xfId="0" applyNumberFormat="1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/>
    </xf>
    <xf numFmtId="43" fontId="6" fillId="0" borderId="23" xfId="0" applyNumberFormat="1" applyFont="1" applyBorder="1" applyAlignment="1">
      <alignment horizontal="left" vertical="center" indent="1"/>
    </xf>
    <xf numFmtId="43" fontId="6" fillId="0" borderId="25" xfId="0" applyNumberFormat="1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6" xfId="0" applyNumberFormat="1" applyFont="1" applyBorder="1" applyAlignment="1">
      <alignment horizontal="left" vertical="center" indent="1"/>
    </xf>
    <xf numFmtId="165" fontId="6" fillId="0" borderId="24" xfId="0" applyNumberFormat="1" applyFont="1" applyBorder="1" applyAlignment="1">
      <alignment horizontal="center" vertical="center"/>
    </xf>
    <xf numFmtId="43" fontId="7" fillId="0" borderId="12" xfId="0" applyNumberFormat="1" applyFont="1" applyBorder="1" applyAlignment="1">
      <alignment horizontal="center" vertical="center"/>
    </xf>
    <xf numFmtId="4" fontId="6" fillId="6" borderId="24" xfId="0" applyNumberFormat="1" applyFont="1" applyFill="1" applyBorder="1" applyAlignment="1">
      <alignment horizontal="center" vertical="center"/>
    </xf>
    <xf numFmtId="43" fontId="7" fillId="6" borderId="11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D53"/>
  <sheetViews>
    <sheetView topLeftCell="A4" zoomScaleNormal="100" workbookViewId="0">
      <selection activeCell="D13" sqref="D13:D15"/>
    </sheetView>
  </sheetViews>
  <sheetFormatPr defaultRowHeight="15" x14ac:dyDescent="0.25"/>
  <cols>
    <col min="2" max="4" width="18.28515625" customWidth="1"/>
  </cols>
  <sheetData>
    <row r="2" spans="2:4" ht="15.75" thickBot="1" x14ac:dyDescent="0.3"/>
    <row r="3" spans="2:4" ht="60" x14ac:dyDescent="0.25">
      <c r="B3" s="1" t="s">
        <v>0</v>
      </c>
      <c r="C3" s="2" t="s">
        <v>1</v>
      </c>
      <c r="D3" s="3" t="s">
        <v>2</v>
      </c>
    </row>
    <row r="4" spans="2:4" x14ac:dyDescent="0.25">
      <c r="B4" s="4">
        <v>42079</v>
      </c>
      <c r="C4" s="5" t="s">
        <v>3</v>
      </c>
      <c r="D4" s="6" t="s">
        <v>4</v>
      </c>
    </row>
    <row r="5" spans="2:4" x14ac:dyDescent="0.25">
      <c r="B5" s="4">
        <v>42094</v>
      </c>
      <c r="C5" s="5" t="s">
        <v>5</v>
      </c>
      <c r="D5" s="6" t="s">
        <v>6</v>
      </c>
    </row>
    <row r="6" spans="2:4" x14ac:dyDescent="0.25">
      <c r="B6" s="4">
        <v>42121</v>
      </c>
      <c r="C6" s="5" t="s">
        <v>7</v>
      </c>
      <c r="D6" s="6" t="s">
        <v>8</v>
      </c>
    </row>
    <row r="7" spans="2:4" x14ac:dyDescent="0.25">
      <c r="B7" s="4">
        <v>42122</v>
      </c>
      <c r="C7" s="5" t="s">
        <v>7</v>
      </c>
      <c r="D7" s="6" t="s">
        <v>9</v>
      </c>
    </row>
    <row r="8" spans="2:4" x14ac:dyDescent="0.25">
      <c r="B8" s="4">
        <v>42130</v>
      </c>
      <c r="C8" s="5" t="s">
        <v>7</v>
      </c>
      <c r="D8" s="6" t="s">
        <v>9</v>
      </c>
    </row>
    <row r="9" spans="2:4" x14ac:dyDescent="0.25">
      <c r="B9" s="4">
        <v>42130</v>
      </c>
      <c r="C9" s="5" t="s">
        <v>7</v>
      </c>
      <c r="D9" s="6" t="s">
        <v>8</v>
      </c>
    </row>
    <row r="10" spans="2:4" x14ac:dyDescent="0.25">
      <c r="B10" s="4">
        <v>42152</v>
      </c>
      <c r="C10" s="5" t="s">
        <v>7</v>
      </c>
      <c r="D10" s="6" t="s">
        <v>8</v>
      </c>
    </row>
    <row r="11" spans="2:4" x14ac:dyDescent="0.25">
      <c r="B11" s="4">
        <v>42152</v>
      </c>
      <c r="C11" s="5" t="s">
        <v>7</v>
      </c>
      <c r="D11" s="6" t="s">
        <v>9</v>
      </c>
    </row>
    <row r="12" spans="2:4" x14ac:dyDescent="0.25">
      <c r="B12" s="4">
        <v>42152</v>
      </c>
      <c r="C12" s="5" t="s">
        <v>7</v>
      </c>
      <c r="D12" s="6" t="s">
        <v>8</v>
      </c>
    </row>
    <row r="13" spans="2:4" x14ac:dyDescent="0.25">
      <c r="B13" s="4">
        <v>42153</v>
      </c>
      <c r="C13" s="5" t="s">
        <v>7</v>
      </c>
      <c r="D13" s="6" t="s">
        <v>10</v>
      </c>
    </row>
    <row r="14" spans="2:4" x14ac:dyDescent="0.25">
      <c r="B14" s="4">
        <v>42153</v>
      </c>
      <c r="C14" s="5" t="s">
        <v>7</v>
      </c>
      <c r="D14" s="6" t="s">
        <v>9</v>
      </c>
    </row>
    <row r="15" spans="2:4" x14ac:dyDescent="0.25">
      <c r="B15" s="4">
        <v>42153</v>
      </c>
      <c r="C15" s="5" t="s">
        <v>7</v>
      </c>
      <c r="D15" s="6" t="s">
        <v>8</v>
      </c>
    </row>
    <row r="16" spans="2:4" x14ac:dyDescent="0.25">
      <c r="B16" s="4">
        <v>42154</v>
      </c>
      <c r="C16" s="5" t="s">
        <v>7</v>
      </c>
      <c r="D16" s="6" t="s">
        <v>9</v>
      </c>
    </row>
    <row r="17" spans="2:4" x14ac:dyDescent="0.25">
      <c r="B17" s="4">
        <v>42154</v>
      </c>
      <c r="C17" s="5" t="s">
        <v>7</v>
      </c>
      <c r="D17" s="6" t="s">
        <v>8</v>
      </c>
    </row>
    <row r="18" spans="2:4" x14ac:dyDescent="0.25">
      <c r="B18" s="4">
        <v>42155</v>
      </c>
      <c r="C18" s="5" t="s">
        <v>7</v>
      </c>
      <c r="D18" s="6" t="s">
        <v>9</v>
      </c>
    </row>
    <row r="19" spans="2:4" x14ac:dyDescent="0.25">
      <c r="B19" s="4">
        <v>42155</v>
      </c>
      <c r="C19" s="5" t="s">
        <v>7</v>
      </c>
      <c r="D19" s="6" t="s">
        <v>8</v>
      </c>
    </row>
    <row r="20" spans="2:4" x14ac:dyDescent="0.25">
      <c r="B20" s="4">
        <v>42156</v>
      </c>
      <c r="C20" s="5" t="s">
        <v>7</v>
      </c>
      <c r="D20" s="6" t="s">
        <v>9</v>
      </c>
    </row>
    <row r="21" spans="2:4" x14ac:dyDescent="0.25">
      <c r="B21" s="4">
        <v>42156</v>
      </c>
      <c r="C21" s="5" t="s">
        <v>7</v>
      </c>
      <c r="D21" s="6" t="s">
        <v>8</v>
      </c>
    </row>
    <row r="22" spans="2:4" x14ac:dyDescent="0.25">
      <c r="B22" s="4">
        <v>42157</v>
      </c>
      <c r="C22" s="5" t="s">
        <v>7</v>
      </c>
      <c r="D22" s="6" t="s">
        <v>9</v>
      </c>
    </row>
    <row r="23" spans="2:4" x14ac:dyDescent="0.25">
      <c r="B23" s="4">
        <v>42157</v>
      </c>
      <c r="C23" s="5" t="s">
        <v>7</v>
      </c>
      <c r="D23" s="6" t="s">
        <v>8</v>
      </c>
    </row>
    <row r="24" spans="2:4" x14ac:dyDescent="0.25">
      <c r="B24" s="4">
        <v>42157</v>
      </c>
      <c r="C24" s="5" t="s">
        <v>7</v>
      </c>
      <c r="D24" s="6" t="s">
        <v>9</v>
      </c>
    </row>
    <row r="25" spans="2:4" x14ac:dyDescent="0.25">
      <c r="B25" s="4">
        <v>42157</v>
      </c>
      <c r="C25" s="5" t="s">
        <v>7</v>
      </c>
      <c r="D25" s="6" t="s">
        <v>8</v>
      </c>
    </row>
    <row r="26" spans="2:4" x14ac:dyDescent="0.25">
      <c r="B26" s="4">
        <v>42158</v>
      </c>
      <c r="C26" s="5" t="s">
        <v>7</v>
      </c>
      <c r="D26" s="6" t="s">
        <v>9</v>
      </c>
    </row>
    <row r="27" spans="2:4" x14ac:dyDescent="0.25">
      <c r="B27" s="4">
        <v>42158</v>
      </c>
      <c r="C27" s="5" t="s">
        <v>7</v>
      </c>
      <c r="D27" s="6" t="s">
        <v>8</v>
      </c>
    </row>
    <row r="28" spans="2:4" x14ac:dyDescent="0.25">
      <c r="B28" s="4">
        <v>42158</v>
      </c>
      <c r="C28" s="5" t="s">
        <v>7</v>
      </c>
      <c r="D28" s="6" t="s">
        <v>9</v>
      </c>
    </row>
    <row r="29" spans="2:4" x14ac:dyDescent="0.25">
      <c r="B29" s="4">
        <v>42158</v>
      </c>
      <c r="C29" s="5" t="s">
        <v>7</v>
      </c>
      <c r="D29" s="6" t="s">
        <v>8</v>
      </c>
    </row>
    <row r="30" spans="2:4" x14ac:dyDescent="0.25">
      <c r="B30" s="4">
        <v>42158</v>
      </c>
      <c r="C30" s="5" t="s">
        <v>7</v>
      </c>
      <c r="D30" s="6" t="s">
        <v>9</v>
      </c>
    </row>
    <row r="31" spans="2:4" x14ac:dyDescent="0.25">
      <c r="B31" s="4">
        <v>42159</v>
      </c>
      <c r="C31" s="5" t="s">
        <v>7</v>
      </c>
      <c r="D31" s="6" t="s">
        <v>9</v>
      </c>
    </row>
    <row r="32" spans="2:4" x14ac:dyDescent="0.25">
      <c r="B32" s="4">
        <v>42159</v>
      </c>
      <c r="C32" s="5" t="s">
        <v>7</v>
      </c>
      <c r="D32" s="6" t="s">
        <v>8</v>
      </c>
    </row>
    <row r="33" spans="2:4" x14ac:dyDescent="0.25">
      <c r="B33" s="4">
        <v>42160</v>
      </c>
      <c r="C33" s="5" t="s">
        <v>7</v>
      </c>
      <c r="D33" s="6" t="s">
        <v>9</v>
      </c>
    </row>
    <row r="34" spans="2:4" x14ac:dyDescent="0.25">
      <c r="B34" s="4">
        <v>42160</v>
      </c>
      <c r="C34" s="5" t="s">
        <v>7</v>
      </c>
      <c r="D34" s="6" t="s">
        <v>8</v>
      </c>
    </row>
    <row r="35" spans="2:4" x14ac:dyDescent="0.25">
      <c r="B35" s="4">
        <v>42160</v>
      </c>
      <c r="C35" s="5" t="s">
        <v>7</v>
      </c>
      <c r="D35" s="6" t="s">
        <v>9</v>
      </c>
    </row>
    <row r="36" spans="2:4" x14ac:dyDescent="0.25">
      <c r="B36" s="4">
        <v>42160</v>
      </c>
      <c r="C36" s="5" t="s">
        <v>7</v>
      </c>
      <c r="D36" s="6" t="s">
        <v>8</v>
      </c>
    </row>
    <row r="37" spans="2:4" x14ac:dyDescent="0.25">
      <c r="B37" s="4">
        <v>42161</v>
      </c>
      <c r="C37" s="5" t="s">
        <v>7</v>
      </c>
      <c r="D37" s="6" t="s">
        <v>9</v>
      </c>
    </row>
    <row r="38" spans="2:4" x14ac:dyDescent="0.25">
      <c r="B38" s="4">
        <v>42161</v>
      </c>
      <c r="C38" s="5" t="s">
        <v>7</v>
      </c>
      <c r="D38" s="6" t="s">
        <v>8</v>
      </c>
    </row>
    <row r="39" spans="2:4" x14ac:dyDescent="0.25">
      <c r="B39" s="4">
        <v>42161</v>
      </c>
      <c r="C39" s="5" t="s">
        <v>7</v>
      </c>
      <c r="D39" s="6" t="s">
        <v>9</v>
      </c>
    </row>
    <row r="40" spans="2:4" x14ac:dyDescent="0.25">
      <c r="B40" s="4">
        <v>42162</v>
      </c>
      <c r="C40" s="5" t="s">
        <v>7</v>
      </c>
      <c r="D40" s="6" t="s">
        <v>9</v>
      </c>
    </row>
    <row r="41" spans="2:4" x14ac:dyDescent="0.25">
      <c r="B41" s="4">
        <v>42162</v>
      </c>
      <c r="C41" s="5" t="s">
        <v>7</v>
      </c>
      <c r="D41" s="6" t="s">
        <v>8</v>
      </c>
    </row>
    <row r="42" spans="2:4" x14ac:dyDescent="0.25">
      <c r="B42" s="4">
        <v>42163</v>
      </c>
      <c r="C42" s="5" t="s">
        <v>7</v>
      </c>
      <c r="D42" s="6" t="s">
        <v>9</v>
      </c>
    </row>
    <row r="43" spans="2:4" x14ac:dyDescent="0.25">
      <c r="B43" s="4">
        <v>42163</v>
      </c>
      <c r="C43" s="5" t="s">
        <v>7</v>
      </c>
      <c r="D43" s="6" t="s">
        <v>8</v>
      </c>
    </row>
    <row r="44" spans="2:4" x14ac:dyDescent="0.25">
      <c r="B44" s="4">
        <v>42204</v>
      </c>
      <c r="C44" s="5" t="s">
        <v>7</v>
      </c>
      <c r="D44" s="6" t="s">
        <v>8</v>
      </c>
    </row>
    <row r="45" spans="2:4" x14ac:dyDescent="0.25">
      <c r="B45" s="4">
        <v>42204</v>
      </c>
      <c r="C45" s="5" t="s">
        <v>7</v>
      </c>
      <c r="D45" s="6" t="s">
        <v>9</v>
      </c>
    </row>
    <row r="46" spans="2:4" x14ac:dyDescent="0.25">
      <c r="B46" s="4">
        <v>42205</v>
      </c>
      <c r="C46" s="5" t="s">
        <v>7</v>
      </c>
      <c r="D46" s="6" t="s">
        <v>9</v>
      </c>
    </row>
    <row r="47" spans="2:4" x14ac:dyDescent="0.25">
      <c r="B47" s="4">
        <v>42205</v>
      </c>
      <c r="C47" s="5" t="s">
        <v>7</v>
      </c>
      <c r="D47" s="6" t="s">
        <v>8</v>
      </c>
    </row>
    <row r="48" spans="2:4" x14ac:dyDescent="0.25">
      <c r="B48" s="4">
        <v>42206</v>
      </c>
      <c r="C48" s="5" t="s">
        <v>7</v>
      </c>
      <c r="D48" s="6" t="s">
        <v>9</v>
      </c>
    </row>
    <row r="49" spans="2:4" x14ac:dyDescent="0.25">
      <c r="B49" s="4">
        <v>42206</v>
      </c>
      <c r="C49" s="5" t="s">
        <v>7</v>
      </c>
      <c r="D49" s="6" t="s">
        <v>8</v>
      </c>
    </row>
    <row r="50" spans="2:4" x14ac:dyDescent="0.25">
      <c r="B50" s="4">
        <v>42206</v>
      </c>
      <c r="C50" s="5" t="s">
        <v>7</v>
      </c>
      <c r="D50" s="6" t="s">
        <v>9</v>
      </c>
    </row>
    <row r="51" spans="2:4" x14ac:dyDescent="0.25">
      <c r="B51" s="4">
        <v>42206</v>
      </c>
      <c r="C51" s="5" t="s">
        <v>7</v>
      </c>
      <c r="D51" s="6" t="s">
        <v>8</v>
      </c>
    </row>
    <row r="52" spans="2:4" x14ac:dyDescent="0.25">
      <c r="B52" s="4">
        <v>42207</v>
      </c>
      <c r="C52" s="5" t="s">
        <v>7</v>
      </c>
      <c r="D52" s="6" t="s">
        <v>9</v>
      </c>
    </row>
    <row r="53" spans="2:4" ht="15.75" thickBot="1" x14ac:dyDescent="0.3">
      <c r="B53" s="7">
        <v>42207</v>
      </c>
      <c r="C53" s="8" t="s">
        <v>7</v>
      </c>
      <c r="D53" s="9" t="s">
        <v>8</v>
      </c>
    </row>
  </sheetData>
  <autoFilter ref="B3:D5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C13"/>
  <sheetViews>
    <sheetView workbookViewId="0">
      <selection activeCell="C9" sqref="C9:C13"/>
    </sheetView>
  </sheetViews>
  <sheetFormatPr defaultRowHeight="15" x14ac:dyDescent="0.25"/>
  <sheetData>
    <row r="2" spans="1:3" x14ac:dyDescent="0.25">
      <c r="A2" s="10"/>
      <c r="B2" s="11"/>
      <c r="C2" s="12" t="s">
        <v>11</v>
      </c>
    </row>
    <row r="3" spans="1:3" ht="60" x14ac:dyDescent="0.25">
      <c r="A3" s="13" t="s">
        <v>12</v>
      </c>
      <c r="B3" s="14" t="s">
        <v>13</v>
      </c>
      <c r="C3" s="13" t="s">
        <v>14</v>
      </c>
    </row>
    <row r="4" spans="1:3" x14ac:dyDescent="0.25">
      <c r="A4" s="15" t="s">
        <v>3</v>
      </c>
      <c r="B4" s="14" t="s">
        <v>15</v>
      </c>
      <c r="C4" s="16" t="str">
        <f>IFERROR(AVERAGEIFS(База!#REF!,База!$D$4:$D$53,$B4,База!$B$4:$B$53,"&gt;="&amp;Показатели!$C$2,База!$B$4:$B$53,"&lt;="&amp;Показатели!$E$2),"-")</f>
        <v>-</v>
      </c>
    </row>
    <row r="5" spans="1:3" x14ac:dyDescent="0.25">
      <c r="A5" s="15" t="s">
        <v>3</v>
      </c>
      <c r="B5" s="14" t="s">
        <v>16</v>
      </c>
      <c r="C5" s="16" t="str">
        <f>IFERROR(AVERAGEIFS(База!#REF!,База!$D$4:$D$53,$B5,База!$B$4:$B$53,"&gt;="&amp;Показатели!$C$2,База!$B$4:$B$53,"&lt;="&amp;Показатели!$E$2),"-")</f>
        <v>-</v>
      </c>
    </row>
    <row r="6" spans="1:3" x14ac:dyDescent="0.25">
      <c r="A6" s="15" t="s">
        <v>3</v>
      </c>
      <c r="B6" s="14" t="s">
        <v>4</v>
      </c>
      <c r="C6" s="16" t="str">
        <f>IFERROR(AVERAGEIFS(База!#REF!,База!$D$4:$D$53,$B6,База!$B$4:$B$53,"&gt;="&amp;Показатели!$C$2,База!$B$4:$B$53,"&lt;="&amp;Показатели!$E$2),"-")</f>
        <v>-</v>
      </c>
    </row>
    <row r="7" spans="1:3" x14ac:dyDescent="0.25">
      <c r="A7" s="17" t="s">
        <v>5</v>
      </c>
      <c r="B7" s="14" t="s">
        <v>6</v>
      </c>
      <c r="C7" s="16" t="str">
        <f>IFERROR(AVERAGEIFS(База!#REF!,База!$D$4:$D$53,$B7,База!$B$4:$B$53,"&gt;="&amp;Показатели!$C$2,База!$B$4:$B$53,"&lt;="&amp;Показатели!$E$2),"-")</f>
        <v>-</v>
      </c>
    </row>
    <row r="8" spans="1:3" x14ac:dyDescent="0.25">
      <c r="A8" s="17" t="s">
        <v>5</v>
      </c>
      <c r="B8" s="14" t="s">
        <v>17</v>
      </c>
      <c r="C8" s="16" t="str">
        <f>IFERROR(AVERAGEIFS(База!#REF!,База!$D$4:$D$53,$B8,База!$B$4:$B$53,"&gt;="&amp;Показатели!$C$2,База!$B$4:$B$53,"&lt;="&amp;Показатели!$E$2),"-")</f>
        <v>-</v>
      </c>
    </row>
    <row r="9" spans="1:3" x14ac:dyDescent="0.25">
      <c r="A9" s="17" t="s">
        <v>7</v>
      </c>
      <c r="B9" s="14" t="s">
        <v>10</v>
      </c>
      <c r="C9" s="16" t="str">
        <f>IFERROR(AVERAGEIFS(База!#REF!,База!$D$4:$D$53,$B9,База!$B$4:$B$53,"&gt;="&amp;Показатели!$C$2,База!$B$4:$B$53,"&lt;="&amp;Показатели!$E$2),"-")</f>
        <v>-</v>
      </c>
    </row>
    <row r="10" spans="1:3" x14ac:dyDescent="0.25">
      <c r="A10" s="18" t="s">
        <v>7</v>
      </c>
      <c r="B10" s="14" t="s">
        <v>18</v>
      </c>
      <c r="C10" s="16" t="str">
        <f>IFERROR(AVERAGEIFS(База!#REF!,База!$D$4:$D$53,$B10,База!$B$4:$B$53,"&gt;="&amp;Показатели!$C$2,База!$B$4:$B$53,"&lt;="&amp;Показатели!$E$2),"-")</f>
        <v>-</v>
      </c>
    </row>
    <row r="11" spans="1:3" x14ac:dyDescent="0.25">
      <c r="A11" s="18" t="s">
        <v>7</v>
      </c>
      <c r="B11" s="14" t="s">
        <v>9</v>
      </c>
      <c r="C11" s="16" t="str">
        <f>IFERROR(AVERAGEIFS(База!#REF!,База!$D$4:$D$53,$B11,База!$B$4:$B$53,"&gt;="&amp;Показатели!$C$2,База!$B$4:$B$53,"&lt;="&amp;Показатели!$E$2),"-")</f>
        <v>-</v>
      </c>
    </row>
    <row r="12" spans="1:3" x14ac:dyDescent="0.25">
      <c r="A12" s="18" t="s">
        <v>7</v>
      </c>
      <c r="B12" s="14" t="s">
        <v>19</v>
      </c>
      <c r="C12" s="16" t="str">
        <f>IFERROR(AVERAGEIFS(База!#REF!,База!$D$4:$D$53,$B12,База!$B$4:$B$53,"&gt;="&amp;Показатели!$C$2,База!$B$4:$B$53,"&lt;="&amp;Показатели!$E$2),"-")</f>
        <v>-</v>
      </c>
    </row>
    <row r="13" spans="1:3" x14ac:dyDescent="0.25">
      <c r="A13" s="18" t="s">
        <v>7</v>
      </c>
      <c r="B13" s="14" t="s">
        <v>8</v>
      </c>
      <c r="C13" s="16" t="str">
        <f>IFERROR(AVERAGEIFS(База!#REF!,База!$D$4:$D$53,$B13,База!$B$4:$B$53,"&gt;="&amp;Показатели!$C$2,База!$B$4:$B$53,"&lt;="&amp;Показатели!$E$2),"-")</f>
        <v>-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1:G11"/>
  <sheetViews>
    <sheetView tabSelected="1" zoomScale="85" zoomScaleNormal="85" workbookViewId="0">
      <selection activeCell="D6" sqref="D6"/>
    </sheetView>
  </sheetViews>
  <sheetFormatPr defaultRowHeight="15" x14ac:dyDescent="0.25"/>
  <cols>
    <col min="2" max="2" width="9.5703125" bestFit="1" customWidth="1"/>
    <col min="3" max="3" width="34.5703125" customWidth="1"/>
    <col min="4" max="4" width="24.7109375" customWidth="1"/>
    <col min="5" max="5" width="16.85546875" customWidth="1"/>
    <col min="6" max="6" width="16.140625" customWidth="1"/>
    <col min="7" max="7" width="30.28515625" customWidth="1"/>
  </cols>
  <sheetData>
    <row r="1" spans="2:7" ht="15.75" thickBot="1" x14ac:dyDescent="0.3"/>
    <row r="2" spans="2:7" ht="19.5" thickBot="1" x14ac:dyDescent="0.3">
      <c r="B2" s="19" t="s">
        <v>20</v>
      </c>
      <c r="C2" s="20">
        <v>42125</v>
      </c>
      <c r="D2" s="21" t="s">
        <v>21</v>
      </c>
      <c r="E2" s="22">
        <v>42205</v>
      </c>
    </row>
    <row r="3" spans="2:7" ht="15.75" thickBot="1" x14ac:dyDescent="0.3">
      <c r="B3" s="23"/>
      <c r="C3" s="24"/>
      <c r="D3" s="24" t="s">
        <v>22</v>
      </c>
      <c r="E3" s="25"/>
    </row>
    <row r="4" spans="2:7" ht="56.25" x14ac:dyDescent="0.25">
      <c r="B4" s="26" t="s">
        <v>23</v>
      </c>
      <c r="C4" s="27" t="s">
        <v>24</v>
      </c>
      <c r="D4" s="28" t="s">
        <v>25</v>
      </c>
      <c r="E4" s="29" t="s">
        <v>26</v>
      </c>
      <c r="F4" s="29" t="s">
        <v>30</v>
      </c>
      <c r="G4" s="28" t="s">
        <v>25</v>
      </c>
    </row>
    <row r="5" spans="2:7" ht="19.5" thickBot="1" x14ac:dyDescent="0.3">
      <c r="B5" s="30"/>
      <c r="C5" s="31"/>
      <c r="D5" s="32" t="s">
        <v>27</v>
      </c>
      <c r="E5" s="33" t="s">
        <v>27</v>
      </c>
    </row>
    <row r="6" spans="2:7" ht="18.75" x14ac:dyDescent="0.25">
      <c r="B6" s="34">
        <v>1</v>
      </c>
      <c r="C6" s="35" t="s">
        <v>3</v>
      </c>
      <c r="D6" s="41">
        <f t="array" ref="D6">IFERROR(COUNTIFS(База!C2:C51,C6,База!B$4:B$53,"&gt;="&amp;C$2,База!B$4:B$53,"&lt;="&amp;E$2)/SUM(--IFERROR(MATCH(C6&amp;База!B$4:B$53&amp;База!D$4:D$53,База!C$1:C$53&amp;База!B$1:B$53&amp;База!D$1:D$53,)*(База!B$4:B$53&gt;=C$2)*(База!B$4:B$53&lt;=E$2)=ROW(База!B$4:B$53),)),)</f>
        <v>0</v>
      </c>
      <c r="E6" s="36">
        <f>COUNTIFS(База!C2:C51,C6,База!B$4:B$53,"&gt;="&amp;C$2,База!B$4:B$53,"&lt;="&amp;E$2)</f>
        <v>0</v>
      </c>
      <c r="F6">
        <f t="array" ref="F6">SUM(--IFERROR(MATCH(C6&amp;База!B$4:B$53&amp;База!D$4:D$53,База!C$1:C$53&amp;База!B$1:B$53&amp;База!D$1:D$53,)*(База!B$4:B$53&gt;=C$2)*(База!B$4:B$53&lt;=E$2)=ROW(База!B$4:B$53),))</f>
        <v>0</v>
      </c>
      <c r="G6" s="24">
        <f>IFERROR(E6/F6,)</f>
        <v>0</v>
      </c>
    </row>
    <row r="7" spans="2:7" ht="18.75" x14ac:dyDescent="0.25">
      <c r="B7" s="37">
        <f>B6+1</f>
        <v>2</v>
      </c>
      <c r="C7" s="35" t="s">
        <v>5</v>
      </c>
      <c r="D7" s="41">
        <f t="array" ref="D7">IFERROR(COUNTIFS(База!C3:C52,C7,База!B$4:B$53,"&gt;="&amp;C$2,База!B$4:B$53,"&lt;="&amp;E$2)/SUM(--IFERROR(MATCH(C7&amp;База!B$4:B$53&amp;База!D$4:D$53,База!C$1:C$53&amp;База!B$1:B$53&amp;База!D$1:D$53,)*(База!B$4:B$53&gt;=C$2)*(База!B$4:B$53&lt;=E$2)=ROW(База!B$4:B$53),)),)</f>
        <v>0</v>
      </c>
      <c r="E7" s="36">
        <f>COUNTIFS(База!C3:C52,C7,База!B$4:B$53,"&gt;="&amp;C$2,База!B$4:B$53,"&lt;="&amp;E$2)</f>
        <v>0</v>
      </c>
      <c r="F7">
        <f t="array" ref="F7">SUM(--IFERROR(MATCH(C7&amp;База!B$4:B$53&amp;База!D$4:D$53,База!C$1:C$53&amp;База!B$1:B$53&amp;База!D$1:D$53,)*(База!B$4:B$53&gt;=C$2)*(База!B$4:B$53&lt;=E$2)=ROW(База!B$4:B$53),))</f>
        <v>0</v>
      </c>
      <c r="G7" s="24">
        <f t="shared" ref="G7:G9" si="0">IFERROR(E7/F7,)</f>
        <v>0</v>
      </c>
    </row>
    <row r="8" spans="2:7" ht="18.75" x14ac:dyDescent="0.25">
      <c r="B8" s="37">
        <f t="shared" ref="B8:B9" si="1">B7+1</f>
        <v>3</v>
      </c>
      <c r="C8" s="35" t="s">
        <v>7</v>
      </c>
      <c r="D8" s="41">
        <f t="array" ref="D8">IFERROR(COUNTIFS(База!C4:C53,C8,База!B$4:B$53,"&gt;="&amp;C$2,База!B$4:B$53,"&lt;="&amp;E$2)/SUM(--IFERROR(MATCH(C8&amp;База!B$4:B$53&amp;База!D$4:D$53,База!C$1:C$53&amp;База!B$1:B$53&amp;База!D$1:D$53,)*(База!B$4:B$53&gt;=C$2)*(База!B$4:B$53&lt;=E$2)=ROW(База!B$4:B$53),)),)</f>
        <v>1.2903225806451613</v>
      </c>
      <c r="E8" s="36">
        <f>COUNTIFS(База!C4:C53,C8,База!B$4:B$53,"&gt;="&amp;C$2,База!B$4:B$53,"&lt;="&amp;E$2)</f>
        <v>40</v>
      </c>
      <c r="F8">
        <f t="array" ref="F8">SUM(--IFERROR(MATCH(C8&amp;База!B$4:B$53&amp;База!D$4:D$53,База!C$1:C$53&amp;База!B$1:B$53&amp;База!D$1:D$53,)*(База!B$4:B$53&gt;=C$2)*(База!B$4:B$53&lt;=E$2)=ROW(База!B$4:B$53),))</f>
        <v>31</v>
      </c>
      <c r="G8" s="24">
        <f t="shared" si="0"/>
        <v>1.2903225806451613</v>
      </c>
    </row>
    <row r="9" spans="2:7" ht="18.75" x14ac:dyDescent="0.25">
      <c r="B9" s="37">
        <f t="shared" si="1"/>
        <v>4</v>
      </c>
      <c r="C9" s="35" t="s">
        <v>28</v>
      </c>
      <c r="D9" s="41">
        <f t="array" ref="D9">IFERROR(COUNTIFS(База!C5:C54,C9,База!B$4:B$53,"&gt;="&amp;C$2,База!B$4:B$53,"&lt;="&amp;E$2)/SUM(--IFERROR(MATCH(C9&amp;База!B$4:B$53&amp;База!D$4:D$53,База!C$1:C$53&amp;База!B$1:B$53&amp;База!D$1:D$53,)*(База!B$4:B$53&gt;=C$2)*(База!B$4:B$53&lt;=E$2)=ROW(База!B$4:B$53),)),)</f>
        <v>0</v>
      </c>
      <c r="E9" s="36">
        <f>COUNTIFS(База!C5:C54,C9,База!B$4:B$53,"&gt;="&amp;C$2,База!B$4:B$53,"&lt;="&amp;E$2)</f>
        <v>0</v>
      </c>
      <c r="F9">
        <f t="array" ref="F9">SUM(--IFERROR(MATCH(C9&amp;База!B$4:B$53&amp;База!D$4:D$53,База!C$1:C$53&amp;База!B$1:B$53&amp;База!D$1:D$53,)*(База!B$4:B$53&gt;=C$2)*(База!B$4:B$53&lt;=E$2)=ROW(База!B$4:B$53),))</f>
        <v>0</v>
      </c>
      <c r="G9" s="24">
        <f t="shared" si="0"/>
        <v>0</v>
      </c>
    </row>
    <row r="10" spans="2:7" ht="19.5" thickBot="1" x14ac:dyDescent="0.3">
      <c r="B10" s="37"/>
      <c r="C10" s="38"/>
      <c r="D10" s="39"/>
      <c r="E10" s="36"/>
    </row>
    <row r="11" spans="2:7" ht="21.75" thickBot="1" x14ac:dyDescent="0.3">
      <c r="B11" s="43" t="s">
        <v>29</v>
      </c>
      <c r="C11" s="44"/>
      <c r="D11" s="42">
        <f t="array" ref="D11">IFERROR(COUNTIFS(База!B$4:B$53,"&gt;="&amp;C$2,База!B$4:B$53,"&lt;="&amp;E$2)/SUM(--IFERROR(MATCH(База!B$4:B$53,База!B$1:B$53,)*(База!B$4:B$53&gt;=C$2)*(База!B$4:B$53&lt;=E$2)=ROW(База!B$4:B$53),)),)</f>
        <v>2.6666666666666665</v>
      </c>
      <c r="E11" s="40">
        <f>SUM(E6:E10)</f>
        <v>40</v>
      </c>
    </row>
  </sheetData>
  <mergeCells count="1">
    <mergeCell ref="B11:C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База</vt:lpstr>
      <vt:lpstr>Реестр</vt:lpstr>
      <vt:lpstr>Показатели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2015-08-31T10:12:34Z</dcterms:modified>
</cp:coreProperties>
</file>