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90" yWindow="135" windowWidth="10545" windowHeight="97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алюта">[1]вспом!$A$52:$A$54</definedName>
    <definedName name="дирекции">[1]вспом!$A$41:$A$51</definedName>
    <definedName name="инкотермс">[1]вспом!$A$8:$A$17</definedName>
    <definedName name="момент">[1]вспом!$A$1:$A$5</definedName>
    <definedName name="ндс">[1]вспом!$A$32:$A$33</definedName>
    <definedName name="покупатель">[1]вспом!$A$34:$A$40</definedName>
    <definedName name="производ">[1]вспом!$A$18:$A$29</definedName>
    <definedName name="пуск">[1]вспом!$A$6:$A$7</definedName>
    <definedName name="юрлицо">[1]вспом!$A$30:$A$31</definedName>
  </definedNames>
  <calcPr calcId="145621"/>
</workbook>
</file>

<file path=xl/calcChain.xml><?xml version="1.0" encoding="utf-8"?>
<calcChain xmlns="http://schemas.openxmlformats.org/spreadsheetml/2006/main">
  <c r="M8" i="1" l="1"/>
  <c r="J43" i="1" a="1"/>
  <c r="J43" i="1" s="1"/>
  <c r="M10" i="1" l="1"/>
  <c r="M11" i="1" s="1"/>
  <c r="M9" i="1"/>
  <c r="L38" i="1" l="1"/>
  <c r="L39" i="1"/>
  <c r="L40" i="1"/>
  <c r="L37" i="1"/>
  <c r="C13" i="1"/>
  <c r="L13" i="1"/>
  <c r="G30" i="1"/>
  <c r="J30" i="1"/>
  <c r="L30" i="1"/>
  <c r="G29" i="1"/>
  <c r="J28" i="1"/>
  <c r="K21" i="1"/>
  <c r="G31" i="1"/>
  <c r="J31" i="1"/>
  <c r="L31" i="1"/>
  <c r="G32" i="1"/>
  <c r="J32" i="1"/>
  <c r="L32" i="1"/>
  <c r="G33" i="1"/>
  <c r="J33" i="1"/>
  <c r="L33" i="1"/>
  <c r="J22" i="1"/>
  <c r="L22" i="1"/>
  <c r="L21" i="1"/>
  <c r="J23" i="1"/>
  <c r="L23" i="1"/>
  <c r="J24" i="1"/>
  <c r="L24" i="1"/>
  <c r="J25" i="1"/>
  <c r="L25" i="1"/>
  <c r="J26" i="1"/>
  <c r="L26" i="1"/>
  <c r="J36" i="1"/>
  <c r="K36" i="1"/>
  <c r="L42" i="1"/>
  <c r="L44" i="1"/>
  <c r="A33" i="1"/>
  <c r="A32" i="1"/>
  <c r="A31" i="1"/>
  <c r="A30" i="1"/>
  <c r="A29" i="1"/>
  <c r="G21" i="1"/>
  <c r="L36" i="1"/>
  <c r="J21" i="1"/>
  <c r="J41" i="1"/>
  <c r="K41" i="1" s="1"/>
  <c r="K35" i="1" s="1"/>
  <c r="G28" i="1"/>
  <c r="K43" i="1"/>
  <c r="L29" i="1"/>
  <c r="L28" i="1"/>
  <c r="L43" i="1"/>
  <c r="L41" i="1"/>
  <c r="L35" i="1" s="1"/>
  <c r="J35" i="1" l="1"/>
  <c r="K48" i="1" s="1"/>
  <c r="J48" i="1" l="1"/>
</calcChain>
</file>

<file path=xl/comments1.xml><?xml version="1.0" encoding="utf-8"?>
<comments xmlns="http://schemas.openxmlformats.org/spreadsheetml/2006/main">
  <authors>
    <author>kurganovs</author>
  </authors>
  <commentList>
    <comment ref="C15" authorId="0">
      <text>
        <r>
          <rPr>
            <sz val="8"/>
            <color indexed="81"/>
            <rFont val="Tahoma"/>
            <family val="2"/>
            <charset val="204"/>
          </rPr>
          <t xml:space="preserve">Дополнительные условия поставки.
</t>
        </r>
        <r>
          <rPr>
            <b/>
            <sz val="8"/>
            <color indexed="10"/>
            <rFont val="Tahoma"/>
            <family val="2"/>
            <charset val="204"/>
          </rPr>
          <t>Заполняет любой.</t>
        </r>
      </text>
    </comment>
    <comment ref="C16" authorId="0">
      <text>
        <r>
          <rPr>
            <sz val="8"/>
            <color indexed="81"/>
            <rFont val="Tahoma"/>
            <family val="2"/>
            <charset val="204"/>
          </rPr>
          <t xml:space="preserve">Примечания и комментарии.
</t>
        </r>
        <r>
          <rPr>
            <b/>
            <sz val="8"/>
            <color indexed="10"/>
            <rFont val="Tahoma"/>
            <family val="2"/>
            <charset val="204"/>
          </rPr>
          <t>Заполняет любой.</t>
        </r>
      </text>
    </comment>
  </commentList>
</comments>
</file>

<file path=xl/sharedStrings.xml><?xml version="1.0" encoding="utf-8"?>
<sst xmlns="http://schemas.openxmlformats.org/spreadsheetml/2006/main" count="67" uniqueCount="58">
  <si>
    <t xml:space="preserve">БЮДЖЕТ СДЕЛКИ № </t>
  </si>
  <si>
    <t>Прочие условия</t>
  </si>
  <si>
    <t>Примечания</t>
  </si>
  <si>
    <t>Код</t>
  </si>
  <si>
    <t>Продукт</t>
  </si>
  <si>
    <t>Кол-во</t>
  </si>
  <si>
    <t>Цена за ед.</t>
  </si>
  <si>
    <t>Бюджет
ден. средств</t>
  </si>
  <si>
    <t>%</t>
  </si>
  <si>
    <t xml:space="preserve">    Коммерческие:</t>
  </si>
  <si>
    <t>Маркетинг</t>
  </si>
  <si>
    <t>Прочие:</t>
  </si>
  <si>
    <t>Контроль:</t>
  </si>
  <si>
    <t>подпись</t>
  </si>
  <si>
    <t>Расшифровка</t>
  </si>
  <si>
    <t>"Стоимость" инвестиций из расчета</t>
  </si>
  <si>
    <t>Доходная часть проекта в ценах контракта</t>
  </si>
  <si>
    <t>Руководитель отдела:</t>
  </si>
  <si>
    <t>USD</t>
  </si>
  <si>
    <t>Оборудование (всего по контракту)</t>
  </si>
  <si>
    <t>ШМ, ПНР</t>
  </si>
  <si>
    <t>Ввод технологии в эксплуатацию</t>
  </si>
  <si>
    <t>Инструктаж, обучение</t>
  </si>
  <si>
    <t>Оборудование (без НДС)</t>
  </si>
  <si>
    <t>Оборудование (с НДС)</t>
  </si>
  <si>
    <t>без НДС</t>
  </si>
  <si>
    <t>с НДС</t>
  </si>
  <si>
    <t xml:space="preserve">     Логистика:</t>
  </si>
  <si>
    <t>Упаковка (если необходимо)</t>
  </si>
  <si>
    <t>Дополнительные расходы, связанные с реализацией продукции (без НДС):</t>
  </si>
  <si>
    <t>Транспорт до склада Заказчика</t>
  </si>
  <si>
    <t>Расходная часть проекта в ценах контракта</t>
  </si>
  <si>
    <t>Менеджер проекта (МП)</t>
  </si>
  <si>
    <r>
      <t xml:space="preserve">Валюта контракта
</t>
    </r>
    <r>
      <rPr>
        <sz val="8"/>
        <rFont val="Tahoma"/>
        <family val="2"/>
        <charset val="204"/>
      </rPr>
      <t>(заполняет МП)</t>
    </r>
  </si>
  <si>
    <t>ЗАКАЗЧИК</t>
  </si>
  <si>
    <t>Контакт от Заказчика 
(ФИО, должность, тел.)</t>
  </si>
  <si>
    <t>Срок ШМ, ПНР +10 дней, дней</t>
  </si>
  <si>
    <t>Срок ввода технологии в эксплуатацию, дней</t>
  </si>
  <si>
    <r>
      <t xml:space="preserve">Срок производства, дней
</t>
    </r>
    <r>
      <rPr>
        <sz val="8"/>
        <rFont val="Tahoma"/>
        <family val="2"/>
        <charset val="204"/>
      </rPr>
      <t>(максимальный)</t>
    </r>
  </si>
  <si>
    <t>Срок инструктажа, дней</t>
  </si>
  <si>
    <t>Предоплата от Заказчика, %</t>
  </si>
  <si>
    <t>Оплата по факту поставки, %</t>
  </si>
  <si>
    <t>Оплата по факту ШМ/ПНР, %</t>
  </si>
  <si>
    <t>Окончательная оплата, %</t>
  </si>
  <si>
    <t>ИТОГО (проверка), %</t>
  </si>
  <si>
    <t>Срок поставки Заказчику с даты окончания производства,
дней</t>
  </si>
  <si>
    <t>Итого, дней</t>
  </si>
  <si>
    <t xml:space="preserve">Окончательная оплата Поставщикам, в валюте контракта по факту отгрузки </t>
  </si>
  <si>
    <r>
      <t xml:space="preserve">Курс валюты контракта при расчете Бюджета Сделки
</t>
    </r>
    <r>
      <rPr>
        <sz val="8"/>
        <rFont val="Tahoma"/>
        <family val="2"/>
        <charset val="204"/>
      </rPr>
      <t>(заполняет МП)</t>
    </r>
  </si>
  <si>
    <t>годовых</t>
  </si>
  <si>
    <t>Оплата по факту инструктажа, %</t>
  </si>
  <si>
    <t>Менеджер проекта:</t>
  </si>
  <si>
    <t>Предоплата Поставщикам, в валюте контракта в момент размещения заказа c НДС</t>
  </si>
  <si>
    <t>Маржинальность</t>
  </si>
  <si>
    <t>Маржа (маржинальность) проекта в валюте контракта, (%)</t>
  </si>
  <si>
    <t>Транспорт до границы (в т.ч. таможенное оформление)</t>
  </si>
  <si>
    <t xml:space="preserve">Отдел ООО </t>
  </si>
  <si>
    <t>Транспорт до склада (в т.ч. таможенное оформление)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</si>
</sst>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63"/>
      <name val="Tahoma"/>
      <family val="2"/>
      <charset val="204"/>
    </font>
    <font>
      <sz val="10"/>
      <name val="Arial"/>
      <family val="2"/>
      <charset val="204"/>
    </font>
    <font>
      <b/>
      <sz val="4"/>
      <color indexed="56"/>
      <name val="Verdana"/>
      <family val="2"/>
      <charset val="204"/>
    </font>
    <font>
      <sz val="14"/>
      <color indexed="63"/>
      <name val="Tahoma"/>
      <family val="2"/>
      <charset val="204"/>
    </font>
    <font>
      <sz val="14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4"/>
      <name val="Verdana"/>
      <family val="2"/>
      <charset val="204"/>
    </font>
    <font>
      <b/>
      <sz val="8"/>
      <name val="Tahoma"/>
      <family val="2"/>
      <charset val="204"/>
    </font>
    <font>
      <b/>
      <sz val="10"/>
      <name val="Verdana"/>
      <family val="2"/>
      <charset val="204"/>
    </font>
    <font>
      <b/>
      <sz val="10"/>
      <name val="Tahoma"/>
      <family val="2"/>
      <charset val="204"/>
    </font>
    <font>
      <sz val="8"/>
      <name val="Verdana"/>
      <family val="2"/>
      <charset val="204"/>
    </font>
    <font>
      <sz val="8"/>
      <name val="Tahoma"/>
      <family val="2"/>
      <charset val="204"/>
    </font>
    <font>
      <b/>
      <sz val="8"/>
      <name val="Verdana"/>
      <family val="2"/>
      <charset val="204"/>
    </font>
    <font>
      <b/>
      <sz val="8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u/>
      <sz val="7"/>
      <name val="Tahoma"/>
      <family val="2"/>
      <charset val="204"/>
    </font>
    <font>
      <sz val="7"/>
      <name val="Tahoma"/>
      <family val="2"/>
      <charset val="204"/>
    </font>
    <font>
      <sz val="6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4"/>
      <color indexed="10"/>
      <name val="Tahoma"/>
      <family val="2"/>
      <charset val="204"/>
    </font>
    <font>
      <b/>
      <sz val="14"/>
      <name val="Tahoma"/>
      <family val="2"/>
      <charset val="204"/>
    </font>
    <font>
      <b/>
      <sz val="4"/>
      <name val="Verdana"/>
      <family val="2"/>
      <charset val="204"/>
    </font>
    <font>
      <sz val="14"/>
      <name val="Tahoma"/>
      <family val="2"/>
      <charset val="204"/>
    </font>
    <font>
      <b/>
      <sz val="8"/>
      <color indexed="10"/>
      <name val="Tahoma"/>
      <family val="2"/>
      <charset val="204"/>
    </font>
    <font>
      <b/>
      <sz val="11"/>
      <name val="Verdana"/>
      <family val="2"/>
      <charset val="204"/>
    </font>
    <font>
      <sz val="8"/>
      <color indexed="63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8"/>
      <color indexed="56"/>
      <name val="Tahoma"/>
      <family val="2"/>
      <charset val="204"/>
    </font>
    <font>
      <b/>
      <sz val="8"/>
      <color indexed="56"/>
      <name val="Tahoma"/>
      <family val="2"/>
      <charset val="204"/>
    </font>
    <font>
      <b/>
      <sz val="8"/>
      <color indexed="9"/>
      <name val="Verdana"/>
      <family val="2"/>
      <charset val="204"/>
    </font>
    <font>
      <b/>
      <sz val="10"/>
      <color indexed="63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8"/>
      <color rgb="FFFF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/>
    <xf numFmtId="0" fontId="7" fillId="0" borderId="0" xfId="1" applyFont="1"/>
    <xf numFmtId="0" fontId="9" fillId="0" borderId="0" xfId="1" applyFont="1" applyAlignment="1">
      <alignment horizontal="left"/>
    </xf>
    <xf numFmtId="0" fontId="7" fillId="0" borderId="0" xfId="1" applyFont="1" applyBorder="1"/>
    <xf numFmtId="0" fontId="9" fillId="0" borderId="0" xfId="1" applyFont="1" applyBorder="1" applyAlignment="1"/>
    <xf numFmtId="0" fontId="9" fillId="0" borderId="0" xfId="1" applyFont="1"/>
    <xf numFmtId="0" fontId="13" fillId="0" borderId="0" xfId="1" applyFont="1"/>
    <xf numFmtId="164" fontId="15" fillId="2" borderId="1" xfId="3" applyFont="1" applyFill="1" applyBorder="1" applyAlignment="1">
      <alignment horizontal="center" vertical="center"/>
    </xf>
    <xf numFmtId="164" fontId="15" fillId="2" borderId="1" xfId="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/>
    </xf>
    <xf numFmtId="0" fontId="13" fillId="0" borderId="4" xfId="1" applyFont="1" applyBorder="1"/>
    <xf numFmtId="165" fontId="13" fillId="0" borderId="4" xfId="3" applyNumberFormat="1" applyFont="1" applyBorder="1"/>
    <xf numFmtId="165" fontId="13" fillId="0" borderId="4" xfId="3" applyNumberFormat="1" applyFont="1" applyBorder="1" applyAlignment="1">
      <alignment horizontal="center"/>
    </xf>
    <xf numFmtId="164" fontId="14" fillId="3" borderId="4" xfId="3" applyFont="1" applyFill="1" applyBorder="1" applyAlignment="1">
      <alignment horizontal="center"/>
    </xf>
    <xf numFmtId="166" fontId="14" fillId="3" borderId="6" xfId="2" applyNumberFormat="1" applyFont="1" applyFill="1" applyBorder="1" applyAlignment="1">
      <alignment horizontal="center"/>
    </xf>
    <xf numFmtId="0" fontId="12" fillId="0" borderId="2" xfId="1" applyFont="1" applyBorder="1" applyAlignment="1">
      <alignment horizontal="right"/>
    </xf>
    <xf numFmtId="165" fontId="12" fillId="0" borderId="2" xfId="3" applyNumberFormat="1" applyFont="1" applyBorder="1" applyAlignment="1">
      <alignment horizontal="center"/>
    </xf>
    <xf numFmtId="0" fontId="13" fillId="0" borderId="7" xfId="1" applyFont="1" applyBorder="1"/>
    <xf numFmtId="0" fontId="13" fillId="0" borderId="0" xfId="1" applyFont="1" applyBorder="1"/>
    <xf numFmtId="165" fontId="13" fillId="0" borderId="0" xfId="3" applyNumberFormat="1" applyFont="1" applyBorder="1"/>
    <xf numFmtId="164" fontId="13" fillId="0" borderId="0" xfId="3" applyFont="1" applyBorder="1"/>
    <xf numFmtId="164" fontId="13" fillId="0" borderId="0" xfId="3" applyFont="1" applyBorder="1" applyAlignment="1">
      <alignment horizontal="center"/>
    </xf>
    <xf numFmtId="164" fontId="14" fillId="3" borderId="7" xfId="3" applyFont="1" applyFill="1" applyBorder="1" applyAlignment="1">
      <alignment horizontal="center"/>
    </xf>
    <xf numFmtId="164" fontId="13" fillId="3" borderId="7" xfId="3" applyFont="1" applyFill="1" applyBorder="1"/>
    <xf numFmtId="0" fontId="12" fillId="0" borderId="6" xfId="1" applyFont="1" applyBorder="1"/>
    <xf numFmtId="0" fontId="12" fillId="0" borderId="0" xfId="1" applyFont="1"/>
    <xf numFmtId="0" fontId="14" fillId="0" borderId="0" xfId="1" applyFont="1"/>
    <xf numFmtId="0" fontId="15" fillId="2" borderId="8" xfId="1" applyFont="1" applyFill="1" applyBorder="1"/>
    <xf numFmtId="0" fontId="16" fillId="2" borderId="7" xfId="1" applyFont="1" applyFill="1" applyBorder="1"/>
    <xf numFmtId="0" fontId="16" fillId="2" borderId="7" xfId="1" applyFont="1" applyFill="1" applyBorder="1" applyAlignment="1">
      <alignment horizontal="center"/>
    </xf>
    <xf numFmtId="165" fontId="15" fillId="2" borderId="7" xfId="3" applyNumberFormat="1" applyFont="1" applyFill="1" applyBorder="1" applyAlignment="1">
      <alignment horizontal="center"/>
    </xf>
    <xf numFmtId="164" fontId="16" fillId="2" borderId="7" xfId="3" applyFont="1" applyFill="1" applyBorder="1"/>
    <xf numFmtId="0" fontId="7" fillId="0" borderId="0" xfId="1" applyFont="1" applyFill="1" applyBorder="1"/>
    <xf numFmtId="0" fontId="17" fillId="0" borderId="4" xfId="1" applyFont="1" applyBorder="1" applyAlignment="1"/>
    <xf numFmtId="0" fontId="0" fillId="0" borderId="0" xfId="0" applyBorder="1" applyAlignment="1"/>
    <xf numFmtId="0" fontId="18" fillId="0" borderId="4" xfId="1" applyFont="1" applyBorder="1" applyAlignment="1" applyProtection="1">
      <alignment horizontal="center"/>
      <protection locked="0"/>
    </xf>
    <xf numFmtId="0" fontId="13" fillId="0" borderId="0" xfId="1" applyFont="1" applyBorder="1" applyAlignment="1"/>
    <xf numFmtId="0" fontId="19" fillId="0" borderId="0" xfId="1" applyFont="1" applyBorder="1" applyAlignment="1">
      <alignment horizontal="center" vertical="top"/>
    </xf>
    <xf numFmtId="0" fontId="19" fillId="0" borderId="9" xfId="1" applyFont="1" applyBorder="1" applyAlignment="1">
      <alignment horizontal="center" vertical="top"/>
    </xf>
    <xf numFmtId="0" fontId="18" fillId="0" borderId="0" xfId="1" applyFont="1" applyBorder="1"/>
    <xf numFmtId="0" fontId="17" fillId="0" borderId="0" xfId="1" applyFont="1" applyBorder="1"/>
    <xf numFmtId="0" fontId="8" fillId="0" borderId="0" xfId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>
      <alignment horizontal="right"/>
    </xf>
    <xf numFmtId="0" fontId="23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0" fillId="0" borderId="0" xfId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/>
    <xf numFmtId="0" fontId="9" fillId="4" borderId="8" xfId="1" applyFont="1" applyFill="1" applyBorder="1" applyAlignment="1">
      <alignment horizontal="left"/>
    </xf>
    <xf numFmtId="0" fontId="9" fillId="4" borderId="7" xfId="1" applyFont="1" applyFill="1" applyBorder="1" applyAlignment="1">
      <alignment horizontal="left"/>
    </xf>
    <xf numFmtId="164" fontId="9" fillId="4" borderId="7" xfId="3" applyFont="1" applyFill="1" applyBorder="1"/>
    <xf numFmtId="0" fontId="14" fillId="4" borderId="8" xfId="1" applyFont="1" applyFill="1" applyBorder="1"/>
    <xf numFmtId="0" fontId="14" fillId="4" borderId="7" xfId="1" applyFont="1" applyFill="1" applyBorder="1" applyAlignment="1"/>
    <xf numFmtId="0" fontId="14" fillId="4" borderId="7" xfId="1" applyFont="1" applyFill="1" applyBorder="1"/>
    <xf numFmtId="165" fontId="14" fillId="4" borderId="7" xfId="3" applyNumberFormat="1" applyFont="1" applyFill="1" applyBorder="1"/>
    <xf numFmtId="10" fontId="13" fillId="0" borderId="0" xfId="1" applyNumberFormat="1" applyFont="1" applyBorder="1" applyAlignment="1">
      <alignment horizontal="center"/>
    </xf>
    <xf numFmtId="0" fontId="12" fillId="0" borderId="6" xfId="1" applyFont="1" applyFill="1" applyBorder="1"/>
    <xf numFmtId="165" fontId="12" fillId="0" borderId="2" xfId="3" applyNumberFormat="1" applyFont="1" applyFill="1" applyBorder="1" applyAlignment="1">
      <alignment horizontal="center"/>
    </xf>
    <xf numFmtId="0" fontId="12" fillId="0" borderId="0" xfId="1" applyFont="1" applyFill="1"/>
    <xf numFmtId="0" fontId="14" fillId="0" borderId="0" xfId="1" applyFont="1" applyFill="1" applyBorder="1" applyAlignment="1" applyProtection="1">
      <alignment horizontal="center"/>
      <protection locked="0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left"/>
    </xf>
    <xf numFmtId="0" fontId="30" fillId="0" borderId="0" xfId="1" applyFont="1" applyFill="1" applyBorder="1" applyAlignment="1"/>
    <xf numFmtId="0" fontId="31" fillId="0" borderId="0" xfId="1" applyFont="1" applyFill="1" applyBorder="1" applyAlignment="1">
      <alignment horizontal="right"/>
    </xf>
    <xf numFmtId="164" fontId="9" fillId="0" borderId="2" xfId="3" applyFont="1" applyFill="1" applyBorder="1" applyAlignment="1">
      <alignment horizontal="center" vertical="center" wrapText="1"/>
    </xf>
    <xf numFmtId="0" fontId="9" fillId="4" borderId="7" xfId="1" applyFont="1" applyFill="1" applyBorder="1"/>
    <xf numFmtId="9" fontId="13" fillId="0" borderId="0" xfId="2" applyFont="1" applyBorder="1"/>
    <xf numFmtId="0" fontId="9" fillId="3" borderId="7" xfId="1" applyFont="1" applyFill="1" applyBorder="1" applyAlignment="1">
      <alignment horizontal="left"/>
    </xf>
    <xf numFmtId="3" fontId="12" fillId="0" borderId="2" xfId="3" applyNumberFormat="1" applyFont="1" applyBorder="1" applyAlignment="1">
      <alignment horizontal="center"/>
    </xf>
    <xf numFmtId="3" fontId="14" fillId="3" borderId="2" xfId="3" applyNumberFormat="1" applyFont="1" applyFill="1" applyBorder="1" applyAlignment="1">
      <alignment horizontal="center"/>
    </xf>
    <xf numFmtId="4" fontId="11" fillId="0" borderId="6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/>
    </xf>
    <xf numFmtId="3" fontId="11" fillId="0" borderId="6" xfId="1" applyNumberFormat="1" applyFont="1" applyFill="1" applyBorder="1" applyAlignment="1">
      <alignment horizontal="center" vertical="center"/>
    </xf>
    <xf numFmtId="9" fontId="11" fillId="0" borderId="6" xfId="1" applyNumberFormat="1" applyFont="1" applyFill="1" applyBorder="1" applyAlignment="1">
      <alignment horizontal="center" vertical="center"/>
    </xf>
    <xf numFmtId="9" fontId="34" fillId="0" borderId="6" xfId="1" applyNumberFormat="1" applyFont="1" applyFill="1" applyBorder="1" applyAlignment="1">
      <alignment horizontal="center" vertical="center"/>
    </xf>
    <xf numFmtId="3" fontId="14" fillId="3" borderId="4" xfId="3" applyNumberFormat="1" applyFont="1" applyFill="1" applyBorder="1" applyAlignment="1">
      <alignment horizontal="center"/>
    </xf>
    <xf numFmtId="165" fontId="14" fillId="3" borderId="7" xfId="3" applyNumberFormat="1" applyFont="1" applyFill="1" applyBorder="1" applyAlignment="1">
      <alignment horizontal="center"/>
    </xf>
    <xf numFmtId="3" fontId="34" fillId="0" borderId="6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3" fontId="14" fillId="3" borderId="6" xfId="3" applyNumberFormat="1" applyFont="1" applyFill="1" applyBorder="1" applyAlignment="1">
      <alignment horizontal="center"/>
    </xf>
    <xf numFmtId="9" fontId="14" fillId="3" borderId="6" xfId="2" applyFont="1" applyFill="1" applyBorder="1" applyAlignment="1">
      <alignment horizontal="center"/>
    </xf>
    <xf numFmtId="9" fontId="7" fillId="0" borderId="0" xfId="2" applyFont="1" applyFill="1" applyBorder="1"/>
    <xf numFmtId="9" fontId="15" fillId="2" borderId="7" xfId="2" applyFont="1" applyFill="1" applyBorder="1" applyAlignment="1">
      <alignment horizontal="center"/>
    </xf>
    <xf numFmtId="3" fontId="14" fillId="0" borderId="7" xfId="3" applyNumberFormat="1" applyFont="1" applyBorder="1" applyAlignment="1">
      <alignment horizontal="center"/>
    </xf>
    <xf numFmtId="3" fontId="12" fillId="0" borderId="2" xfId="3" applyNumberFormat="1" applyFont="1" applyFill="1" applyBorder="1" applyAlignment="1" applyProtection="1">
      <alignment horizontal="center"/>
      <protection locked="0"/>
    </xf>
    <xf numFmtId="3" fontId="12" fillId="0" borderId="2" xfId="3" applyNumberFormat="1" applyFont="1" applyFill="1" applyBorder="1" applyAlignment="1">
      <alignment horizontal="center"/>
    </xf>
    <xf numFmtId="3" fontId="12" fillId="0" borderId="2" xfId="3" applyNumberFormat="1" applyFont="1" applyBorder="1" applyAlignment="1" applyProtection="1">
      <alignment horizontal="center"/>
      <protection locked="0"/>
    </xf>
    <xf numFmtId="3" fontId="13" fillId="0" borderId="0" xfId="3" applyNumberFormat="1" applyFont="1" applyBorder="1" applyAlignment="1">
      <alignment horizontal="center"/>
    </xf>
    <xf numFmtId="3" fontId="15" fillId="2" borderId="7" xfId="3" applyNumberFormat="1" applyFont="1" applyFill="1" applyBorder="1" applyAlignment="1">
      <alignment horizontal="center"/>
    </xf>
    <xf numFmtId="3" fontId="14" fillId="0" borderId="10" xfId="3" applyNumberFormat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18" fillId="0" borderId="0" xfId="1" applyFont="1" applyBorder="1" applyAlignment="1" applyProtection="1">
      <alignment horizontal="center"/>
      <protection locked="0"/>
    </xf>
    <xf numFmtId="3" fontId="12" fillId="5" borderId="2" xfId="3" applyNumberFormat="1" applyFont="1" applyFill="1" applyBorder="1" applyAlignment="1">
      <alignment horizontal="center"/>
    </xf>
    <xf numFmtId="167" fontId="14" fillId="0" borderId="6" xfId="2" applyNumberFormat="1" applyFont="1" applyFill="1" applyBorder="1" applyAlignment="1">
      <alignment horizontal="center"/>
    </xf>
    <xf numFmtId="49" fontId="14" fillId="0" borderId="0" xfId="1" applyNumberFormat="1" applyFont="1"/>
    <xf numFmtId="0" fontId="7" fillId="0" borderId="0" xfId="1" applyNumberFormat="1" applyFont="1"/>
    <xf numFmtId="0" fontId="13" fillId="0" borderId="0" xfId="1" applyNumberFormat="1" applyFont="1"/>
    <xf numFmtId="0" fontId="9" fillId="0" borderId="0" xfId="1" applyNumberFormat="1" applyFont="1"/>
    <xf numFmtId="0" fontId="12" fillId="0" borderId="0" xfId="1" applyNumberFormat="1" applyFont="1"/>
    <xf numFmtId="0" fontId="12" fillId="0" borderId="0" xfId="1" applyNumberFormat="1" applyFont="1" applyFill="1"/>
    <xf numFmtId="0" fontId="14" fillId="0" borderId="0" xfId="1" applyNumberFormat="1" applyFont="1"/>
    <xf numFmtId="0" fontId="0" fillId="0" borderId="0" xfId="0" applyNumberFormat="1"/>
    <xf numFmtId="3" fontId="13" fillId="0" borderId="0" xfId="1" applyNumberFormat="1" applyFont="1"/>
    <xf numFmtId="1" fontId="13" fillId="0" borderId="0" xfId="1" applyNumberFormat="1" applyFont="1"/>
    <xf numFmtId="9" fontId="7" fillId="0" borderId="0" xfId="1" applyNumberFormat="1" applyFont="1"/>
    <xf numFmtId="0" fontId="10" fillId="0" borderId="7" xfId="1" applyFont="1" applyFill="1" applyBorder="1" applyAlignment="1" applyProtection="1">
      <alignment horizontal="center"/>
      <protection locked="0"/>
    </xf>
    <xf numFmtId="0" fontId="15" fillId="2" borderId="13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 wrapText="1"/>
    </xf>
    <xf numFmtId="0" fontId="35" fillId="0" borderId="8" xfId="1" applyFont="1" applyFill="1" applyBorder="1" applyAlignment="1">
      <alignment horizontal="right" vertical="center" wrapText="1"/>
    </xf>
    <xf numFmtId="0" fontId="35" fillId="0" borderId="10" xfId="1" applyFont="1" applyFill="1" applyBorder="1" applyAlignment="1">
      <alignment horizontal="right" vertical="center" wrapText="1"/>
    </xf>
    <xf numFmtId="0" fontId="9" fillId="0" borderId="6" xfId="1" applyFont="1" applyFill="1" applyBorder="1" applyAlignment="1">
      <alignment horizontal="left" vertical="center"/>
    </xf>
    <xf numFmtId="0" fontId="32" fillId="0" borderId="4" xfId="1" applyFont="1" applyFill="1" applyBorder="1" applyAlignment="1" applyProtection="1">
      <alignment horizontal="left"/>
      <protection locked="0"/>
    </xf>
    <xf numFmtId="0" fontId="4" fillId="0" borderId="4" xfId="1" applyFont="1" applyFill="1" applyBorder="1" applyAlignment="1">
      <alignment horizontal="center"/>
    </xf>
    <xf numFmtId="0" fontId="3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1" fillId="0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 applyProtection="1">
      <alignment horizontal="left" wrapText="1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3" fontId="12" fillId="0" borderId="8" xfId="3" applyNumberFormat="1" applyFont="1" applyBorder="1" applyAlignment="1">
      <alignment horizontal="center"/>
    </xf>
    <xf numFmtId="3" fontId="12" fillId="0" borderId="10" xfId="3" applyNumberFormat="1" applyFont="1" applyBorder="1" applyAlignment="1">
      <alignment horizontal="center"/>
    </xf>
    <xf numFmtId="4" fontId="11" fillId="0" borderId="0" xfId="1" applyNumberFormat="1" applyFont="1" applyFill="1" applyBorder="1" applyAlignment="1">
      <alignment horizontal="center" vertical="center"/>
    </xf>
    <xf numFmtId="164" fontId="15" fillId="2" borderId="13" xfId="3" applyFont="1" applyFill="1" applyBorder="1" applyAlignment="1">
      <alignment horizontal="center" vertical="center" wrapText="1"/>
    </xf>
    <xf numFmtId="164" fontId="15" fillId="2" borderId="14" xfId="3" applyFont="1" applyFill="1" applyBorder="1" applyAlignment="1">
      <alignment horizontal="center" vertical="center" wrapText="1"/>
    </xf>
    <xf numFmtId="164" fontId="9" fillId="0" borderId="3" xfId="3" applyFont="1" applyFill="1" applyBorder="1" applyAlignment="1">
      <alignment horizontal="center" vertical="center" wrapText="1"/>
    </xf>
    <xf numFmtId="164" fontId="9" fillId="0" borderId="5" xfId="3" applyFont="1" applyFill="1" applyBorder="1" applyAlignment="1">
      <alignment horizontal="center" vertical="center" wrapText="1"/>
    </xf>
    <xf numFmtId="165" fontId="13" fillId="0" borderId="7" xfId="3" applyNumberFormat="1" applyFont="1" applyFill="1" applyBorder="1" applyAlignment="1">
      <alignment horizontal="center"/>
    </xf>
    <xf numFmtId="0" fontId="27" fillId="0" borderId="11" xfId="1" applyFont="1" applyFill="1" applyBorder="1" applyAlignment="1" applyProtection="1">
      <alignment horizontal="center"/>
      <protection locked="0"/>
    </xf>
    <xf numFmtId="0" fontId="27" fillId="0" borderId="12" xfId="1" applyFont="1" applyFill="1" applyBorder="1" applyAlignment="1" applyProtection="1">
      <alignment horizontal="center"/>
      <protection locked="0"/>
    </xf>
    <xf numFmtId="0" fontId="9" fillId="3" borderId="8" xfId="1" applyFont="1" applyFill="1" applyBorder="1" applyAlignment="1">
      <alignment horizontal="left"/>
    </xf>
    <xf numFmtId="0" fontId="9" fillId="3" borderId="7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12" fillId="0" borderId="4" xfId="1" applyFont="1" applyBorder="1" applyAlignment="1" applyProtection="1">
      <alignment horizontal="left"/>
      <protection locked="0"/>
    </xf>
    <xf numFmtId="0" fontId="12" fillId="0" borderId="8" xfId="1" applyFont="1" applyBorder="1" applyAlignment="1">
      <alignment horizontal="left"/>
    </xf>
    <xf numFmtId="0" fontId="12" fillId="0" borderId="7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8" xfId="1" applyFont="1" applyFill="1" applyBorder="1" applyAlignment="1">
      <alignment horizontal="left"/>
    </xf>
    <xf numFmtId="0" fontId="12" fillId="0" borderId="7" xfId="1" applyFont="1" applyFill="1" applyBorder="1" applyAlignment="1">
      <alignment horizontal="left"/>
    </xf>
    <xf numFmtId="0" fontId="12" fillId="0" borderId="10" xfId="1" applyFont="1" applyFill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19" fillId="0" borderId="9" xfId="1" applyFont="1" applyBorder="1" applyAlignment="1">
      <alignment horizontal="center" vertical="top"/>
    </xf>
    <xf numFmtId="0" fontId="19" fillId="0" borderId="0" xfId="1" applyFont="1" applyBorder="1" applyAlignment="1">
      <alignment horizontal="center" vertical="top"/>
    </xf>
    <xf numFmtId="0" fontId="18" fillId="0" borderId="4" xfId="1" applyFont="1" applyBorder="1" applyAlignment="1" applyProtection="1">
      <alignment horizontal="center"/>
      <protection locked="0"/>
    </xf>
    <xf numFmtId="0" fontId="7" fillId="0" borderId="4" xfId="1" applyFont="1" applyBorder="1" applyAlignment="1">
      <alignment horizontal="center"/>
    </xf>
    <xf numFmtId="0" fontId="13" fillId="0" borderId="0" xfId="1" applyFont="1" applyFill="1"/>
  </cellXfs>
  <cellStyles count="4">
    <cellStyle name="Обычный" xfId="0" builtinId="0"/>
    <cellStyle name="Обычный_Бюджет сделки6" xfId="1"/>
    <cellStyle name="Процентный" xfId="2" builtinId="5"/>
    <cellStyle name="Финансовый_Бюджет сделки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133257</xdr:rowOff>
    </xdr:from>
    <xdr:to>
      <xdr:col>12</xdr:col>
      <xdr:colOff>9525</xdr:colOff>
      <xdr:row>17</xdr:row>
      <xdr:rowOff>1588</xdr:rowOff>
    </xdr:to>
    <xdr:cxnSp macro="">
      <xdr:nvCxnSpPr>
        <xdr:cNvPr id="83" name="Прямая соединительная линия 82"/>
        <xdr:cNvCxnSpPr/>
      </xdr:nvCxnSpPr>
      <xdr:spPr>
        <a:xfrm>
          <a:off x="0" y="1066707"/>
          <a:ext cx="7477125" cy="1681"/>
        </a:xfrm>
        <a:prstGeom prst="line">
          <a:avLst/>
        </a:prstGeom>
        <a:ln w="19050">
          <a:solidFill>
            <a:srgbClr val="00589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133257</xdr:rowOff>
    </xdr:from>
    <xdr:to>
      <xdr:col>12</xdr:col>
      <xdr:colOff>0</xdr:colOff>
      <xdr:row>17</xdr:row>
      <xdr:rowOff>1588</xdr:rowOff>
    </xdr:to>
    <xdr:cxnSp macro="">
      <xdr:nvCxnSpPr>
        <xdr:cNvPr id="5" name="Прямая соединительная линия 4"/>
        <xdr:cNvCxnSpPr/>
      </xdr:nvCxnSpPr>
      <xdr:spPr>
        <a:xfrm>
          <a:off x="0" y="5162457"/>
          <a:ext cx="7381875" cy="1681"/>
        </a:xfrm>
        <a:prstGeom prst="line">
          <a:avLst/>
        </a:prstGeom>
        <a:ln w="19050">
          <a:solidFill>
            <a:srgbClr val="00589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mples\&#1048;&#1085;&#1078;&#1080;&#1085;&#1080;&#1088;&#1080;&#1085;&#1075;%20&#1050;&#1086;&#1084;&#1087;&#1083;&#1077;&#1082;&#1090;\&#1041;&#1057;%20(&#1042;&#1069;&#1052;&#104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(свод)"/>
      <sheetName val="БС(v4.4)"/>
      <sheetName val="Детализация номенклатуры"/>
      <sheetName val="вспом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подписания спецификации</v>
          </cell>
        </row>
        <row r="2">
          <cell r="A2" t="str">
            <v>уведомления о готовности</v>
          </cell>
        </row>
        <row r="3">
          <cell r="A3" t="str">
            <v>отгрузки</v>
          </cell>
        </row>
        <row r="4">
          <cell r="A4" t="str">
            <v>доставки</v>
          </cell>
        </row>
        <row r="5">
          <cell r="A5" t="str">
            <v>подписания акта вып.работ</v>
          </cell>
        </row>
        <row r="6">
          <cell r="A6" t="str">
            <v>с мом. пост. аванса</v>
          </cell>
        </row>
        <row r="7">
          <cell r="A7" t="str">
            <v>с мом. подп. специфик.</v>
          </cell>
        </row>
        <row r="8">
          <cell r="A8" t="str">
            <v>FCA</v>
          </cell>
        </row>
        <row r="9">
          <cell r="A9" t="str">
            <v>FAS</v>
          </cell>
        </row>
        <row r="10">
          <cell r="A10" t="str">
            <v>FOB</v>
          </cell>
        </row>
        <row r="11">
          <cell r="A11" t="str">
            <v>CFR</v>
          </cell>
        </row>
        <row r="12">
          <cell r="A12" t="str">
            <v>CIF</v>
          </cell>
        </row>
        <row r="13">
          <cell r="A13" t="str">
            <v>CIP</v>
          </cell>
        </row>
        <row r="14">
          <cell r="A14" t="str">
            <v>CPT</v>
          </cell>
        </row>
        <row r="15">
          <cell r="A15" t="str">
            <v>DAT </v>
          </cell>
        </row>
        <row r="16">
          <cell r="A16" t="str">
            <v>DAP </v>
          </cell>
        </row>
        <row r="17">
          <cell r="A17" t="str">
            <v>DDP</v>
          </cell>
        </row>
        <row r="18">
          <cell r="A18" t="str">
            <v>ЛЭЗ</v>
          </cell>
        </row>
        <row r="19">
          <cell r="A19" t="str">
            <v>СЭЗ</v>
          </cell>
        </row>
        <row r="20">
          <cell r="A20" t="str">
            <v>ВЭМЗ</v>
          </cell>
        </row>
        <row r="21">
          <cell r="A21" t="str">
            <v>НИПТИЭМ</v>
          </cell>
        </row>
        <row r="22">
          <cell r="A22" t="str">
            <v>Перепродажа</v>
          </cell>
        </row>
        <row r="23">
          <cell r="A23" t="str">
            <v>АС</v>
          </cell>
        </row>
        <row r="24">
          <cell r="A24" t="str">
            <v>РуЭМ</v>
          </cell>
        </row>
        <row r="25">
          <cell r="A25" t="str">
            <v>Китай</v>
          </cell>
        </row>
        <row r="26">
          <cell r="A26" t="str">
            <v>Р-лифт</v>
          </cell>
        </row>
        <row r="27">
          <cell r="A27" t="str">
            <v>ЭТК</v>
          </cell>
        </row>
        <row r="28">
          <cell r="A28" t="str">
            <v>Мехатроника</v>
          </cell>
        </row>
        <row r="29">
          <cell r="A29" t="str">
            <v>Услуги</v>
          </cell>
        </row>
        <row r="30">
          <cell r="A30" t="str">
            <v>ООО ТД Русэлпром</v>
          </cell>
        </row>
        <row r="31">
          <cell r="A31" t="str">
            <v>ООО Русэлпром-Импекс</v>
          </cell>
        </row>
        <row r="32">
          <cell r="A32">
            <v>0</v>
          </cell>
        </row>
        <row r="33">
          <cell r="A33">
            <v>0.18</v>
          </cell>
        </row>
        <row r="34">
          <cell r="A34" t="str">
            <v>Конечный потребитель</v>
          </cell>
        </row>
        <row r="35">
          <cell r="A35" t="str">
            <v>Коммерческий партнер</v>
          </cell>
        </row>
        <row r="36">
          <cell r="A36" t="str">
            <v>Дилер</v>
          </cell>
        </row>
        <row r="37">
          <cell r="A37" t="str">
            <v>П1К</v>
          </cell>
        </row>
        <row r="38">
          <cell r="A38" t="str">
            <v>Посредник</v>
          </cell>
        </row>
        <row r="39">
          <cell r="A39" t="str">
            <v>Инжиниринговая компания</v>
          </cell>
        </row>
        <row r="40">
          <cell r="A40" t="str">
            <v>Генеральный подрядчик</v>
          </cell>
        </row>
        <row r="41">
          <cell r="A41" t="str">
            <v>ОТПП</v>
          </cell>
        </row>
        <row r="42">
          <cell r="A42" t="str">
            <v>Машиностроение</v>
          </cell>
        </row>
        <row r="43">
          <cell r="A43" t="str">
            <v>Энергетика</v>
          </cell>
        </row>
        <row r="44">
          <cell r="A44" t="str">
            <v>Нефтехимия</v>
          </cell>
        </row>
        <row r="45">
          <cell r="A45" t="str">
            <v>ГОК</v>
          </cell>
        </row>
        <row r="46">
          <cell r="A46" t="str">
            <v>ДРП</v>
          </cell>
        </row>
        <row r="47">
          <cell r="A47" t="str">
            <v>ЖКХ</v>
          </cell>
        </row>
        <row r="48">
          <cell r="A48" t="str">
            <v>Экспорт</v>
          </cell>
        </row>
        <row r="49">
          <cell r="A49" t="str">
            <v>Экспорт в СНГ и Прибалтики</v>
          </cell>
        </row>
        <row r="50">
          <cell r="A50" t="str">
            <v>ДКР</v>
          </cell>
        </row>
        <row r="51">
          <cell r="A51" t="str">
            <v>Транспорт</v>
          </cell>
        </row>
        <row r="52">
          <cell r="A52" t="str">
            <v>RUR</v>
          </cell>
        </row>
        <row r="53">
          <cell r="A53" t="str">
            <v>USD</v>
          </cell>
        </row>
        <row r="54">
          <cell r="A54" t="str">
            <v>EUR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topLeftCell="A20" zoomScale="90" zoomScaleNormal="90" workbookViewId="0">
      <selection activeCell="J43" sqref="J43"/>
    </sheetView>
  </sheetViews>
  <sheetFormatPr defaultRowHeight="12.75" x14ac:dyDescent="0.2"/>
  <cols>
    <col min="1" max="1" width="5.7109375" customWidth="1"/>
    <col min="2" max="2" width="14.85546875" customWidth="1"/>
    <col min="4" max="4" width="3.7109375" customWidth="1"/>
    <col min="5" max="5" width="7.7109375" customWidth="1"/>
    <col min="6" max="6" width="12.7109375" customWidth="1"/>
    <col min="7" max="7" width="7.5703125" customWidth="1"/>
    <col min="8" max="8" width="10.7109375" customWidth="1"/>
    <col min="9" max="9" width="3.7109375" customWidth="1"/>
    <col min="10" max="10" width="13.7109375" customWidth="1"/>
    <col min="11" max="11" width="10.7109375" customWidth="1"/>
    <col min="12" max="12" width="13.7109375" customWidth="1"/>
    <col min="13" max="13" width="0" hidden="1" customWidth="1"/>
    <col min="15" max="15" width="14.85546875" style="112" customWidth="1"/>
    <col min="16" max="16" width="39.7109375" customWidth="1"/>
  </cols>
  <sheetData>
    <row r="1" spans="1:15" s="5" customFormat="1" ht="22.5" customHeight="1" thickBot="1" x14ac:dyDescent="0.3">
      <c r="A1" s="1"/>
      <c r="B1" s="1"/>
      <c r="C1" s="1"/>
      <c r="D1" s="2"/>
      <c r="E1" s="1"/>
      <c r="F1" s="3"/>
      <c r="G1" s="4"/>
      <c r="H1" s="4"/>
      <c r="J1" s="50" t="s">
        <v>0</v>
      </c>
      <c r="K1" s="142"/>
      <c r="L1" s="143"/>
      <c r="O1" s="106"/>
    </row>
    <row r="2" spans="1:15" s="5" customFormat="1" ht="15" customHeight="1" x14ac:dyDescent="0.25">
      <c r="A2" s="1"/>
      <c r="B2" s="1"/>
      <c r="C2" s="1"/>
      <c r="D2" s="2"/>
      <c r="E2" s="1"/>
      <c r="F2" s="3"/>
      <c r="G2" s="4"/>
      <c r="H2" s="4"/>
      <c r="J2" s="52" t="s">
        <v>56</v>
      </c>
      <c r="K2" s="116"/>
      <c r="L2" s="116"/>
      <c r="O2" s="106"/>
    </row>
    <row r="3" spans="1:15" s="5" customFormat="1" ht="15" customHeight="1" x14ac:dyDescent="0.25">
      <c r="A3" s="1"/>
      <c r="B3" s="1"/>
      <c r="C3" s="1"/>
      <c r="D3" s="2"/>
      <c r="E3" s="1"/>
      <c r="F3" s="3"/>
      <c r="G3" s="4"/>
      <c r="H3" s="4"/>
      <c r="J3" s="52" t="s">
        <v>32</v>
      </c>
      <c r="K3" s="116"/>
      <c r="L3" s="116"/>
      <c r="O3" s="106"/>
    </row>
    <row r="4" spans="1:15" s="5" customFormat="1" ht="15" customHeight="1" x14ac:dyDescent="0.25">
      <c r="A4" s="1"/>
      <c r="B4" s="1"/>
      <c r="C4" s="1"/>
      <c r="D4" s="2"/>
      <c r="E4" s="1"/>
      <c r="F4" s="3"/>
      <c r="G4" s="4"/>
      <c r="H4" s="4"/>
      <c r="I4" s="7"/>
      <c r="J4" s="52"/>
      <c r="K4" s="53"/>
      <c r="L4" s="53"/>
      <c r="O4" s="106"/>
    </row>
    <row r="5" spans="1:15" s="5" customFormat="1" ht="24" customHeight="1" x14ac:dyDescent="0.2">
      <c r="A5" s="126" t="s">
        <v>34</v>
      </c>
      <c r="B5" s="127"/>
      <c r="C5" s="127"/>
      <c r="D5" s="125"/>
      <c r="E5" s="125"/>
      <c r="F5" s="125"/>
      <c r="G5" s="125"/>
      <c r="H5" s="125"/>
      <c r="I5" s="125"/>
      <c r="J5" s="125"/>
      <c r="K5" s="125"/>
      <c r="L5" s="125"/>
      <c r="O5" s="106"/>
    </row>
    <row r="6" spans="1:15" s="5" customFormat="1" ht="24" customHeight="1" x14ac:dyDescent="0.2">
      <c r="A6" s="126" t="s">
        <v>35</v>
      </c>
      <c r="B6" s="127"/>
      <c r="C6" s="127"/>
      <c r="D6" s="128"/>
      <c r="E6" s="128"/>
      <c r="F6" s="128"/>
      <c r="G6" s="128"/>
      <c r="H6" s="128"/>
      <c r="I6" s="128"/>
      <c r="J6" s="128"/>
      <c r="K6" s="128"/>
      <c r="L6" s="128"/>
      <c r="O6" s="106"/>
    </row>
    <row r="7" spans="1:15" s="5" customFormat="1" ht="22.5" customHeight="1" x14ac:dyDescent="0.25">
      <c r="A7" s="54"/>
      <c r="B7" s="54"/>
      <c r="C7" s="54"/>
      <c r="D7" s="55"/>
      <c r="E7" s="54"/>
      <c r="F7" s="56"/>
      <c r="G7" s="57"/>
      <c r="H7" s="57"/>
      <c r="J7" s="51"/>
      <c r="K7" s="49"/>
      <c r="L7" s="49"/>
      <c r="M7" s="115">
        <v>0.7</v>
      </c>
      <c r="O7" s="106"/>
    </row>
    <row r="8" spans="1:15" s="5" customFormat="1" ht="53.25" customHeight="1" x14ac:dyDescent="0.2">
      <c r="A8" s="120" t="s">
        <v>38</v>
      </c>
      <c r="B8" s="123"/>
      <c r="C8" s="83">
        <v>180</v>
      </c>
      <c r="D8" s="55"/>
      <c r="E8" s="120" t="s">
        <v>52</v>
      </c>
      <c r="F8" s="123"/>
      <c r="G8" s="129">
        <v>8000</v>
      </c>
      <c r="H8" s="130"/>
      <c r="J8" s="120" t="s">
        <v>40</v>
      </c>
      <c r="K8" s="123"/>
      <c r="L8" s="84">
        <v>0.3</v>
      </c>
      <c r="M8" s="115">
        <f>L8</f>
        <v>0.3</v>
      </c>
      <c r="O8" s="106"/>
    </row>
    <row r="9" spans="1:15" s="5" customFormat="1" ht="42.75" customHeight="1" x14ac:dyDescent="0.2">
      <c r="A9" s="120" t="s">
        <v>45</v>
      </c>
      <c r="B9" s="120"/>
      <c r="C9" s="83">
        <v>30</v>
      </c>
      <c r="D9" s="55"/>
      <c r="E9" s="120" t="s">
        <v>47</v>
      </c>
      <c r="F9" s="120"/>
      <c r="G9" s="129">
        <v>8000</v>
      </c>
      <c r="H9" s="130"/>
      <c r="J9" s="120" t="s">
        <v>41</v>
      </c>
      <c r="K9" s="120"/>
      <c r="L9" s="84">
        <v>0.5</v>
      </c>
      <c r="M9" s="115">
        <f>M8+L9</f>
        <v>0.8</v>
      </c>
      <c r="O9" s="106"/>
    </row>
    <row r="10" spans="1:15" s="5" customFormat="1" ht="21" customHeight="1" x14ac:dyDescent="0.2">
      <c r="A10" s="120" t="s">
        <v>36</v>
      </c>
      <c r="B10" s="120"/>
      <c r="C10" s="83">
        <v>20</v>
      </c>
      <c r="D10" s="55"/>
      <c r="E10" s="54"/>
      <c r="F10" s="56"/>
      <c r="G10" s="136"/>
      <c r="H10" s="136"/>
      <c r="J10" s="120" t="s">
        <v>42</v>
      </c>
      <c r="K10" s="120"/>
      <c r="L10" s="84">
        <v>0.1</v>
      </c>
      <c r="M10" s="115">
        <f t="shared" ref="M10:M11" si="0">M9+L10</f>
        <v>0.9</v>
      </c>
      <c r="O10" s="106"/>
    </row>
    <row r="11" spans="1:15" s="5" customFormat="1" ht="21" customHeight="1" x14ac:dyDescent="0.2">
      <c r="A11" s="120" t="s">
        <v>39</v>
      </c>
      <c r="B11" s="120"/>
      <c r="C11" s="83">
        <v>15</v>
      </c>
      <c r="D11" s="55"/>
      <c r="E11" s="54"/>
      <c r="F11" s="56"/>
      <c r="G11" s="136"/>
      <c r="H11" s="136"/>
      <c r="J11" s="120" t="s">
        <v>50</v>
      </c>
      <c r="K11" s="120"/>
      <c r="L11" s="84">
        <v>0.1</v>
      </c>
      <c r="M11" s="115">
        <f t="shared" si="0"/>
        <v>1</v>
      </c>
      <c r="O11" s="106"/>
    </row>
    <row r="12" spans="1:15" s="5" customFormat="1" ht="21" customHeight="1" x14ac:dyDescent="0.2">
      <c r="A12" s="120" t="s">
        <v>37</v>
      </c>
      <c r="B12" s="120"/>
      <c r="C12" s="83">
        <v>30</v>
      </c>
      <c r="D12" s="55"/>
      <c r="E12" s="120" t="s">
        <v>33</v>
      </c>
      <c r="F12" s="123"/>
      <c r="G12" s="80" t="s">
        <v>18</v>
      </c>
      <c r="H12" s="82"/>
      <c r="J12" s="120" t="s">
        <v>43</v>
      </c>
      <c r="K12" s="120"/>
      <c r="L12" s="84"/>
      <c r="M12" s="115"/>
      <c r="O12" s="106"/>
    </row>
    <row r="13" spans="1:15" s="5" customFormat="1" ht="46.5" customHeight="1" x14ac:dyDescent="0.2">
      <c r="A13" s="121" t="s">
        <v>46</v>
      </c>
      <c r="B13" s="122"/>
      <c r="C13" s="88">
        <f>SUM(C8:C12)</f>
        <v>275</v>
      </c>
      <c r="D13" s="55"/>
      <c r="E13" s="120" t="s">
        <v>48</v>
      </c>
      <c r="F13" s="120"/>
      <c r="G13" s="80">
        <v>66.510000000000005</v>
      </c>
      <c r="H13" s="82"/>
      <c r="J13" s="121" t="s">
        <v>44</v>
      </c>
      <c r="K13" s="122"/>
      <c r="L13" s="85">
        <f>SUM(L8:L12)</f>
        <v>1</v>
      </c>
      <c r="O13" s="106"/>
    </row>
    <row r="14" spans="1:15" s="5" customFormat="1" ht="33" customHeight="1" x14ac:dyDescent="0.25">
      <c r="A14" s="81"/>
      <c r="B14" s="81"/>
      <c r="C14" s="82"/>
      <c r="D14" s="55"/>
      <c r="E14" s="54"/>
      <c r="F14" s="56"/>
      <c r="G14" s="57"/>
      <c r="H14" s="57"/>
      <c r="J14" s="51"/>
      <c r="K14" s="49"/>
      <c r="L14" s="89"/>
      <c r="O14" s="106"/>
    </row>
    <row r="15" spans="1:15" s="10" customFormat="1" ht="10.5" x14ac:dyDescent="0.15">
      <c r="A15" s="6" t="s">
        <v>1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O15" s="107"/>
    </row>
    <row r="16" spans="1:15" s="10" customFormat="1" ht="10.5" x14ac:dyDescent="0.15">
      <c r="A16" s="6" t="s">
        <v>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O16" s="107"/>
    </row>
    <row r="17" spans="1:15" s="10" customFormat="1" ht="10.5" x14ac:dyDescent="0.15">
      <c r="A17" s="70"/>
      <c r="B17" s="70"/>
      <c r="C17" s="70"/>
      <c r="D17" s="71"/>
      <c r="E17" s="70"/>
      <c r="F17" s="70"/>
      <c r="G17" s="72"/>
      <c r="H17" s="72"/>
      <c r="J17" s="73"/>
      <c r="K17" s="69"/>
      <c r="L17" s="69"/>
      <c r="O17" s="107"/>
    </row>
    <row r="18" spans="1:15" s="9" customFormat="1" ht="31.5" x14ac:dyDescent="0.15">
      <c r="A18" s="11" t="s">
        <v>3</v>
      </c>
      <c r="B18" s="117" t="s">
        <v>4</v>
      </c>
      <c r="C18" s="118"/>
      <c r="D18" s="118"/>
      <c r="E18" s="118"/>
      <c r="F18" s="119"/>
      <c r="G18" s="11" t="s">
        <v>5</v>
      </c>
      <c r="H18" s="137" t="s">
        <v>6</v>
      </c>
      <c r="I18" s="138"/>
      <c r="J18" s="12" t="s">
        <v>7</v>
      </c>
      <c r="K18" s="12" t="s">
        <v>53</v>
      </c>
      <c r="L18" s="12" t="s">
        <v>7</v>
      </c>
      <c r="O18" s="108"/>
    </row>
    <row r="19" spans="1:15" s="9" customFormat="1" ht="12.75" customHeight="1" x14ac:dyDescent="0.15">
      <c r="A19" s="13"/>
      <c r="B19" s="14"/>
      <c r="C19" s="15"/>
      <c r="D19" s="15"/>
      <c r="E19" s="15"/>
      <c r="F19" s="16"/>
      <c r="G19" s="13"/>
      <c r="H19" s="139" t="s">
        <v>25</v>
      </c>
      <c r="I19" s="140"/>
      <c r="J19" s="74" t="s">
        <v>25</v>
      </c>
      <c r="K19" s="74" t="s">
        <v>8</v>
      </c>
      <c r="L19" s="74" t="s">
        <v>26</v>
      </c>
      <c r="O19" s="108"/>
    </row>
    <row r="20" spans="1:15" s="10" customFormat="1" ht="10.5" x14ac:dyDescent="0.15">
      <c r="A20" s="17"/>
      <c r="B20" s="18"/>
      <c r="C20" s="18"/>
      <c r="D20" s="18"/>
      <c r="E20" s="18"/>
      <c r="F20" s="18"/>
      <c r="G20" s="19"/>
      <c r="H20" s="141"/>
      <c r="I20" s="141"/>
      <c r="J20" s="20"/>
      <c r="K20" s="20"/>
      <c r="L20" s="20"/>
      <c r="O20" s="107"/>
    </row>
    <row r="21" spans="1:15" s="10" customFormat="1" ht="10.5" x14ac:dyDescent="0.15">
      <c r="A21" s="144" t="s">
        <v>16</v>
      </c>
      <c r="B21" s="145"/>
      <c r="C21" s="145"/>
      <c r="D21" s="145"/>
      <c r="E21" s="145"/>
      <c r="F21" s="146"/>
      <c r="G21" s="79">
        <f>SUM(G22:G26)</f>
        <v>1</v>
      </c>
      <c r="H21" s="86"/>
      <c r="I21" s="21"/>
      <c r="J21" s="79">
        <f>SUM(J22:J26)</f>
        <v>20000</v>
      </c>
      <c r="K21" s="91">
        <f>(J21-J28)/J21</f>
        <v>0.2</v>
      </c>
      <c r="L21" s="79">
        <f>SUM(L22:L26)</f>
        <v>23600</v>
      </c>
      <c r="O21" s="107"/>
    </row>
    <row r="22" spans="1:15" s="10" customFormat="1" ht="10.5" customHeight="1" x14ac:dyDescent="0.15">
      <c r="A22" s="23">
        <v>1</v>
      </c>
      <c r="B22" s="131" t="s">
        <v>19</v>
      </c>
      <c r="C22" s="132"/>
      <c r="D22" s="132"/>
      <c r="E22" s="132"/>
      <c r="F22" s="133"/>
      <c r="G22" s="78">
        <v>1</v>
      </c>
      <c r="H22" s="134">
        <v>20000</v>
      </c>
      <c r="I22" s="135"/>
      <c r="J22" s="78">
        <f>H22*G22</f>
        <v>20000</v>
      </c>
      <c r="K22" s="78"/>
      <c r="L22" s="78">
        <f>J22*1.18</f>
        <v>23600</v>
      </c>
      <c r="O22" s="107"/>
    </row>
    <row r="23" spans="1:15" s="10" customFormat="1" ht="10.5" x14ac:dyDescent="0.15">
      <c r="A23" s="23">
        <v>2</v>
      </c>
      <c r="B23" s="131" t="s">
        <v>20</v>
      </c>
      <c r="C23" s="132"/>
      <c r="D23" s="132"/>
      <c r="E23" s="132"/>
      <c r="F23" s="133"/>
      <c r="G23" s="78"/>
      <c r="H23" s="134"/>
      <c r="I23" s="135"/>
      <c r="J23" s="78">
        <f>I23*G23</f>
        <v>0</v>
      </c>
      <c r="K23" s="78"/>
      <c r="L23" s="78">
        <f>J23*1.18</f>
        <v>0</v>
      </c>
      <c r="O23" s="107"/>
    </row>
    <row r="24" spans="1:15" s="10" customFormat="1" ht="10.5" customHeight="1" x14ac:dyDescent="0.15">
      <c r="A24" s="23">
        <v>3</v>
      </c>
      <c r="B24" s="131" t="s">
        <v>22</v>
      </c>
      <c r="C24" s="132"/>
      <c r="D24" s="132"/>
      <c r="E24" s="132"/>
      <c r="F24" s="133"/>
      <c r="G24" s="78">
        <v>0</v>
      </c>
      <c r="H24" s="134"/>
      <c r="I24" s="135"/>
      <c r="J24" s="78">
        <f>I24*G24</f>
        <v>0</v>
      </c>
      <c r="K24" s="78"/>
      <c r="L24" s="78">
        <f>J24*1.18</f>
        <v>0</v>
      </c>
      <c r="O24" s="107"/>
    </row>
    <row r="25" spans="1:15" s="10" customFormat="1" ht="10.5" customHeight="1" x14ac:dyDescent="0.15">
      <c r="A25" s="23">
        <v>4</v>
      </c>
      <c r="B25" s="131" t="s">
        <v>21</v>
      </c>
      <c r="C25" s="132"/>
      <c r="D25" s="132"/>
      <c r="E25" s="132"/>
      <c r="F25" s="133"/>
      <c r="G25" s="78">
        <v>0</v>
      </c>
      <c r="H25" s="134"/>
      <c r="I25" s="135"/>
      <c r="J25" s="78">
        <f>I25*G25</f>
        <v>0</v>
      </c>
      <c r="K25" s="78"/>
      <c r="L25" s="78">
        <f>J25*1.18</f>
        <v>0</v>
      </c>
      <c r="O25" s="107"/>
    </row>
    <row r="26" spans="1:15" s="10" customFormat="1" ht="10.5" x14ac:dyDescent="0.15">
      <c r="A26" s="23">
        <v>5</v>
      </c>
      <c r="B26" s="131"/>
      <c r="C26" s="132"/>
      <c r="D26" s="132"/>
      <c r="E26" s="132"/>
      <c r="F26" s="133"/>
      <c r="G26" s="78">
        <v>0</v>
      </c>
      <c r="H26" s="134"/>
      <c r="I26" s="135"/>
      <c r="J26" s="78">
        <f>I26*G26</f>
        <v>0</v>
      </c>
      <c r="K26" s="78"/>
      <c r="L26" s="78">
        <f>J26*1.18</f>
        <v>0</v>
      </c>
      <c r="O26" s="107"/>
    </row>
    <row r="27" spans="1:15" s="10" customFormat="1" ht="10.5" x14ac:dyDescent="0.15">
      <c r="A27" s="25"/>
      <c r="B27" s="25"/>
      <c r="C27" s="26"/>
      <c r="D27" s="26"/>
      <c r="E27" s="26"/>
      <c r="F27" s="26"/>
      <c r="G27" s="27"/>
      <c r="H27" s="134"/>
      <c r="I27" s="135"/>
      <c r="J27" s="29"/>
      <c r="K27" s="29"/>
      <c r="L27" s="29"/>
      <c r="O27" s="107"/>
    </row>
    <row r="28" spans="1:15" s="10" customFormat="1" ht="10.5" x14ac:dyDescent="0.15">
      <c r="A28" s="144" t="s">
        <v>31</v>
      </c>
      <c r="B28" s="145"/>
      <c r="C28" s="145"/>
      <c r="D28" s="145"/>
      <c r="E28" s="145"/>
      <c r="F28" s="146"/>
      <c r="G28" s="90">
        <f>SUM(G29:G33)</f>
        <v>1</v>
      </c>
      <c r="H28" s="87"/>
      <c r="I28" s="30"/>
      <c r="J28" s="90">
        <f>SUM(J29:J33)</f>
        <v>16000</v>
      </c>
      <c r="K28" s="22"/>
      <c r="L28" s="90">
        <f>SUM(L29:L33)</f>
        <v>16000</v>
      </c>
      <c r="O28" s="107"/>
    </row>
    <row r="29" spans="1:15" s="33" customFormat="1" ht="10.5" x14ac:dyDescent="0.15">
      <c r="A29" s="23">
        <f>A22</f>
        <v>1</v>
      </c>
      <c r="B29" s="131" t="s">
        <v>23</v>
      </c>
      <c r="C29" s="132"/>
      <c r="D29" s="132"/>
      <c r="E29" s="132"/>
      <c r="F29" s="133"/>
      <c r="G29" s="78">
        <f>G22</f>
        <v>1</v>
      </c>
      <c r="H29" s="134"/>
      <c r="I29" s="135"/>
      <c r="J29" s="78">
        <v>16000</v>
      </c>
      <c r="K29" s="78"/>
      <c r="L29" s="78">
        <f>J29</f>
        <v>16000</v>
      </c>
      <c r="O29" s="109"/>
    </row>
    <row r="30" spans="1:15" s="33" customFormat="1" ht="10.5" x14ac:dyDescent="0.15">
      <c r="A30" s="23">
        <f>A23</f>
        <v>2</v>
      </c>
      <c r="B30" s="131" t="s">
        <v>24</v>
      </c>
      <c r="C30" s="132"/>
      <c r="D30" s="132"/>
      <c r="E30" s="132"/>
      <c r="F30" s="133"/>
      <c r="G30" s="78">
        <f>G23</f>
        <v>0</v>
      </c>
      <c r="H30" s="134"/>
      <c r="I30" s="135"/>
      <c r="J30" s="78">
        <f>H30*G30</f>
        <v>0</v>
      </c>
      <c r="K30" s="78"/>
      <c r="L30" s="78">
        <f>J30</f>
        <v>0</v>
      </c>
      <c r="O30" s="109"/>
    </row>
    <row r="31" spans="1:15" s="33" customFormat="1" ht="10.5" x14ac:dyDescent="0.15">
      <c r="A31" s="23">
        <f>A24</f>
        <v>3</v>
      </c>
      <c r="B31" s="131" t="s">
        <v>20</v>
      </c>
      <c r="C31" s="132"/>
      <c r="D31" s="132"/>
      <c r="E31" s="132"/>
      <c r="F31" s="133"/>
      <c r="G31" s="78">
        <f>G24</f>
        <v>0</v>
      </c>
      <c r="H31" s="134"/>
      <c r="I31" s="135"/>
      <c r="J31" s="78">
        <f>H31*G31</f>
        <v>0</v>
      </c>
      <c r="K31" s="78"/>
      <c r="L31" s="78">
        <f>J31*1.18</f>
        <v>0</v>
      </c>
      <c r="O31" s="109"/>
    </row>
    <row r="32" spans="1:15" s="33" customFormat="1" ht="10.5" customHeight="1" x14ac:dyDescent="0.15">
      <c r="A32" s="23">
        <f>A25</f>
        <v>4</v>
      </c>
      <c r="B32" s="131" t="s">
        <v>22</v>
      </c>
      <c r="C32" s="132"/>
      <c r="D32" s="132"/>
      <c r="E32" s="132"/>
      <c r="F32" s="133"/>
      <c r="G32" s="78">
        <f>G25</f>
        <v>0</v>
      </c>
      <c r="H32" s="134"/>
      <c r="I32" s="135"/>
      <c r="J32" s="78">
        <f>H32*G32</f>
        <v>0</v>
      </c>
      <c r="K32" s="78"/>
      <c r="L32" s="78">
        <f>J32*1.18</f>
        <v>0</v>
      </c>
      <c r="O32" s="109"/>
    </row>
    <row r="33" spans="1:17" s="33" customFormat="1" ht="10.5" customHeight="1" x14ac:dyDescent="0.15">
      <c r="A33" s="23">
        <f>A26</f>
        <v>5</v>
      </c>
      <c r="B33" s="131" t="s">
        <v>21</v>
      </c>
      <c r="C33" s="132"/>
      <c r="D33" s="132"/>
      <c r="E33" s="132"/>
      <c r="F33" s="133"/>
      <c r="G33" s="78">
        <f>G26</f>
        <v>0</v>
      </c>
      <c r="H33" s="134"/>
      <c r="I33" s="135"/>
      <c r="J33" s="78">
        <f>H33*G33</f>
        <v>0</v>
      </c>
      <c r="K33" s="78"/>
      <c r="L33" s="78">
        <f>J33*1.18</f>
        <v>0</v>
      </c>
      <c r="O33" s="109"/>
    </row>
    <row r="34" spans="1:17" s="10" customFormat="1" ht="10.5" x14ac:dyDescent="0.15">
      <c r="A34" s="25"/>
      <c r="B34" s="25"/>
      <c r="C34" s="26"/>
      <c r="D34" s="26"/>
      <c r="E34" s="26"/>
      <c r="F34" s="26"/>
      <c r="G34" s="27"/>
      <c r="H34" s="27"/>
      <c r="I34" s="28"/>
      <c r="J34" s="29"/>
      <c r="K34" s="29"/>
      <c r="L34" s="29"/>
      <c r="O34" s="107"/>
    </row>
    <row r="35" spans="1:17" s="10" customFormat="1" ht="10.5" x14ac:dyDescent="0.15">
      <c r="A35" s="144" t="s">
        <v>29</v>
      </c>
      <c r="B35" s="145"/>
      <c r="C35" s="145"/>
      <c r="D35" s="145"/>
      <c r="E35" s="145"/>
      <c r="F35" s="145"/>
      <c r="G35" s="145"/>
      <c r="H35" s="77"/>
      <c r="I35" s="31"/>
      <c r="J35" s="90">
        <f>J36+J41</f>
        <v>1041.6438356164383</v>
      </c>
      <c r="K35" s="91">
        <f>K36+K41</f>
        <v>-5.2082191780821921E-2</v>
      </c>
      <c r="L35" s="90">
        <f>L36+L41</f>
        <v>1164.0438356164384</v>
      </c>
      <c r="O35" s="107"/>
    </row>
    <row r="36" spans="1:17" s="9" customFormat="1" ht="10.5" x14ac:dyDescent="0.15">
      <c r="A36" s="58" t="s">
        <v>27</v>
      </c>
      <c r="B36" s="75"/>
      <c r="C36" s="59"/>
      <c r="D36" s="59"/>
      <c r="E36" s="59"/>
      <c r="F36" s="59"/>
      <c r="G36" s="59"/>
      <c r="H36" s="59"/>
      <c r="I36" s="60"/>
      <c r="J36" s="94">
        <f>SUM(J37:J40)</f>
        <v>680</v>
      </c>
      <c r="K36" s="104">
        <f>-J36/J21</f>
        <v>-3.4000000000000002E-2</v>
      </c>
      <c r="L36" s="100">
        <f>SUM(L37:L40)</f>
        <v>802.4</v>
      </c>
      <c r="O36" s="108"/>
    </row>
    <row r="37" spans="1:17" s="68" customFormat="1" ht="10.5" x14ac:dyDescent="0.15">
      <c r="A37" s="66">
        <v>1</v>
      </c>
      <c r="B37" s="151" t="s">
        <v>55</v>
      </c>
      <c r="C37" s="152"/>
      <c r="D37" s="152"/>
      <c r="E37" s="152"/>
      <c r="F37" s="152"/>
      <c r="G37" s="152"/>
      <c r="H37" s="152"/>
      <c r="I37" s="153"/>
      <c r="J37" s="95">
        <v>500</v>
      </c>
      <c r="K37" s="67"/>
      <c r="L37" s="96">
        <f>J37*1.18</f>
        <v>590</v>
      </c>
      <c r="O37" s="110"/>
    </row>
    <row r="38" spans="1:17" s="68" customFormat="1" ht="10.5" x14ac:dyDescent="0.15">
      <c r="A38" s="66">
        <v>2</v>
      </c>
      <c r="B38" s="151" t="s">
        <v>57</v>
      </c>
      <c r="C38" s="152"/>
      <c r="D38" s="152"/>
      <c r="E38" s="152"/>
      <c r="F38" s="152"/>
      <c r="G38" s="152"/>
      <c r="H38" s="152"/>
      <c r="I38" s="153"/>
      <c r="J38" s="95">
        <v>100</v>
      </c>
      <c r="K38" s="67"/>
      <c r="L38" s="96">
        <f>J38*1.18</f>
        <v>118</v>
      </c>
      <c r="O38" s="110"/>
    </row>
    <row r="39" spans="1:17" s="68" customFormat="1" ht="10.5" x14ac:dyDescent="0.15">
      <c r="A39" s="66">
        <v>3</v>
      </c>
      <c r="B39" s="151" t="s">
        <v>30</v>
      </c>
      <c r="C39" s="152"/>
      <c r="D39" s="152"/>
      <c r="E39" s="152"/>
      <c r="F39" s="152"/>
      <c r="G39" s="152"/>
      <c r="H39" s="152"/>
      <c r="I39" s="153"/>
      <c r="J39" s="95">
        <v>50</v>
      </c>
      <c r="K39" s="67"/>
      <c r="L39" s="96">
        <f>J39*1.18</f>
        <v>59</v>
      </c>
      <c r="O39" s="110"/>
    </row>
    <row r="40" spans="1:17" s="68" customFormat="1" ht="10.5" x14ac:dyDescent="0.15">
      <c r="A40" s="66">
        <v>4</v>
      </c>
      <c r="B40" s="151" t="s">
        <v>28</v>
      </c>
      <c r="C40" s="152"/>
      <c r="D40" s="152"/>
      <c r="E40" s="152"/>
      <c r="F40" s="152"/>
      <c r="G40" s="152"/>
      <c r="H40" s="152"/>
      <c r="I40" s="153"/>
      <c r="J40" s="96">
        <v>30</v>
      </c>
      <c r="K40" s="67"/>
      <c r="L40" s="96">
        <f>J40*1.18</f>
        <v>35.4</v>
      </c>
      <c r="O40" s="110"/>
    </row>
    <row r="41" spans="1:17" s="34" customFormat="1" ht="10.5" x14ac:dyDescent="0.15">
      <c r="A41" s="61" t="s">
        <v>9</v>
      </c>
      <c r="B41" s="62"/>
      <c r="C41" s="62"/>
      <c r="D41" s="62"/>
      <c r="E41" s="63"/>
      <c r="F41" s="63"/>
      <c r="G41" s="64"/>
      <c r="H41" s="64"/>
      <c r="I41" s="64"/>
      <c r="J41" s="94">
        <f>SUM(J42:J44)</f>
        <v>361.64383561643837</v>
      </c>
      <c r="K41" s="104">
        <f>-J41/J21</f>
        <v>-1.8082191780821918E-2</v>
      </c>
      <c r="L41" s="100">
        <f>SUM(L42:L44)</f>
        <v>361.64383561643837</v>
      </c>
      <c r="O41" s="111"/>
      <c r="P41" s="105"/>
    </row>
    <row r="42" spans="1:17" s="33" customFormat="1" ht="10.5" x14ac:dyDescent="0.15">
      <c r="A42" s="32">
        <v>4</v>
      </c>
      <c r="B42" s="148" t="s">
        <v>10</v>
      </c>
      <c r="C42" s="149"/>
      <c r="D42" s="149"/>
      <c r="E42" s="149"/>
      <c r="F42" s="149"/>
      <c r="G42" s="149"/>
      <c r="H42" s="149"/>
      <c r="I42" s="150"/>
      <c r="J42" s="78"/>
      <c r="K42" s="104"/>
      <c r="L42" s="78">
        <f>J42</f>
        <v>0</v>
      </c>
      <c r="O42" s="111"/>
      <c r="P42" s="105"/>
      <c r="Q42" s="34"/>
    </row>
    <row r="43" spans="1:17" s="33" customFormat="1" ht="10.5" x14ac:dyDescent="0.15">
      <c r="A43" s="32">
        <v>5</v>
      </c>
      <c r="B43" s="25" t="s">
        <v>15</v>
      </c>
      <c r="C43" s="26"/>
      <c r="D43" s="26"/>
      <c r="E43" s="65">
        <v>0.2</v>
      </c>
      <c r="F43" s="26" t="s">
        <v>49</v>
      </c>
      <c r="G43" s="76"/>
      <c r="H43" s="76"/>
      <c r="I43" s="28"/>
      <c r="J43" s="103">
        <f t="array" ref="J43">SUM(((SUM($G$8:$H$9)-$M$7:$M$11*$J$21)&gt;=0)*(SUM($G$8:$H$9)-$M$7:$M$11*$J$21)*($C$8:$C$12/365))*$E$43</f>
        <v>361.64383561643837</v>
      </c>
      <c r="K43" s="104" t="e">
        <f>-J43/J23</f>
        <v>#DIV/0!</v>
      </c>
      <c r="L43" s="78">
        <f>J43</f>
        <v>361.64383561643837</v>
      </c>
      <c r="O43" s="111"/>
      <c r="P43" s="105"/>
      <c r="Q43" s="34"/>
    </row>
    <row r="44" spans="1:17" s="33" customFormat="1" ht="10.5" x14ac:dyDescent="0.15">
      <c r="A44" s="32">
        <v>8</v>
      </c>
      <c r="B44" s="148" t="s">
        <v>11</v>
      </c>
      <c r="C44" s="149"/>
      <c r="D44" s="149"/>
      <c r="E44" s="149"/>
      <c r="F44" s="149"/>
      <c r="G44" s="149"/>
      <c r="H44" s="149"/>
      <c r="I44" s="150"/>
      <c r="J44" s="97"/>
      <c r="K44" s="24"/>
      <c r="L44" s="78">
        <f>J44</f>
        <v>0</v>
      </c>
      <c r="O44" s="111"/>
      <c r="P44" s="105"/>
      <c r="Q44" s="34"/>
    </row>
    <row r="45" spans="1:17" s="10" customFormat="1" ht="10.5" x14ac:dyDescent="0.15">
      <c r="A45" s="25"/>
      <c r="J45" s="98"/>
      <c r="K45" s="29"/>
      <c r="L45" s="98"/>
      <c r="O45" s="111"/>
      <c r="P45" s="105"/>
      <c r="Q45" s="34"/>
    </row>
    <row r="46" spans="1:17" s="10" customFormat="1" ht="10.5" x14ac:dyDescent="0.15">
      <c r="A46" s="144"/>
      <c r="B46" s="145"/>
      <c r="C46" s="145"/>
      <c r="D46" s="145"/>
      <c r="E46" s="145"/>
      <c r="F46" s="145"/>
      <c r="G46" s="145"/>
      <c r="H46" s="77"/>
      <c r="I46" s="31"/>
      <c r="J46" s="90"/>
      <c r="K46" s="22"/>
      <c r="L46" s="90"/>
      <c r="O46" s="107"/>
      <c r="P46" s="105"/>
      <c r="Q46" s="159"/>
    </row>
    <row r="47" spans="1:17" s="10" customFormat="1" ht="10.5" x14ac:dyDescent="0.15">
      <c r="A47" s="25"/>
      <c r="B47" s="25"/>
      <c r="C47" s="26"/>
      <c r="D47" s="26"/>
      <c r="E47" s="26"/>
      <c r="F47" s="26"/>
      <c r="G47" s="27"/>
      <c r="H47" s="27"/>
      <c r="I47" s="28"/>
      <c r="J47" s="98"/>
      <c r="K47" s="29"/>
      <c r="L47" s="98"/>
      <c r="O47" s="114"/>
      <c r="P47" s="105"/>
      <c r="Q47" s="159"/>
    </row>
    <row r="48" spans="1:17" s="10" customFormat="1" ht="10.5" x14ac:dyDescent="0.15">
      <c r="A48" s="35" t="s">
        <v>54</v>
      </c>
      <c r="B48" s="36"/>
      <c r="C48" s="37"/>
      <c r="D48" s="37"/>
      <c r="E48" s="37"/>
      <c r="F48" s="37"/>
      <c r="G48" s="38"/>
      <c r="H48" s="38"/>
      <c r="I48" s="39"/>
      <c r="J48" s="99">
        <f>J21-J28-J35</f>
        <v>2958.3561643835619</v>
      </c>
      <c r="K48" s="93">
        <f>(J21-J28-J35)/J21</f>
        <v>0.1479178082191781</v>
      </c>
      <c r="L48" s="99"/>
      <c r="O48" s="107"/>
      <c r="P48" s="105"/>
    </row>
    <row r="49" spans="1:16" s="40" customFormat="1" ht="9.75" customHeight="1" x14ac:dyDescent="0.2">
      <c r="A49" s="9"/>
      <c r="B49" s="10"/>
      <c r="C49" s="10"/>
      <c r="D49" s="10"/>
      <c r="E49" s="10"/>
      <c r="F49" s="10"/>
      <c r="G49" s="5"/>
      <c r="H49" s="5"/>
      <c r="K49" s="92"/>
      <c r="O49" s="113"/>
      <c r="P49" s="105"/>
    </row>
    <row r="50" spans="1:16" s="5" customFormat="1" x14ac:dyDescent="0.2">
      <c r="A50" s="8" t="s">
        <v>51</v>
      </c>
      <c r="C50" s="41"/>
      <c r="D50" s="42"/>
      <c r="E50" s="157"/>
      <c r="F50" s="157"/>
      <c r="H50" s="6" t="s">
        <v>12</v>
      </c>
      <c r="I50" s="158"/>
      <c r="J50" s="158"/>
      <c r="L50" s="43"/>
      <c r="O50" s="114"/>
      <c r="P50" s="105"/>
    </row>
    <row r="51" spans="1:16" s="5" customFormat="1" x14ac:dyDescent="0.2">
      <c r="B51" s="44"/>
      <c r="C51" s="45" t="s">
        <v>13</v>
      </c>
      <c r="D51" s="45"/>
      <c r="E51" s="155" t="s">
        <v>14</v>
      </c>
      <c r="F51" s="155"/>
      <c r="I51" s="155" t="s">
        <v>13</v>
      </c>
      <c r="J51" s="155"/>
      <c r="L51" s="46" t="s">
        <v>14</v>
      </c>
      <c r="O51" s="113"/>
      <c r="P51" s="105"/>
    </row>
    <row r="52" spans="1:16" s="5" customFormat="1" ht="6" customHeight="1" x14ac:dyDescent="0.2">
      <c r="D52" s="47"/>
      <c r="F52" s="47"/>
      <c r="J52" s="47"/>
      <c r="L52" s="47"/>
      <c r="O52" s="113"/>
      <c r="P52" s="105"/>
    </row>
    <row r="53" spans="1:16" s="5" customFormat="1" x14ac:dyDescent="0.2">
      <c r="A53" s="8" t="s">
        <v>17</v>
      </c>
      <c r="B53" s="44"/>
      <c r="C53" s="41"/>
      <c r="D53" s="48"/>
      <c r="E53" s="157"/>
      <c r="F53" s="157"/>
      <c r="G53" s="42"/>
      <c r="H53" s="101"/>
      <c r="I53" s="154"/>
      <c r="J53" s="154"/>
      <c r="K53" s="7"/>
      <c r="L53" s="102"/>
      <c r="O53" s="107"/>
      <c r="P53" s="105"/>
    </row>
    <row r="54" spans="1:16" s="5" customFormat="1" x14ac:dyDescent="0.2">
      <c r="B54" s="44"/>
      <c r="C54" s="45" t="s">
        <v>13</v>
      </c>
      <c r="D54" s="45"/>
      <c r="E54" s="155" t="s">
        <v>14</v>
      </c>
      <c r="F54" s="155"/>
      <c r="G54" s="45"/>
      <c r="H54" s="45"/>
      <c r="I54" s="156"/>
      <c r="J54" s="156"/>
      <c r="K54" s="7"/>
      <c r="L54" s="45"/>
      <c r="O54" s="107"/>
      <c r="P54" s="105"/>
    </row>
    <row r="55" spans="1:16" ht="6" customHeight="1" x14ac:dyDescent="0.2"/>
  </sheetData>
  <mergeCells count="72">
    <mergeCell ref="I50:J50"/>
    <mergeCell ref="I53:J53"/>
    <mergeCell ref="H33:I33"/>
    <mergeCell ref="I51:J51"/>
    <mergeCell ref="I54:J54"/>
    <mergeCell ref="B24:F24"/>
    <mergeCell ref="B37:I37"/>
    <mergeCell ref="B40:I40"/>
    <mergeCell ref="A28:F28"/>
    <mergeCell ref="E51:F51"/>
    <mergeCell ref="E53:F53"/>
    <mergeCell ref="E54:F54"/>
    <mergeCell ref="A46:G46"/>
    <mergeCell ref="E50:F50"/>
    <mergeCell ref="B32:F32"/>
    <mergeCell ref="B33:F33"/>
    <mergeCell ref="A35:G35"/>
    <mergeCell ref="H29:I29"/>
    <mergeCell ref="H30:I30"/>
    <mergeCell ref="H25:I25"/>
    <mergeCell ref="H27:I27"/>
    <mergeCell ref="B44:I44"/>
    <mergeCell ref="B42:I42"/>
    <mergeCell ref="B39:I39"/>
    <mergeCell ref="H32:I32"/>
    <mergeCell ref="B38:I38"/>
    <mergeCell ref="H31:I31"/>
    <mergeCell ref="B30:F30"/>
    <mergeCell ref="B31:F31"/>
    <mergeCell ref="B29:F29"/>
    <mergeCell ref="K1:L1"/>
    <mergeCell ref="K3:L3"/>
    <mergeCell ref="B25:F25"/>
    <mergeCell ref="A21:F21"/>
    <mergeCell ref="C15:L15"/>
    <mergeCell ref="B22:F22"/>
    <mergeCell ref="A5:C5"/>
    <mergeCell ref="A10:B10"/>
    <mergeCell ref="J11:K11"/>
    <mergeCell ref="J10:K10"/>
    <mergeCell ref="B23:F23"/>
    <mergeCell ref="H24:I24"/>
    <mergeCell ref="J9:K9"/>
    <mergeCell ref="E8:F8"/>
    <mergeCell ref="B26:F26"/>
    <mergeCell ref="H23:I23"/>
    <mergeCell ref="H26:I26"/>
    <mergeCell ref="G10:H10"/>
    <mergeCell ref="G11:H11"/>
    <mergeCell ref="H18:I18"/>
    <mergeCell ref="H19:I19"/>
    <mergeCell ref="H20:I20"/>
    <mergeCell ref="H22:I22"/>
    <mergeCell ref="A12:B12"/>
    <mergeCell ref="A13:B13"/>
    <mergeCell ref="E13:F13"/>
    <mergeCell ref="K2:L2"/>
    <mergeCell ref="B18:F18"/>
    <mergeCell ref="E9:F9"/>
    <mergeCell ref="J12:K12"/>
    <mergeCell ref="J13:K13"/>
    <mergeCell ref="E12:F12"/>
    <mergeCell ref="A11:B11"/>
    <mergeCell ref="C16:L16"/>
    <mergeCell ref="D5:L5"/>
    <mergeCell ref="A6:C6"/>
    <mergeCell ref="D6:L6"/>
    <mergeCell ref="A8:B8"/>
    <mergeCell ref="A9:B9"/>
    <mergeCell ref="J8:K8"/>
    <mergeCell ref="G8:H8"/>
    <mergeCell ref="G9:H9"/>
  </mergeCells>
  <phoneticPr fontId="21" type="noConversion"/>
  <pageMargins left="0.98425196850393704" right="0.39370078740157483" top="0.59055118110236227" bottom="0.59055118110236227" header="0.51181102362204722" footer="0.51181102362204722"/>
  <pageSetup paperSize="9" scale="7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Lomonosov</dc:creator>
  <cp:lastModifiedBy>YouGreed</cp:lastModifiedBy>
  <cp:lastPrinted>2015-07-13T13:41:02Z</cp:lastPrinted>
  <dcterms:created xsi:type="dcterms:W3CDTF">2011-07-26T06:06:36Z</dcterms:created>
  <dcterms:modified xsi:type="dcterms:W3CDTF">2015-08-31T19:10:28Z</dcterms:modified>
</cp:coreProperties>
</file>