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сводная" sheetId="4" r:id="rId1"/>
    <sheet name="Лист1" sheetId="1" r:id="rId2"/>
    <sheet name="Лист2" sheetId="2" r:id="rId3"/>
    <sheet name="Лист3" sheetId="3" r:id="rId4"/>
  </sheets>
  <calcPr calcId="144525"/>
  <pivotCaches>
    <pivotCache cacheId="64" r:id="rId5"/>
  </pivotCaches>
</workbook>
</file>

<file path=xl/calcChain.xml><?xml version="1.0" encoding="utf-8"?>
<calcChain xmlns="http://schemas.openxmlformats.org/spreadsheetml/2006/main">
  <c r="J29" i="1" l="1"/>
  <c r="L29" i="1" s="1"/>
  <c r="J30" i="1"/>
  <c r="L30" i="1" s="1"/>
  <c r="M30" i="1" s="1"/>
  <c r="J31" i="1"/>
  <c r="L31" i="1" s="1"/>
  <c r="J32" i="1"/>
  <c r="L32" i="1" s="1"/>
  <c r="M32" i="1" s="1"/>
  <c r="J33" i="1"/>
  <c r="L33" i="1" s="1"/>
  <c r="J34" i="1"/>
  <c r="L34" i="1" s="1"/>
  <c r="M34" i="1" s="1"/>
  <c r="J35" i="1"/>
  <c r="L35" i="1" s="1"/>
  <c r="J36" i="1"/>
  <c r="L36" i="1" s="1"/>
  <c r="M36" i="1" s="1"/>
  <c r="J3" i="1"/>
  <c r="L3" i="1" s="1"/>
  <c r="J4" i="1"/>
  <c r="L4" i="1" s="1"/>
  <c r="J5" i="1"/>
  <c r="L5" i="1" s="1"/>
  <c r="J6" i="1"/>
  <c r="L6" i="1" s="1"/>
  <c r="J7" i="1"/>
  <c r="L7" i="1" s="1"/>
  <c r="J8" i="1"/>
  <c r="L8" i="1" s="1"/>
  <c r="J9" i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M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" i="1"/>
  <c r="L2" i="1" s="1"/>
  <c r="K36" i="1" l="1"/>
  <c r="K32" i="1"/>
  <c r="K28" i="1"/>
  <c r="K24" i="1"/>
  <c r="K20" i="1"/>
  <c r="K16" i="1"/>
  <c r="K12" i="1"/>
  <c r="K34" i="1"/>
  <c r="K30" i="1"/>
  <c r="K26" i="1"/>
  <c r="K22" i="1"/>
  <c r="K18" i="1"/>
  <c r="K14" i="1"/>
  <c r="K10" i="1"/>
  <c r="N13" i="1"/>
  <c r="M13" i="1"/>
  <c r="M28" i="1"/>
  <c r="N28" i="1"/>
  <c r="M26" i="1"/>
  <c r="N26" i="1"/>
  <c r="M24" i="1"/>
  <c r="N24" i="1"/>
  <c r="M22" i="1"/>
  <c r="N22" i="1"/>
  <c r="M20" i="1"/>
  <c r="N20" i="1"/>
  <c r="N16" i="1"/>
  <c r="M16" i="1"/>
  <c r="N14" i="1"/>
  <c r="M14" i="1"/>
  <c r="N12" i="1"/>
  <c r="M12" i="1"/>
  <c r="N10" i="1"/>
  <c r="M10" i="1"/>
  <c r="N8" i="1"/>
  <c r="M8" i="1"/>
  <c r="N6" i="1"/>
  <c r="M6" i="1"/>
  <c r="N4" i="1"/>
  <c r="M4" i="1"/>
  <c r="N2" i="1"/>
  <c r="M2" i="1"/>
  <c r="N27" i="1"/>
  <c r="M27" i="1"/>
  <c r="N25" i="1"/>
  <c r="M25" i="1"/>
  <c r="N23" i="1"/>
  <c r="M23" i="1"/>
  <c r="N21" i="1"/>
  <c r="M21" i="1"/>
  <c r="N19" i="1"/>
  <c r="M19" i="1"/>
  <c r="N17" i="1"/>
  <c r="M17" i="1"/>
  <c r="N15" i="1"/>
  <c r="M15" i="1"/>
  <c r="N11" i="1"/>
  <c r="M11" i="1"/>
  <c r="M7" i="1"/>
  <c r="N7" i="1"/>
  <c r="M5" i="1"/>
  <c r="N5" i="1"/>
  <c r="M3" i="1"/>
  <c r="N3" i="1"/>
  <c r="N35" i="1"/>
  <c r="M35" i="1"/>
  <c r="N33" i="1"/>
  <c r="M33" i="1"/>
  <c r="N31" i="1"/>
  <c r="M31" i="1"/>
  <c r="N29" i="1"/>
  <c r="M29" i="1"/>
  <c r="K7" i="1"/>
  <c r="K5" i="1"/>
  <c r="K3" i="1"/>
  <c r="K8" i="1"/>
  <c r="K6" i="1"/>
  <c r="K4" i="1"/>
  <c r="K2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N36" i="1"/>
  <c r="N34" i="1"/>
  <c r="N32" i="1"/>
  <c r="N30" i="1"/>
  <c r="K9" i="1" l="1"/>
  <c r="N18" i="1" l="1"/>
  <c r="L9" i="1"/>
  <c r="N9" i="1" s="1"/>
  <c r="M9" i="1" l="1"/>
</calcChain>
</file>

<file path=xl/sharedStrings.xml><?xml version="1.0" encoding="utf-8"?>
<sst xmlns="http://schemas.openxmlformats.org/spreadsheetml/2006/main" count="255" uniqueCount="123">
  <si>
    <t>№п\п</t>
  </si>
  <si>
    <t>Рег.номер ТС</t>
  </si>
  <si>
    <t>Тип/модель</t>
  </si>
  <si>
    <t>Наименование КЗ</t>
  </si>
  <si>
    <t>Въезд в контрольную зону</t>
  </si>
  <si>
    <t>Выезд из контрольной зоны</t>
  </si>
  <si>
    <t>Время нахождения в зоне</t>
  </si>
  <si>
    <t>Транзит</t>
  </si>
  <si>
    <t>время</t>
  </si>
  <si>
    <t>P400 О655ММ777</t>
  </si>
  <si>
    <t>Scania P400</t>
  </si>
  <si>
    <t>Долгопрудный (пересыпка)</t>
  </si>
  <si>
    <t>01.08.2015  00:00:01</t>
  </si>
  <si>
    <t>01.08.2015  00:09:25</t>
  </si>
  <si>
    <t>9мин</t>
  </si>
  <si>
    <t>-</t>
  </si>
  <si>
    <t>01.08.2015  00:13:30</t>
  </si>
  <si>
    <t>01.08.2015  00:17:53</t>
  </si>
  <si>
    <t>4мин</t>
  </si>
  <si>
    <t>01.08.2015  00:25:02</t>
  </si>
  <si>
    <t>01.08.2015  00:30:20</t>
  </si>
  <si>
    <t>5мин</t>
  </si>
  <si>
    <t>7мин</t>
  </si>
  <si>
    <t>01.08.2015  05:04:23</t>
  </si>
  <si>
    <t>01.08.2015  05:14:18</t>
  </si>
  <si>
    <t>4ч 34мин</t>
  </si>
  <si>
    <t>01.08.2015  05:17:25</t>
  </si>
  <si>
    <t>01.08.2015  05:28:43</t>
  </si>
  <si>
    <t>11мин</t>
  </si>
  <si>
    <t>3мин</t>
  </si>
  <si>
    <t>01.08.2015  05:32:56</t>
  </si>
  <si>
    <t>01.08.2015  05:42:20</t>
  </si>
  <si>
    <t>Алексенский карьер (полигон)</t>
  </si>
  <si>
    <t>01.08.2015  08:34:25</t>
  </si>
  <si>
    <t>01.08.2015  09:58:03</t>
  </si>
  <si>
    <t>1ч 23мин</t>
  </si>
  <si>
    <t>2ч 52мин</t>
  </si>
  <si>
    <t>01.08.2015  11:44:37</t>
  </si>
  <si>
    <t>01.08.2015  11:51:52</t>
  </si>
  <si>
    <t>1ч 46мин</t>
  </si>
  <si>
    <t>01.08.2015  11:59:24</t>
  </si>
  <si>
    <t>01.08.2015  12:04:21</t>
  </si>
  <si>
    <t>01.08.2015  12:10:22</t>
  </si>
  <si>
    <t>01.08.2015  12:14:54</t>
  </si>
  <si>
    <t>6мин</t>
  </si>
  <si>
    <t>01.08.2015  12:27:29</t>
  </si>
  <si>
    <t>01.08.2015  12:30:50</t>
  </si>
  <si>
    <t>12мин</t>
  </si>
  <si>
    <t>01.08.2015  12:40:16</t>
  </si>
  <si>
    <t>01.08.2015  12:46:11</t>
  </si>
  <si>
    <t>01.08.2015  18:09:34</t>
  </si>
  <si>
    <t>01.08.2015  18:19:26</t>
  </si>
  <si>
    <t>5ч 23мин</t>
  </si>
  <si>
    <t>01.08.2015  18:24:28</t>
  </si>
  <si>
    <t>01.08.2015  18:25:35</t>
  </si>
  <si>
    <t>1мин</t>
  </si>
  <si>
    <t>01.08.2015  18:41:41</t>
  </si>
  <si>
    <t>01.08.2015  18:46:06</t>
  </si>
  <si>
    <t>16мин</t>
  </si>
  <si>
    <t>01.08.2015  20:35:01</t>
  </si>
  <si>
    <t>01.08.2015  21:53:05</t>
  </si>
  <si>
    <t>1ч 18мин</t>
  </si>
  <si>
    <t>1ч 48мин</t>
  </si>
  <si>
    <t>01.08.2015  23:36:59</t>
  </si>
  <si>
    <t>01.08.2015  23:45:22</t>
  </si>
  <si>
    <t>8мин</t>
  </si>
  <si>
    <t>1ч 43мин</t>
  </si>
  <si>
    <t>01.08.2015  23:49:36</t>
  </si>
  <si>
    <t>01.08.2015  23:53:24</t>
  </si>
  <si>
    <t>01.08.2015  23:58:35</t>
  </si>
  <si>
    <t>01.08.2015  23:59:00</t>
  </si>
  <si>
    <t>02.08.2015  00:00:01</t>
  </si>
  <si>
    <t>02.08.2015  00:04:45</t>
  </si>
  <si>
    <t>02.08.2015  04:37:28</t>
  </si>
  <si>
    <t>02.08.2015  04:40:19</t>
  </si>
  <si>
    <t>2мин</t>
  </si>
  <si>
    <t>4ч 32мин</t>
  </si>
  <si>
    <t>02.08.2015  04:42:42</t>
  </si>
  <si>
    <t>02.08.2015  04:45:32</t>
  </si>
  <si>
    <t>02.08.2015  04:52:38</t>
  </si>
  <si>
    <t>02.08.2015  05:00:12</t>
  </si>
  <si>
    <t>02.08.2015  08:44:46</t>
  </si>
  <si>
    <t>02.08.2015  10:10:10</t>
  </si>
  <si>
    <t>1ч 25мин</t>
  </si>
  <si>
    <t>3ч 44мин</t>
  </si>
  <si>
    <t>02.08.2015  11:51:09</t>
  </si>
  <si>
    <t>02.08.2015  12:04:06</t>
  </si>
  <si>
    <t>1ч 40мин</t>
  </si>
  <si>
    <t>02.08.2015  12:08:06</t>
  </si>
  <si>
    <t>02.08.2015  12:23:49</t>
  </si>
  <si>
    <t>15мин</t>
  </si>
  <si>
    <t>02.08.2015  12:27:49</t>
  </si>
  <si>
    <t>02.08.2015  12:33:06</t>
  </si>
  <si>
    <t>02.08.2015  14:25:05</t>
  </si>
  <si>
    <t>02.08.2015  15:50:04</t>
  </si>
  <si>
    <t>1ч 24мин</t>
  </si>
  <si>
    <t>1ч 51мин</t>
  </si>
  <si>
    <t>02.08.2015  18:02:40</t>
  </si>
  <si>
    <t>02.08.2015  18:10:21</t>
  </si>
  <si>
    <t>2ч 12мин</t>
  </si>
  <si>
    <t>02.08.2015  18:14:03</t>
  </si>
  <si>
    <t>02.08.2015  18:28:14</t>
  </si>
  <si>
    <t>14мин</t>
  </si>
  <si>
    <t>02.08.2015  20:12:50</t>
  </si>
  <si>
    <t>02.08.2015  21:21:34</t>
  </si>
  <si>
    <t>1ч 8мин</t>
  </si>
  <si>
    <t>1ч 44мин</t>
  </si>
  <si>
    <t>02.08.2015  23:17:17</t>
  </si>
  <si>
    <t>02.08.2015  23:21:49</t>
  </si>
  <si>
    <t>1ч 55мин</t>
  </si>
  <si>
    <t>02.08.2015  23:26:15</t>
  </si>
  <si>
    <t>02.08.2015  23:36:39</t>
  </si>
  <si>
    <t>10мин</t>
  </si>
  <si>
    <t>02.08.2015  23:39:11</t>
  </si>
  <si>
    <t>02.08.2015  23:59:00</t>
  </si>
  <si>
    <t>19мин</t>
  </si>
  <si>
    <t>дата общая</t>
  </si>
  <si>
    <t>дата</t>
  </si>
  <si>
    <t xml:space="preserve">утро </t>
  </si>
  <si>
    <t>вечер</t>
  </si>
  <si>
    <t>Названия строк</t>
  </si>
  <si>
    <t>Общий итог</t>
  </si>
  <si>
    <t>Количество по полю Транзит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</si>
</sst>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/mm/yy\ h:mm\ AM/PM;@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Fill="1" applyAlignment="1" applyProtection="1"/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shrinkToFit="1"/>
    </xf>
    <xf numFmtId="14" fontId="0" fillId="0" borderId="0" xfId="0" applyNumberFormat="1" applyFill="1" applyAlignment="1" applyProtection="1"/>
    <xf numFmtId="14" fontId="0" fillId="0" borderId="0" xfId="0" applyNumberFormat="1"/>
    <xf numFmtId="165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/>
    <xf numFmtId="0" fontId="1" fillId="0" borderId="3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1" fontId="0" fillId="0" borderId="0" xfId="0" applyNumberFormat="1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49.604698958334" createdVersion="4" refreshedVersion="4" minRefreshableVersion="3" recordCount="35">
  <cacheSource type="worksheet">
    <worksheetSource ref="B1:N36" sheet="Лист1"/>
  </cacheSource>
  <cacheFields count="13">
    <cacheField name="№п\п" numFmtId="0">
      <sharedItems containsString="0" containsBlank="1" containsNumber="1" containsInteger="1" minValue="1" maxValue="34"/>
    </cacheField>
    <cacheField name="Рег.номер ТС" numFmtId="0">
      <sharedItems containsBlank="1"/>
    </cacheField>
    <cacheField name="Тип/модель" numFmtId="0">
      <sharedItems containsBlank="1"/>
    </cacheField>
    <cacheField name="Наименование КЗ" numFmtId="0">
      <sharedItems containsBlank="1"/>
    </cacheField>
    <cacheField name="Въезд в контрольную зону" numFmtId="0">
      <sharedItems containsBlank="1"/>
    </cacheField>
    <cacheField name="Выезд из контрольной зоны" numFmtId="0">
      <sharedItems containsBlank="1"/>
    </cacheField>
    <cacheField name="Время нахождения в зоне" numFmtId="0">
      <sharedItems containsBlank="1"/>
    </cacheField>
    <cacheField name="Транзит" numFmtId="0">
      <sharedItems/>
    </cacheField>
    <cacheField name="дата общая" numFmtId="0">
      <sharedItems count="6">
        <s v=""/>
        <s v="01.08.2015  08:34:25"/>
        <s v="01.08.2015  20:35:01"/>
        <s v="02.08.2015  08:44:46"/>
        <s v="02.08.2015  14:25:05"/>
        <s v="02.08.2015  20:12:50"/>
      </sharedItems>
    </cacheField>
    <cacheField name="дата" numFmtId="14">
      <sharedItems containsDate="1" containsMixedTypes="1" minDate="2015-08-01T00:00:00" maxDate="2015-08-03T00:00:00" count="3">
        <s v=""/>
        <d v="2015-08-01T00:00:00"/>
        <d v="2015-08-02T00:00:00"/>
      </sharedItems>
    </cacheField>
    <cacheField name="время" numFmtId="165">
      <sharedItems containsDate="1" containsMixedTypes="1" minDate="1899-12-30T08:34:25" maxDate="1899-12-30T20:35:01" count="6">
        <s v=""/>
        <d v="1899-12-30T08:34:25"/>
        <d v="1899-12-30T20:35:01"/>
        <d v="1899-12-30T08:44:46"/>
        <d v="1899-12-30T14:25:05"/>
        <d v="1899-12-30T20:12:50"/>
      </sharedItems>
    </cacheField>
    <cacheField name="утро " numFmtId="0">
      <sharedItems containsMixedTypes="1" containsNumber="1" containsInteger="1" minValue="1" maxValue="1"/>
    </cacheField>
    <cacheField name="вечер" numFmtId="0">
      <sharedItems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m/>
    <m/>
    <m/>
    <m/>
    <m/>
    <m/>
    <m/>
    <s v="время"/>
    <x v="0"/>
    <x v="0"/>
    <x v="0"/>
    <s v=""/>
    <s v=""/>
  </r>
  <r>
    <n v="1"/>
    <s v="P400 О655ММ777"/>
    <s v="Scania P400"/>
    <s v="Долгопрудный (пересыпка)"/>
    <s v="01.08.2015  00:00:01"/>
    <s v="01.08.2015  00:09:25"/>
    <s v="9мин"/>
    <s v="-"/>
    <x v="0"/>
    <x v="0"/>
    <x v="0"/>
    <s v=""/>
    <s v=""/>
  </r>
  <r>
    <n v="2"/>
    <s v="P400 О655ММ777"/>
    <s v="Scania P400"/>
    <s v="Долгопрудный (пересыпка)"/>
    <s v="01.08.2015  00:13:30"/>
    <s v="01.08.2015  00:17:53"/>
    <s v="4мин"/>
    <s v="4мин"/>
    <x v="0"/>
    <x v="0"/>
    <x v="0"/>
    <s v=""/>
    <s v=""/>
  </r>
  <r>
    <n v="3"/>
    <s v="P400 О655ММ777"/>
    <s v="Scania P400"/>
    <s v="Долгопрудный (пересыпка)"/>
    <s v="01.08.2015  00:25:02"/>
    <s v="01.08.2015  00:30:20"/>
    <s v="5мин"/>
    <s v="7мин"/>
    <x v="0"/>
    <x v="0"/>
    <x v="0"/>
    <s v=""/>
    <s v=""/>
  </r>
  <r>
    <n v="4"/>
    <s v="P400 О655ММ777"/>
    <s v="Scania P400"/>
    <s v="Долгопрудный (пересыпка)"/>
    <s v="01.08.2015  05:04:23"/>
    <s v="01.08.2015  05:14:18"/>
    <s v="9мин"/>
    <s v="4ч 34мин"/>
    <x v="0"/>
    <x v="0"/>
    <x v="0"/>
    <s v=""/>
    <s v=""/>
  </r>
  <r>
    <n v="5"/>
    <s v="P400 О655ММ777"/>
    <s v="Scania P400"/>
    <s v="Долгопрудный (пересыпка)"/>
    <s v="01.08.2015  05:17:25"/>
    <s v="01.08.2015  05:28:43"/>
    <s v="11мин"/>
    <s v="3мин"/>
    <x v="0"/>
    <x v="0"/>
    <x v="0"/>
    <s v=""/>
    <s v=""/>
  </r>
  <r>
    <n v="6"/>
    <s v="P400 О655ММ777"/>
    <s v="Scania P400"/>
    <s v="Долгопрудный (пересыпка)"/>
    <s v="01.08.2015  05:32:56"/>
    <s v="01.08.2015  05:42:20"/>
    <s v="9мин"/>
    <s v="4мин"/>
    <x v="0"/>
    <x v="0"/>
    <x v="0"/>
    <s v=""/>
    <s v=""/>
  </r>
  <r>
    <n v="7"/>
    <s v="P400 О655ММ777"/>
    <s v="Scania P400"/>
    <s v="Алексенский карьер (полигон)"/>
    <s v="01.08.2015  08:34:25"/>
    <s v="01.08.2015  09:58:03"/>
    <s v="1ч 23мин"/>
    <s v="2ч 52мин"/>
    <x v="1"/>
    <x v="1"/>
    <x v="1"/>
    <n v="1"/>
    <s v=""/>
  </r>
  <r>
    <n v="8"/>
    <s v="P400 О655ММ777"/>
    <s v="Scania P400"/>
    <s v="Долгопрудный (пересыпка)"/>
    <s v="01.08.2015  11:44:37"/>
    <s v="01.08.2015  11:51:52"/>
    <s v="7мин"/>
    <s v="1ч 46мин"/>
    <x v="0"/>
    <x v="0"/>
    <x v="0"/>
    <s v=""/>
    <s v=""/>
  </r>
  <r>
    <n v="9"/>
    <s v="P400 О655ММ777"/>
    <s v="Scania P400"/>
    <s v="Долгопрудный (пересыпка)"/>
    <s v="01.08.2015  11:59:24"/>
    <s v="01.08.2015  12:04:21"/>
    <s v="4мин"/>
    <s v="7мин"/>
    <x v="0"/>
    <x v="0"/>
    <x v="0"/>
    <s v=""/>
    <s v=""/>
  </r>
  <r>
    <n v="10"/>
    <s v="P400 О655ММ777"/>
    <s v="Scania P400"/>
    <s v="Долгопрудный (пересыпка)"/>
    <s v="01.08.2015  12:10:22"/>
    <s v="01.08.2015  12:14:54"/>
    <s v="4мин"/>
    <s v="6мин"/>
    <x v="0"/>
    <x v="0"/>
    <x v="0"/>
    <s v=""/>
    <s v=""/>
  </r>
  <r>
    <n v="11"/>
    <s v="P400 О655ММ777"/>
    <s v="Scania P400"/>
    <s v="Долгопрудный (пересыпка)"/>
    <s v="01.08.2015  12:27:29"/>
    <s v="01.08.2015  12:30:50"/>
    <s v="3мин"/>
    <s v="12мин"/>
    <x v="0"/>
    <x v="0"/>
    <x v="0"/>
    <s v=""/>
    <s v=""/>
  </r>
  <r>
    <n v="12"/>
    <s v="P400 О655ММ777"/>
    <s v="Scania P400"/>
    <s v="Долгопрудный (пересыпка)"/>
    <s v="01.08.2015  12:40:16"/>
    <s v="01.08.2015  12:46:11"/>
    <s v="5мин"/>
    <s v="9мин"/>
    <x v="0"/>
    <x v="0"/>
    <x v="0"/>
    <s v=""/>
    <s v=""/>
  </r>
  <r>
    <n v="13"/>
    <s v="P400 О655ММ777"/>
    <s v="Scania P400"/>
    <s v="Долгопрудный (пересыпка)"/>
    <s v="01.08.2015  18:09:34"/>
    <s v="01.08.2015  18:19:26"/>
    <s v="9мин"/>
    <s v="5ч 23мин"/>
    <x v="0"/>
    <x v="0"/>
    <x v="0"/>
    <s v=""/>
    <s v=""/>
  </r>
  <r>
    <n v="14"/>
    <s v="P400 О655ММ777"/>
    <s v="Scania P400"/>
    <s v="Долгопрудный (пересыпка)"/>
    <s v="01.08.2015  18:24:28"/>
    <s v="01.08.2015  18:25:35"/>
    <s v="1мин"/>
    <s v="5мин"/>
    <x v="0"/>
    <x v="0"/>
    <x v="0"/>
    <s v=""/>
    <s v=""/>
  </r>
  <r>
    <n v="15"/>
    <s v="P400 О655ММ777"/>
    <s v="Scania P400"/>
    <s v="Долгопрудный (пересыпка)"/>
    <s v="01.08.2015  18:41:41"/>
    <s v="01.08.2015  18:46:06"/>
    <s v="4мин"/>
    <s v="16мин"/>
    <x v="0"/>
    <x v="0"/>
    <x v="0"/>
    <s v=""/>
    <s v=""/>
  </r>
  <r>
    <n v="16"/>
    <s v="P400 О655ММ777"/>
    <s v="Scania P400"/>
    <s v="Алексенский карьер (полигон)"/>
    <s v="01.08.2015  20:35:01"/>
    <s v="01.08.2015  21:53:05"/>
    <s v="1ч 18мин"/>
    <s v="1ч 48мин"/>
    <x v="2"/>
    <x v="1"/>
    <x v="2"/>
    <s v=""/>
    <n v="1"/>
  </r>
  <r>
    <n v="17"/>
    <s v="P400 О655ММ777"/>
    <s v="Scania P400"/>
    <s v="Долгопрудный (пересыпка)"/>
    <s v="01.08.2015  23:36:59"/>
    <s v="01.08.2015  23:45:22"/>
    <s v="8мин"/>
    <s v="1ч 43мин"/>
    <x v="0"/>
    <x v="0"/>
    <x v="0"/>
    <s v=""/>
    <s v=""/>
  </r>
  <r>
    <n v="18"/>
    <s v="P400 О655ММ777"/>
    <s v="Scania P400"/>
    <s v="Долгопрудный (пересыпка)"/>
    <s v="01.08.2015  23:49:36"/>
    <s v="01.08.2015  23:53:24"/>
    <s v="3мин"/>
    <s v="4мин"/>
    <x v="0"/>
    <x v="0"/>
    <x v="0"/>
    <s v=""/>
    <s v=""/>
  </r>
  <r>
    <n v="19"/>
    <s v="P400 О655ММ777"/>
    <s v="Scania P400"/>
    <s v="Долгопрудный (пересыпка)"/>
    <s v="01.08.2015  23:58:35"/>
    <s v="01.08.2015  23:59:00"/>
    <s v="1мин"/>
    <s v="5мин"/>
    <x v="0"/>
    <x v="0"/>
    <x v="0"/>
    <s v=""/>
    <s v=""/>
  </r>
  <r>
    <n v="20"/>
    <s v="P400 О655ММ777"/>
    <s v="Scania P400"/>
    <s v="Долгопрудный (пересыпка)"/>
    <s v="02.08.2015  00:00:01"/>
    <s v="02.08.2015  00:04:45"/>
    <s v="4мин"/>
    <s v="-"/>
    <x v="0"/>
    <x v="0"/>
    <x v="0"/>
    <s v=""/>
    <s v=""/>
  </r>
  <r>
    <n v="21"/>
    <s v="P400 О655ММ777"/>
    <s v="Scania P400"/>
    <s v="Долгопрудный (пересыпка)"/>
    <s v="02.08.2015  04:37:28"/>
    <s v="02.08.2015  04:40:19"/>
    <s v="2мин"/>
    <s v="4ч 32мин"/>
    <x v="0"/>
    <x v="0"/>
    <x v="0"/>
    <s v=""/>
    <s v=""/>
  </r>
  <r>
    <n v="22"/>
    <s v="P400 О655ММ777"/>
    <s v="Scania P400"/>
    <s v="Долгопрудный (пересыпка)"/>
    <s v="02.08.2015  04:42:42"/>
    <s v="02.08.2015  04:45:32"/>
    <s v="2мин"/>
    <s v="2мин"/>
    <x v="0"/>
    <x v="0"/>
    <x v="0"/>
    <s v=""/>
    <s v=""/>
  </r>
  <r>
    <n v="23"/>
    <s v="P400 О655ММ777"/>
    <s v="Scania P400"/>
    <s v="Долгопрудный (пересыпка)"/>
    <s v="02.08.2015  04:52:38"/>
    <s v="02.08.2015  05:00:12"/>
    <s v="7мин"/>
    <s v="7мин"/>
    <x v="0"/>
    <x v="0"/>
    <x v="0"/>
    <s v=""/>
    <s v=""/>
  </r>
  <r>
    <n v="24"/>
    <s v="P400 О655ММ777"/>
    <s v="Scania P400"/>
    <s v="Алексенский карьер (полигон)"/>
    <s v="02.08.2015  08:44:46"/>
    <s v="02.08.2015  10:10:10"/>
    <s v="1ч 25мин"/>
    <s v="3ч 44мин"/>
    <x v="3"/>
    <x v="2"/>
    <x v="3"/>
    <n v="1"/>
    <s v=""/>
  </r>
  <r>
    <n v="25"/>
    <s v="P400 О655ММ777"/>
    <s v="Scania P400"/>
    <s v="Долгопрудный (пересыпка)"/>
    <s v="02.08.2015  11:51:09"/>
    <s v="02.08.2015  12:04:06"/>
    <s v="12мин"/>
    <s v="1ч 40мин"/>
    <x v="0"/>
    <x v="0"/>
    <x v="0"/>
    <s v=""/>
    <s v=""/>
  </r>
  <r>
    <n v="26"/>
    <s v="P400 О655ММ777"/>
    <s v="Scania P400"/>
    <s v="Долгопрудный (пересыпка)"/>
    <s v="02.08.2015  12:08:06"/>
    <s v="02.08.2015  12:23:49"/>
    <s v="15мин"/>
    <s v="4мин"/>
    <x v="0"/>
    <x v="0"/>
    <x v="0"/>
    <s v=""/>
    <s v=""/>
  </r>
  <r>
    <n v="27"/>
    <s v="P400 О655ММ777"/>
    <s v="Scania P400"/>
    <s v="Долгопрудный (пересыпка)"/>
    <s v="02.08.2015  12:27:49"/>
    <s v="02.08.2015  12:33:06"/>
    <s v="5мин"/>
    <s v="4мин"/>
    <x v="0"/>
    <x v="0"/>
    <x v="0"/>
    <s v=""/>
    <s v=""/>
  </r>
  <r>
    <n v="28"/>
    <s v="P400 О655ММ777"/>
    <s v="Scania P400"/>
    <s v="Алексенский карьер (полигон)"/>
    <s v="02.08.2015  14:25:05"/>
    <s v="02.08.2015  15:50:04"/>
    <s v="1ч 24мин"/>
    <s v="1ч 51мин"/>
    <x v="4"/>
    <x v="2"/>
    <x v="4"/>
    <n v="1"/>
    <s v=""/>
  </r>
  <r>
    <n v="29"/>
    <s v="P400 О655ММ777"/>
    <s v="Scania P400"/>
    <s v="Долгопрудный (пересыпка)"/>
    <s v="02.08.2015  18:02:40"/>
    <s v="02.08.2015  18:10:21"/>
    <s v="7мин"/>
    <s v="2ч 12мин"/>
    <x v="0"/>
    <x v="0"/>
    <x v="0"/>
    <s v=""/>
    <s v=""/>
  </r>
  <r>
    <n v="30"/>
    <s v="P400 О655ММ777"/>
    <s v="Scania P400"/>
    <s v="Долгопрудный (пересыпка)"/>
    <s v="02.08.2015  18:14:03"/>
    <s v="02.08.2015  18:28:14"/>
    <s v="14мин"/>
    <s v="3мин"/>
    <x v="0"/>
    <x v="0"/>
    <x v="0"/>
    <s v=""/>
    <s v=""/>
  </r>
  <r>
    <n v="31"/>
    <s v="P400 О655ММ777"/>
    <s v="Scania P400"/>
    <s v="Алексенский карьер (полигон)"/>
    <s v="02.08.2015  20:12:50"/>
    <s v="02.08.2015  21:21:34"/>
    <s v="1ч 8мин"/>
    <s v="1ч 44мин"/>
    <x v="5"/>
    <x v="2"/>
    <x v="5"/>
    <s v=""/>
    <n v="1"/>
  </r>
  <r>
    <n v="32"/>
    <s v="P400 О655ММ777"/>
    <s v="Scania P400"/>
    <s v="Долгопрудный (пересыпка)"/>
    <s v="02.08.2015  23:17:17"/>
    <s v="02.08.2015  23:21:49"/>
    <s v="4мин"/>
    <s v="1ч 55мин"/>
    <x v="0"/>
    <x v="0"/>
    <x v="0"/>
    <s v=""/>
    <s v=""/>
  </r>
  <r>
    <n v="33"/>
    <s v="P400 О655ММ777"/>
    <s v="Scania P400"/>
    <s v="Долгопрудный (пересыпка)"/>
    <s v="02.08.2015  23:26:15"/>
    <s v="02.08.2015  23:36:39"/>
    <s v="10мин"/>
    <s v="4мин"/>
    <x v="0"/>
    <x v="0"/>
    <x v="0"/>
    <s v=""/>
    <s v=""/>
  </r>
  <r>
    <n v="34"/>
    <s v="P400 О655ММ777"/>
    <s v="Scania P400"/>
    <s v="Долгопрудный (пересыпка)"/>
    <s v="02.08.2015  23:39:11"/>
    <s v="02.08.2015  23:59:00"/>
    <s v="19мин"/>
    <s v="2мин"/>
    <x v="0"/>
    <x v="0"/>
    <x v="0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6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1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>
      <items count="7">
        <item h="1" x="0"/>
        <item x="1"/>
        <item x="2"/>
        <item x="3"/>
        <item x="4"/>
        <item x="5"/>
        <item t="default"/>
      </items>
    </pivotField>
    <pivotField axis="axisRow" showAll="0">
      <items count="4">
        <item h="1" x="0"/>
        <item x="1"/>
        <item x="2"/>
        <item t="default"/>
      </items>
    </pivotField>
    <pivotField axis="axisRow" showAll="0">
      <items count="7">
        <item x="0"/>
        <item x="1"/>
        <item x="3"/>
        <item x="4"/>
        <item x="5"/>
        <item x="2"/>
        <item t="default"/>
      </items>
    </pivotField>
    <pivotField showAll="0"/>
    <pivotField showAll="0"/>
  </pivotFields>
  <rowFields count="2">
    <field x="9"/>
    <field x="10"/>
  </rowFields>
  <rowItems count="8">
    <i>
      <x v="1"/>
    </i>
    <i r="1">
      <x v="1"/>
    </i>
    <i r="1">
      <x v="5"/>
    </i>
    <i>
      <x v="2"/>
    </i>
    <i r="1">
      <x v="2"/>
    </i>
    <i r="1">
      <x v="3"/>
    </i>
    <i r="1">
      <x v="4"/>
    </i>
    <i t="grand">
      <x/>
    </i>
  </rowItems>
  <colItems count="1">
    <i/>
  </colItems>
  <dataFields count="1">
    <dataField name="Количество по полю Транзит" fld="7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workbookViewId="0">
      <selection activeCell="D20" sqref="D20"/>
    </sheetView>
  </sheetViews>
  <sheetFormatPr defaultRowHeight="15" x14ac:dyDescent="0.25"/>
  <cols>
    <col min="1" max="1" width="17.28515625" customWidth="1"/>
    <col min="2" max="2" width="27.85546875" customWidth="1"/>
    <col min="3" max="6" width="18.42578125" bestFit="1" customWidth="1"/>
    <col min="7" max="7" width="11.85546875" customWidth="1"/>
    <col min="8" max="8" width="11.85546875" bestFit="1" customWidth="1"/>
  </cols>
  <sheetData>
    <row r="3" spans="1:2" x14ac:dyDescent="0.25">
      <c r="A3" s="14" t="s">
        <v>120</v>
      </c>
      <c r="B3" t="s">
        <v>122</v>
      </c>
    </row>
    <row r="4" spans="1:2" x14ac:dyDescent="0.25">
      <c r="A4" s="16">
        <v>42217</v>
      </c>
      <c r="B4" s="18">
        <v>2</v>
      </c>
    </row>
    <row r="5" spans="1:2" x14ac:dyDescent="0.25">
      <c r="A5" s="17">
        <v>0.35723379629629631</v>
      </c>
      <c r="B5" s="18">
        <v>1</v>
      </c>
    </row>
    <row r="6" spans="1:2" x14ac:dyDescent="0.25">
      <c r="A6" s="17">
        <v>0.85765046296296299</v>
      </c>
      <c r="B6" s="18">
        <v>1</v>
      </c>
    </row>
    <row r="7" spans="1:2" x14ac:dyDescent="0.25">
      <c r="A7" s="16">
        <v>42218</v>
      </c>
      <c r="B7" s="18">
        <v>3</v>
      </c>
    </row>
    <row r="8" spans="1:2" x14ac:dyDescent="0.25">
      <c r="A8" s="17">
        <v>0.36442129629629627</v>
      </c>
      <c r="B8" s="18">
        <v>1</v>
      </c>
    </row>
    <row r="9" spans="1:2" x14ac:dyDescent="0.25">
      <c r="A9" s="17">
        <v>0.60075231481481484</v>
      </c>
      <c r="B9" s="18">
        <v>1</v>
      </c>
    </row>
    <row r="10" spans="1:2" x14ac:dyDescent="0.25">
      <c r="A10" s="17">
        <v>0.84224537037037039</v>
      </c>
      <c r="B10" s="18">
        <v>1</v>
      </c>
    </row>
    <row r="11" spans="1:2" x14ac:dyDescent="0.25">
      <c r="A11" s="15" t="s">
        <v>121</v>
      </c>
      <c r="B11" s="18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N36"/>
  <sheetViews>
    <sheetView workbookViewId="0">
      <selection activeCell="B1" sqref="B1"/>
    </sheetView>
  </sheetViews>
  <sheetFormatPr defaultRowHeight="15" x14ac:dyDescent="0.25"/>
  <cols>
    <col min="1" max="1" width="3.7109375" customWidth="1"/>
    <col min="2" max="2" width="6.85546875" customWidth="1"/>
    <col min="3" max="3" width="26.140625" customWidth="1"/>
    <col min="4" max="4" width="24" customWidth="1"/>
    <col min="5" max="5" width="25.42578125" customWidth="1"/>
    <col min="6" max="8" width="17.140625" customWidth="1"/>
    <col min="9" max="9" width="14.42578125" customWidth="1"/>
    <col min="10" max="10" width="18.28515625" customWidth="1"/>
    <col min="11" max="11" width="16.7109375" style="7" bestFit="1" customWidth="1"/>
    <col min="12" max="12" width="10.140625" style="7" bestFit="1" customWidth="1"/>
  </cols>
  <sheetData>
    <row r="1" spans="2:14" s="1" customFormat="1" ht="24.75" customHeight="1" thickBot="1" x14ac:dyDescent="0.3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2" t="s">
        <v>7</v>
      </c>
      <c r="J1" s="1" t="s">
        <v>116</v>
      </c>
      <c r="K1" s="6" t="s">
        <v>117</v>
      </c>
      <c r="L1" s="6" t="s">
        <v>8</v>
      </c>
      <c r="M1" s="1" t="s">
        <v>118</v>
      </c>
      <c r="N1" s="10" t="s">
        <v>119</v>
      </c>
    </row>
    <row r="2" spans="2:14" s="1" customFormat="1" ht="15.75" thickBot="1" x14ac:dyDescent="0.3">
      <c r="B2" s="13"/>
      <c r="C2" s="13"/>
      <c r="D2" s="13"/>
      <c r="E2" s="13"/>
      <c r="F2" s="13"/>
      <c r="G2" s="13"/>
      <c r="H2" s="13"/>
      <c r="I2" s="9" t="s">
        <v>8</v>
      </c>
      <c r="J2" s="1" t="str">
        <f>IF(E2="Алексенский карьер (полигон)",F2,"")</f>
        <v/>
      </c>
      <c r="K2" s="6" t="str">
        <f>IF(J2="","",TRUNC(F2))</f>
        <v/>
      </c>
      <c r="L2" s="8" t="str">
        <f>IF(J2="","",MOD(F2,1))</f>
        <v/>
      </c>
      <c r="M2" s="1" t="str">
        <f t="shared" ref="M2:M36" si="0">IF(L2="","",IF(L2-"6:"&gt;--"12:","",1))</f>
        <v/>
      </c>
      <c r="N2" s="1" t="str">
        <f t="shared" ref="N2:N36" si="1">IF(L2="","",IF(L2-"6:"&lt;=--"12:","",1))</f>
        <v/>
      </c>
    </row>
    <row r="3" spans="2:14" s="1" customFormat="1" x14ac:dyDescent="0.25">
      <c r="B3" s="2">
        <v>1</v>
      </c>
      <c r="C3" t="s">
        <v>9</v>
      </c>
      <c r="D3" s="3" t="s">
        <v>10</v>
      </c>
      <c r="E3" s="4" t="s">
        <v>11</v>
      </c>
      <c r="F3" s="2" t="s">
        <v>12</v>
      </c>
      <c r="G3" s="5" t="s">
        <v>13</v>
      </c>
      <c r="H3" t="s">
        <v>14</v>
      </c>
      <c r="I3" s="2" t="s">
        <v>15</v>
      </c>
      <c r="J3" s="1" t="str">
        <f>IF(E3="Алексенский карьер (полигон)",F3,"")</f>
        <v/>
      </c>
      <c r="K3" s="6" t="str">
        <f>IF(J3="","",TRUNC(F3))</f>
        <v/>
      </c>
      <c r="L3" s="8" t="str">
        <f>IF(J3="","",MOD(F3,1))</f>
        <v/>
      </c>
      <c r="M3" s="1" t="str">
        <f t="shared" si="0"/>
        <v/>
      </c>
      <c r="N3" s="1" t="str">
        <f t="shared" si="1"/>
        <v/>
      </c>
    </row>
    <row r="4" spans="2:14" s="1" customFormat="1" x14ac:dyDescent="0.25">
      <c r="B4" s="2">
        <v>2</v>
      </c>
      <c r="C4" t="s">
        <v>9</v>
      </c>
      <c r="D4" s="3" t="s">
        <v>10</v>
      </c>
      <c r="E4" s="4" t="s">
        <v>11</v>
      </c>
      <c r="F4" s="2" t="s">
        <v>16</v>
      </c>
      <c r="G4" s="5" t="s">
        <v>17</v>
      </c>
      <c r="H4" t="s">
        <v>18</v>
      </c>
      <c r="I4" s="2" t="s">
        <v>18</v>
      </c>
      <c r="J4" s="1" t="str">
        <f>IF(E4="Алексенский карьер (полигон)",F4,"")</f>
        <v/>
      </c>
      <c r="K4" s="6" t="str">
        <f>IF(J4="","",TRUNC(F4))</f>
        <v/>
      </c>
      <c r="L4" s="8" t="str">
        <f>IF(J4="","",MOD(F4,1))</f>
        <v/>
      </c>
      <c r="M4" s="1" t="str">
        <f t="shared" si="0"/>
        <v/>
      </c>
      <c r="N4" s="1" t="str">
        <f t="shared" si="1"/>
        <v/>
      </c>
    </row>
    <row r="5" spans="2:14" s="1" customFormat="1" x14ac:dyDescent="0.25">
      <c r="B5" s="2">
        <v>3</v>
      </c>
      <c r="C5" t="s">
        <v>9</v>
      </c>
      <c r="D5" s="3" t="s">
        <v>10</v>
      </c>
      <c r="E5" s="4" t="s">
        <v>11</v>
      </c>
      <c r="F5" s="2" t="s">
        <v>19</v>
      </c>
      <c r="G5" s="5" t="s">
        <v>20</v>
      </c>
      <c r="H5" t="s">
        <v>21</v>
      </c>
      <c r="I5" s="2" t="s">
        <v>22</v>
      </c>
      <c r="J5" s="1" t="str">
        <f>IF(E5="Алексенский карьер (полигон)",F5,"")</f>
        <v/>
      </c>
      <c r="K5" s="6" t="str">
        <f>IF(J5="","",TRUNC(F5))</f>
        <v/>
      </c>
      <c r="L5" s="8" t="str">
        <f>IF(J5="","",MOD(F5,1))</f>
        <v/>
      </c>
      <c r="M5" s="1" t="str">
        <f t="shared" si="0"/>
        <v/>
      </c>
      <c r="N5" s="1" t="str">
        <f t="shared" si="1"/>
        <v/>
      </c>
    </row>
    <row r="6" spans="2:14" s="1" customFormat="1" x14ac:dyDescent="0.25">
      <c r="B6" s="2">
        <v>4</v>
      </c>
      <c r="C6" t="s">
        <v>9</v>
      </c>
      <c r="D6" s="3" t="s">
        <v>10</v>
      </c>
      <c r="E6" s="4" t="s">
        <v>11</v>
      </c>
      <c r="F6" s="2" t="s">
        <v>23</v>
      </c>
      <c r="G6" s="5" t="s">
        <v>24</v>
      </c>
      <c r="H6" t="s">
        <v>14</v>
      </c>
      <c r="I6" s="2" t="s">
        <v>25</v>
      </c>
      <c r="J6" s="1" t="str">
        <f>IF(E6="Алексенский карьер (полигон)",F6,"")</f>
        <v/>
      </c>
      <c r="K6" s="6" t="str">
        <f>IF(J6="","",TRUNC(F6))</f>
        <v/>
      </c>
      <c r="L6" s="8" t="str">
        <f>IF(J6="","",MOD(F6,1))</f>
        <v/>
      </c>
      <c r="M6" s="1" t="str">
        <f t="shared" si="0"/>
        <v/>
      </c>
      <c r="N6" s="1" t="str">
        <f t="shared" si="1"/>
        <v/>
      </c>
    </row>
    <row r="7" spans="2:14" s="1" customFormat="1" x14ac:dyDescent="0.25">
      <c r="B7" s="2">
        <v>5</v>
      </c>
      <c r="C7" t="s">
        <v>9</v>
      </c>
      <c r="D7" s="3" t="s">
        <v>10</v>
      </c>
      <c r="E7" s="4" t="s">
        <v>11</v>
      </c>
      <c r="F7" s="2" t="s">
        <v>26</v>
      </c>
      <c r="G7" s="5" t="s">
        <v>27</v>
      </c>
      <c r="H7" t="s">
        <v>28</v>
      </c>
      <c r="I7" s="2" t="s">
        <v>29</v>
      </c>
      <c r="J7" s="1" t="str">
        <f>IF(E7="Алексенский карьер (полигон)",F7,"")</f>
        <v/>
      </c>
      <c r="K7" s="6" t="str">
        <f>IF(J7="","",TRUNC(F7))</f>
        <v/>
      </c>
      <c r="L7" s="8" t="str">
        <f>IF(J7="","",MOD(F7,1))</f>
        <v/>
      </c>
      <c r="M7" s="1" t="str">
        <f t="shared" si="0"/>
        <v/>
      </c>
      <c r="N7" s="1" t="str">
        <f t="shared" si="1"/>
        <v/>
      </c>
    </row>
    <row r="8" spans="2:14" s="1" customFormat="1" x14ac:dyDescent="0.25">
      <c r="B8" s="2">
        <v>6</v>
      </c>
      <c r="C8" t="s">
        <v>9</v>
      </c>
      <c r="D8" s="3" t="s">
        <v>10</v>
      </c>
      <c r="E8" s="4" t="s">
        <v>11</v>
      </c>
      <c r="F8" s="2" t="s">
        <v>30</v>
      </c>
      <c r="G8" s="5" t="s">
        <v>31</v>
      </c>
      <c r="H8" t="s">
        <v>14</v>
      </c>
      <c r="I8" s="2" t="s">
        <v>18</v>
      </c>
      <c r="J8" s="1" t="str">
        <f>IF(E8="Алексенский карьер (полигон)",F8,"")</f>
        <v/>
      </c>
      <c r="K8" s="6" t="str">
        <f>IF(J8="","",TRUNC(F8))</f>
        <v/>
      </c>
      <c r="L8" s="8" t="str">
        <f>IF(J8="","",MOD(F8,1))</f>
        <v/>
      </c>
      <c r="M8" s="1" t="str">
        <f t="shared" si="0"/>
        <v/>
      </c>
      <c r="N8" s="1" t="str">
        <f t="shared" si="1"/>
        <v/>
      </c>
    </row>
    <row r="9" spans="2:14" s="1" customFormat="1" ht="24" x14ac:dyDescent="0.25">
      <c r="B9" s="2">
        <v>7</v>
      </c>
      <c r="C9" t="s">
        <v>9</v>
      </c>
      <c r="D9" s="3" t="s">
        <v>10</v>
      </c>
      <c r="E9" s="4" t="s">
        <v>32</v>
      </c>
      <c r="F9" s="2" t="s">
        <v>33</v>
      </c>
      <c r="G9" s="5" t="s">
        <v>34</v>
      </c>
      <c r="H9" t="s">
        <v>35</v>
      </c>
      <c r="I9" s="2" t="s">
        <v>36</v>
      </c>
      <c r="J9" s="1" t="str">
        <f>IF(E9="Алексенский карьер (полигон)",F9,"")</f>
        <v>01.08.2015  08:34:25</v>
      </c>
      <c r="K9" s="6">
        <f>IF(J9="","",TRUNC(F9))</f>
        <v>42217</v>
      </c>
      <c r="L9" s="8">
        <f>IF(J9="","",MOD(F9,1))</f>
        <v>0.35723379629780538</v>
      </c>
      <c r="M9" s="1">
        <f t="shared" si="0"/>
        <v>1</v>
      </c>
      <c r="N9" s="1" t="str">
        <f t="shared" si="1"/>
        <v/>
      </c>
    </row>
    <row r="10" spans="2:14" s="1" customFormat="1" x14ac:dyDescent="0.25">
      <c r="B10" s="2">
        <v>8</v>
      </c>
      <c r="C10" t="s">
        <v>9</v>
      </c>
      <c r="D10" s="3" t="s">
        <v>10</v>
      </c>
      <c r="E10" s="4" t="s">
        <v>11</v>
      </c>
      <c r="F10" s="2" t="s">
        <v>37</v>
      </c>
      <c r="G10" s="5" t="s">
        <v>38</v>
      </c>
      <c r="H10" t="s">
        <v>22</v>
      </c>
      <c r="I10" s="2" t="s">
        <v>39</v>
      </c>
      <c r="J10" s="1" t="str">
        <f>IF(E10="Алексенский карьер (полигон)",F10,"")</f>
        <v/>
      </c>
      <c r="K10" s="6" t="str">
        <f>IF(J10="","",TRUNC(F10))</f>
        <v/>
      </c>
      <c r="L10" s="8" t="str">
        <f>IF(J10="","",MOD(F10,1))</f>
        <v/>
      </c>
      <c r="M10" s="1" t="str">
        <f t="shared" si="0"/>
        <v/>
      </c>
      <c r="N10" s="1" t="str">
        <f t="shared" si="1"/>
        <v/>
      </c>
    </row>
    <row r="11" spans="2:14" s="1" customFormat="1" x14ac:dyDescent="0.25">
      <c r="B11" s="2">
        <v>9</v>
      </c>
      <c r="C11" t="s">
        <v>9</v>
      </c>
      <c r="D11" s="3" t="s">
        <v>10</v>
      </c>
      <c r="E11" s="4" t="s">
        <v>11</v>
      </c>
      <c r="F11" s="2" t="s">
        <v>40</v>
      </c>
      <c r="G11" s="5" t="s">
        <v>41</v>
      </c>
      <c r="H11" t="s">
        <v>18</v>
      </c>
      <c r="I11" s="2" t="s">
        <v>22</v>
      </c>
      <c r="J11" s="1" t="str">
        <f>IF(E11="Алексенский карьер (полигон)",F11,"")</f>
        <v/>
      </c>
      <c r="K11" s="6" t="str">
        <f>IF(J11="","",TRUNC(F11))</f>
        <v/>
      </c>
      <c r="L11" s="8" t="str">
        <f>IF(J11="","",MOD(F11,1))</f>
        <v/>
      </c>
      <c r="M11" s="1" t="str">
        <f t="shared" si="0"/>
        <v/>
      </c>
      <c r="N11" s="1" t="str">
        <f t="shared" si="1"/>
        <v/>
      </c>
    </row>
    <row r="12" spans="2:14" s="1" customFormat="1" x14ac:dyDescent="0.25">
      <c r="B12" s="2">
        <v>10</v>
      </c>
      <c r="C12" t="s">
        <v>9</v>
      </c>
      <c r="D12" s="3" t="s">
        <v>10</v>
      </c>
      <c r="E12" s="4" t="s">
        <v>11</v>
      </c>
      <c r="F12" s="2" t="s">
        <v>42</v>
      </c>
      <c r="G12" s="5" t="s">
        <v>43</v>
      </c>
      <c r="H12" t="s">
        <v>18</v>
      </c>
      <c r="I12" s="2" t="s">
        <v>44</v>
      </c>
      <c r="J12" s="1" t="str">
        <f>IF(E12="Алексенский карьер (полигон)",F12,"")</f>
        <v/>
      </c>
      <c r="K12" s="6" t="str">
        <f>IF(J12="","",TRUNC(F12))</f>
        <v/>
      </c>
      <c r="L12" s="8" t="str">
        <f>IF(J12="","",MOD(F12,1))</f>
        <v/>
      </c>
      <c r="M12" s="1" t="str">
        <f t="shared" si="0"/>
        <v/>
      </c>
      <c r="N12" s="1" t="str">
        <f t="shared" si="1"/>
        <v/>
      </c>
    </row>
    <row r="13" spans="2:14" s="1" customFormat="1" x14ac:dyDescent="0.25">
      <c r="B13" s="2">
        <v>11</v>
      </c>
      <c r="C13" t="s">
        <v>9</v>
      </c>
      <c r="D13" s="3" t="s">
        <v>10</v>
      </c>
      <c r="E13" s="4" t="s">
        <v>11</v>
      </c>
      <c r="F13" s="2" t="s">
        <v>45</v>
      </c>
      <c r="G13" s="5" t="s">
        <v>46</v>
      </c>
      <c r="H13" t="s">
        <v>29</v>
      </c>
      <c r="I13" s="2" t="s">
        <v>47</v>
      </c>
      <c r="J13" s="1" t="str">
        <f>IF(E13="Алексенский карьер (полигон)",F13,"")</f>
        <v/>
      </c>
      <c r="K13" s="6" t="str">
        <f>IF(J13="","",TRUNC(F13))</f>
        <v/>
      </c>
      <c r="L13" s="8" t="str">
        <f>IF(J13="","",MOD(F13,1))</f>
        <v/>
      </c>
      <c r="M13" s="1" t="str">
        <f t="shared" si="0"/>
        <v/>
      </c>
      <c r="N13" s="1" t="str">
        <f t="shared" si="1"/>
        <v/>
      </c>
    </row>
    <row r="14" spans="2:14" s="1" customFormat="1" x14ac:dyDescent="0.25">
      <c r="B14" s="2">
        <v>12</v>
      </c>
      <c r="C14" t="s">
        <v>9</v>
      </c>
      <c r="D14" s="3" t="s">
        <v>10</v>
      </c>
      <c r="E14" s="4" t="s">
        <v>11</v>
      </c>
      <c r="F14" s="2" t="s">
        <v>48</v>
      </c>
      <c r="G14" s="5" t="s">
        <v>49</v>
      </c>
      <c r="H14" t="s">
        <v>21</v>
      </c>
      <c r="I14" s="2" t="s">
        <v>14</v>
      </c>
      <c r="J14" s="1" t="str">
        <f>IF(E14="Алексенский карьер (полигон)",F14,"")</f>
        <v/>
      </c>
      <c r="K14" s="6" t="str">
        <f>IF(J14="","",TRUNC(F14))</f>
        <v/>
      </c>
      <c r="L14" s="8" t="str">
        <f>IF(J14="","",MOD(F14,1))</f>
        <v/>
      </c>
      <c r="M14" s="1" t="str">
        <f t="shared" si="0"/>
        <v/>
      </c>
      <c r="N14" s="1" t="str">
        <f t="shared" si="1"/>
        <v/>
      </c>
    </row>
    <row r="15" spans="2:14" s="1" customFormat="1" x14ac:dyDescent="0.25">
      <c r="B15" s="2">
        <v>13</v>
      </c>
      <c r="C15" t="s">
        <v>9</v>
      </c>
      <c r="D15" s="3" t="s">
        <v>10</v>
      </c>
      <c r="E15" s="4" t="s">
        <v>11</v>
      </c>
      <c r="F15" s="2" t="s">
        <v>50</v>
      </c>
      <c r="G15" s="5" t="s">
        <v>51</v>
      </c>
      <c r="H15" t="s">
        <v>14</v>
      </c>
      <c r="I15" s="2" t="s">
        <v>52</v>
      </c>
      <c r="J15" s="1" t="str">
        <f>IF(E15="Алексенский карьер (полигон)",F15,"")</f>
        <v/>
      </c>
      <c r="K15" s="6" t="str">
        <f>IF(J15="","",TRUNC(F15))</f>
        <v/>
      </c>
      <c r="L15" s="8" t="str">
        <f>IF(J15="","",MOD(F15,1))</f>
        <v/>
      </c>
      <c r="M15" s="1" t="str">
        <f t="shared" si="0"/>
        <v/>
      </c>
      <c r="N15" s="1" t="str">
        <f t="shared" si="1"/>
        <v/>
      </c>
    </row>
    <row r="16" spans="2:14" s="1" customFormat="1" x14ac:dyDescent="0.25">
      <c r="B16" s="2">
        <v>14</v>
      </c>
      <c r="C16" t="s">
        <v>9</v>
      </c>
      <c r="D16" s="3" t="s">
        <v>10</v>
      </c>
      <c r="E16" s="4" t="s">
        <v>11</v>
      </c>
      <c r="F16" s="2" t="s">
        <v>53</v>
      </c>
      <c r="G16" s="5" t="s">
        <v>54</v>
      </c>
      <c r="H16" t="s">
        <v>55</v>
      </c>
      <c r="I16" s="2" t="s">
        <v>21</v>
      </c>
      <c r="J16" s="1" t="str">
        <f>IF(E16="Алексенский карьер (полигон)",F16,"")</f>
        <v/>
      </c>
      <c r="K16" s="6" t="str">
        <f>IF(J16="","",TRUNC(F16))</f>
        <v/>
      </c>
      <c r="L16" s="8" t="str">
        <f>IF(J16="","",MOD(F16,1))</f>
        <v/>
      </c>
      <c r="M16" s="1" t="str">
        <f t="shared" si="0"/>
        <v/>
      </c>
      <c r="N16" s="1" t="str">
        <f t="shared" si="1"/>
        <v/>
      </c>
    </row>
    <row r="17" spans="2:14" s="1" customFormat="1" x14ac:dyDescent="0.25">
      <c r="B17" s="2">
        <v>15</v>
      </c>
      <c r="C17" t="s">
        <v>9</v>
      </c>
      <c r="D17" s="3" t="s">
        <v>10</v>
      </c>
      <c r="E17" s="4" t="s">
        <v>11</v>
      </c>
      <c r="F17" s="2" t="s">
        <v>56</v>
      </c>
      <c r="G17" s="5" t="s">
        <v>57</v>
      </c>
      <c r="H17" t="s">
        <v>18</v>
      </c>
      <c r="I17" s="2" t="s">
        <v>58</v>
      </c>
      <c r="J17" s="1" t="str">
        <f>IF(E17="Алексенский карьер (полигон)",F17,"")</f>
        <v/>
      </c>
      <c r="K17" s="6" t="str">
        <f>IF(J17="","",TRUNC(F17))</f>
        <v/>
      </c>
      <c r="L17" s="8" t="str">
        <f>IF(J17="","",MOD(F17,1))</f>
        <v/>
      </c>
      <c r="M17" s="1" t="str">
        <f t="shared" si="0"/>
        <v/>
      </c>
      <c r="N17" s="1" t="str">
        <f t="shared" si="1"/>
        <v/>
      </c>
    </row>
    <row r="18" spans="2:14" s="1" customFormat="1" ht="24" x14ac:dyDescent="0.25">
      <c r="B18" s="2">
        <v>16</v>
      </c>
      <c r="C18" t="s">
        <v>9</v>
      </c>
      <c r="D18" s="3" t="s">
        <v>10</v>
      </c>
      <c r="E18" s="4" t="s">
        <v>32</v>
      </c>
      <c r="F18" s="2" t="s">
        <v>59</v>
      </c>
      <c r="G18" s="5" t="s">
        <v>60</v>
      </c>
      <c r="H18" t="s">
        <v>61</v>
      </c>
      <c r="I18" s="2" t="s">
        <v>62</v>
      </c>
      <c r="J18" s="1" t="str">
        <f>IF(E18="Алексенский карьер (полигон)",F18,"")</f>
        <v>01.08.2015  20:35:01</v>
      </c>
      <c r="K18" s="6">
        <f>IF(J18="","",TRUNC(F18))</f>
        <v>42217</v>
      </c>
      <c r="L18" s="8">
        <f>IF(J18="","",MOD(F18,1))</f>
        <v>0.85765046296000946</v>
      </c>
      <c r="M18" s="1" t="str">
        <f t="shared" si="0"/>
        <v/>
      </c>
      <c r="N18" s="1">
        <f t="shared" si="1"/>
        <v>1</v>
      </c>
    </row>
    <row r="19" spans="2:14" s="1" customFormat="1" x14ac:dyDescent="0.25">
      <c r="B19" s="2">
        <v>17</v>
      </c>
      <c r="C19" t="s">
        <v>9</v>
      </c>
      <c r="D19" s="3" t="s">
        <v>10</v>
      </c>
      <c r="E19" s="4" t="s">
        <v>11</v>
      </c>
      <c r="F19" s="2" t="s">
        <v>63</v>
      </c>
      <c r="G19" s="5" t="s">
        <v>64</v>
      </c>
      <c r="H19" t="s">
        <v>65</v>
      </c>
      <c r="I19" s="2" t="s">
        <v>66</v>
      </c>
      <c r="J19" s="1" t="str">
        <f>IF(E19="Алексенский карьер (полигон)",F19,"")</f>
        <v/>
      </c>
      <c r="K19" s="6" t="str">
        <f>IF(J19="","",TRUNC(F19))</f>
        <v/>
      </c>
      <c r="L19" s="8" t="str">
        <f>IF(J19="","",MOD(F19,1))</f>
        <v/>
      </c>
      <c r="M19" s="1" t="str">
        <f t="shared" si="0"/>
        <v/>
      </c>
      <c r="N19" s="1" t="str">
        <f t="shared" si="1"/>
        <v/>
      </c>
    </row>
    <row r="20" spans="2:14" s="1" customFormat="1" x14ac:dyDescent="0.25">
      <c r="B20" s="2">
        <v>18</v>
      </c>
      <c r="C20" t="s">
        <v>9</v>
      </c>
      <c r="D20" s="3" t="s">
        <v>10</v>
      </c>
      <c r="E20" s="4" t="s">
        <v>11</v>
      </c>
      <c r="F20" s="2" t="s">
        <v>67</v>
      </c>
      <c r="G20" s="5" t="s">
        <v>68</v>
      </c>
      <c r="H20" t="s">
        <v>29</v>
      </c>
      <c r="I20" s="2" t="s">
        <v>18</v>
      </c>
      <c r="J20" s="1" t="str">
        <f>IF(E20="Алексенский карьер (полигон)",F20,"")</f>
        <v/>
      </c>
      <c r="K20" s="6" t="str">
        <f>IF(J20="","",TRUNC(F20))</f>
        <v/>
      </c>
      <c r="L20" s="8" t="str">
        <f>IF(J20="","",MOD(F20,1))</f>
        <v/>
      </c>
      <c r="M20" s="1" t="str">
        <f t="shared" si="0"/>
        <v/>
      </c>
      <c r="N20" s="1" t="str">
        <f t="shared" si="1"/>
        <v/>
      </c>
    </row>
    <row r="21" spans="2:14" s="1" customFormat="1" x14ac:dyDescent="0.25">
      <c r="B21" s="2">
        <v>19</v>
      </c>
      <c r="C21" t="s">
        <v>9</v>
      </c>
      <c r="D21" s="3" t="s">
        <v>10</v>
      </c>
      <c r="E21" s="4" t="s">
        <v>11</v>
      </c>
      <c r="F21" s="2" t="s">
        <v>69</v>
      </c>
      <c r="G21" s="5" t="s">
        <v>70</v>
      </c>
      <c r="H21" t="s">
        <v>55</v>
      </c>
      <c r="I21" s="2" t="s">
        <v>21</v>
      </c>
      <c r="J21" s="1" t="str">
        <f>IF(E21="Алексенский карьер (полигон)",F21,"")</f>
        <v/>
      </c>
      <c r="K21" s="6" t="str">
        <f>IF(J21="","",TRUNC(F21))</f>
        <v/>
      </c>
      <c r="L21" s="8" t="str">
        <f>IF(J21="","",MOD(F21,1))</f>
        <v/>
      </c>
      <c r="M21" s="1" t="str">
        <f t="shared" si="0"/>
        <v/>
      </c>
      <c r="N21" s="1" t="str">
        <f t="shared" si="1"/>
        <v/>
      </c>
    </row>
    <row r="22" spans="2:14" s="1" customFormat="1" x14ac:dyDescent="0.25">
      <c r="B22" s="2">
        <v>20</v>
      </c>
      <c r="C22" t="s">
        <v>9</v>
      </c>
      <c r="D22" s="3" t="s">
        <v>10</v>
      </c>
      <c r="E22" s="4" t="s">
        <v>11</v>
      </c>
      <c r="F22" s="2" t="s">
        <v>71</v>
      </c>
      <c r="G22" s="5" t="s">
        <v>72</v>
      </c>
      <c r="H22" t="s">
        <v>18</v>
      </c>
      <c r="I22" s="2" t="s">
        <v>15</v>
      </c>
      <c r="J22" s="1" t="str">
        <f>IF(E22="Алексенский карьер (полигон)",F22,"")</f>
        <v/>
      </c>
      <c r="K22" s="6" t="str">
        <f>IF(J22="","",TRUNC(F22))</f>
        <v/>
      </c>
      <c r="L22" s="8" t="str">
        <f>IF(J22="","",MOD(F22,1))</f>
        <v/>
      </c>
      <c r="M22" s="1" t="str">
        <f t="shared" si="0"/>
        <v/>
      </c>
      <c r="N22" s="1" t="str">
        <f t="shared" si="1"/>
        <v/>
      </c>
    </row>
    <row r="23" spans="2:14" s="1" customFormat="1" x14ac:dyDescent="0.25">
      <c r="B23" s="2">
        <v>21</v>
      </c>
      <c r="C23" t="s">
        <v>9</v>
      </c>
      <c r="D23" s="3" t="s">
        <v>10</v>
      </c>
      <c r="E23" s="4" t="s">
        <v>11</v>
      </c>
      <c r="F23" s="2" t="s">
        <v>73</v>
      </c>
      <c r="G23" s="5" t="s">
        <v>74</v>
      </c>
      <c r="H23" t="s">
        <v>75</v>
      </c>
      <c r="I23" s="2" t="s">
        <v>76</v>
      </c>
      <c r="J23" s="1" t="str">
        <f>IF(E23="Алексенский карьер (полигон)",F23,"")</f>
        <v/>
      </c>
      <c r="K23" s="6" t="str">
        <f>IF(J23="","",TRUNC(F23))</f>
        <v/>
      </c>
      <c r="L23" s="8" t="str">
        <f>IF(J23="","",MOD(F23,1))</f>
        <v/>
      </c>
      <c r="M23" s="1" t="str">
        <f t="shared" si="0"/>
        <v/>
      </c>
      <c r="N23" s="1" t="str">
        <f t="shared" si="1"/>
        <v/>
      </c>
    </row>
    <row r="24" spans="2:14" s="1" customFormat="1" x14ac:dyDescent="0.25">
      <c r="B24" s="2">
        <v>22</v>
      </c>
      <c r="C24" t="s">
        <v>9</v>
      </c>
      <c r="D24" s="3" t="s">
        <v>10</v>
      </c>
      <c r="E24" s="4" t="s">
        <v>11</v>
      </c>
      <c r="F24" s="2" t="s">
        <v>77</v>
      </c>
      <c r="G24" s="5" t="s">
        <v>78</v>
      </c>
      <c r="H24" t="s">
        <v>75</v>
      </c>
      <c r="I24" s="2" t="s">
        <v>75</v>
      </c>
      <c r="J24" s="1" t="str">
        <f>IF(E24="Алексенский карьер (полигон)",F24,"")</f>
        <v/>
      </c>
      <c r="K24" s="6" t="str">
        <f>IF(J24="","",TRUNC(F24))</f>
        <v/>
      </c>
      <c r="L24" s="8" t="str">
        <f>IF(J24="","",MOD(F24,1))</f>
        <v/>
      </c>
      <c r="M24" s="1" t="str">
        <f t="shared" si="0"/>
        <v/>
      </c>
      <c r="N24" s="1" t="str">
        <f t="shared" si="1"/>
        <v/>
      </c>
    </row>
    <row r="25" spans="2:14" s="1" customFormat="1" x14ac:dyDescent="0.25">
      <c r="B25" s="2">
        <v>23</v>
      </c>
      <c r="C25" t="s">
        <v>9</v>
      </c>
      <c r="D25" s="3" t="s">
        <v>10</v>
      </c>
      <c r="E25" s="4" t="s">
        <v>11</v>
      </c>
      <c r="F25" s="2" t="s">
        <v>79</v>
      </c>
      <c r="G25" s="5" t="s">
        <v>80</v>
      </c>
      <c r="H25" t="s">
        <v>22</v>
      </c>
      <c r="I25" s="2" t="s">
        <v>22</v>
      </c>
      <c r="J25" s="1" t="str">
        <f>IF(E25="Алексенский карьер (полигон)",F25,"")</f>
        <v/>
      </c>
      <c r="K25" s="6" t="str">
        <f>IF(J25="","",TRUNC(F25))</f>
        <v/>
      </c>
      <c r="L25" s="8" t="str">
        <f>IF(J25="","",MOD(F25,1))</f>
        <v/>
      </c>
      <c r="M25" s="1" t="str">
        <f t="shared" si="0"/>
        <v/>
      </c>
      <c r="N25" s="1" t="str">
        <f t="shared" si="1"/>
        <v/>
      </c>
    </row>
    <row r="26" spans="2:14" s="1" customFormat="1" ht="24" x14ac:dyDescent="0.25">
      <c r="B26" s="2">
        <v>24</v>
      </c>
      <c r="C26" t="s">
        <v>9</v>
      </c>
      <c r="D26" s="3" t="s">
        <v>10</v>
      </c>
      <c r="E26" s="4" t="s">
        <v>32</v>
      </c>
      <c r="F26" s="2" t="s">
        <v>81</v>
      </c>
      <c r="G26" s="5" t="s">
        <v>82</v>
      </c>
      <c r="H26" t="s">
        <v>83</v>
      </c>
      <c r="I26" s="2" t="s">
        <v>84</v>
      </c>
      <c r="J26" s="1" t="str">
        <f>IF(E26="Алексенский карьер (полигон)",F26,"")</f>
        <v>02.08.2015  08:44:46</v>
      </c>
      <c r="K26" s="6">
        <f>IF(J26="","",TRUNC(F26))</f>
        <v>42218</v>
      </c>
      <c r="L26" s="8">
        <f>IF(J26="","",MOD(F26,1))</f>
        <v>0.36442129629722331</v>
      </c>
      <c r="M26" s="1">
        <f t="shared" si="0"/>
        <v>1</v>
      </c>
      <c r="N26" s="1" t="str">
        <f t="shared" si="1"/>
        <v/>
      </c>
    </row>
    <row r="27" spans="2:14" s="1" customFormat="1" x14ac:dyDescent="0.25">
      <c r="B27" s="2">
        <v>25</v>
      </c>
      <c r="C27" t="s">
        <v>9</v>
      </c>
      <c r="D27" s="3" t="s">
        <v>10</v>
      </c>
      <c r="E27" s="4" t="s">
        <v>11</v>
      </c>
      <c r="F27" s="2" t="s">
        <v>85</v>
      </c>
      <c r="G27" s="5" t="s">
        <v>86</v>
      </c>
      <c r="H27" t="s">
        <v>47</v>
      </c>
      <c r="I27" s="2" t="s">
        <v>87</v>
      </c>
      <c r="J27" s="1" t="str">
        <f>IF(E27="Алексенский карьер (полигон)",F27,"")</f>
        <v/>
      </c>
      <c r="K27" s="6" t="str">
        <f>IF(J27="","",TRUNC(F27))</f>
        <v/>
      </c>
      <c r="L27" s="8" t="str">
        <f>IF(J27="","",MOD(F27,1))</f>
        <v/>
      </c>
      <c r="M27" s="1" t="str">
        <f t="shared" si="0"/>
        <v/>
      </c>
      <c r="N27" s="1" t="str">
        <f t="shared" si="1"/>
        <v/>
      </c>
    </row>
    <row r="28" spans="2:14" s="1" customFormat="1" x14ac:dyDescent="0.25">
      <c r="B28" s="2">
        <v>26</v>
      </c>
      <c r="C28" t="s">
        <v>9</v>
      </c>
      <c r="D28" s="3" t="s">
        <v>10</v>
      </c>
      <c r="E28" s="4" t="s">
        <v>11</v>
      </c>
      <c r="F28" s="2" t="s">
        <v>88</v>
      </c>
      <c r="G28" s="5" t="s">
        <v>89</v>
      </c>
      <c r="H28" t="s">
        <v>90</v>
      </c>
      <c r="I28" s="2" t="s">
        <v>18</v>
      </c>
      <c r="J28" s="1" t="str">
        <f>IF(E28="Алексенский карьер (полигон)",F28,"")</f>
        <v/>
      </c>
      <c r="K28" s="6" t="str">
        <f>IF(J28="","",TRUNC(F28))</f>
        <v/>
      </c>
      <c r="L28" s="8" t="str">
        <f>IF(J28="","",MOD(F28,1))</f>
        <v/>
      </c>
      <c r="M28" s="1" t="str">
        <f t="shared" si="0"/>
        <v/>
      </c>
      <c r="N28" s="1" t="str">
        <f t="shared" si="1"/>
        <v/>
      </c>
    </row>
    <row r="29" spans="2:14" s="1" customFormat="1" x14ac:dyDescent="0.25">
      <c r="B29" s="2">
        <v>27</v>
      </c>
      <c r="C29" t="s">
        <v>9</v>
      </c>
      <c r="D29" s="3" t="s">
        <v>10</v>
      </c>
      <c r="E29" s="4" t="s">
        <v>11</v>
      </c>
      <c r="F29" s="2" t="s">
        <v>91</v>
      </c>
      <c r="G29" s="5" t="s">
        <v>92</v>
      </c>
      <c r="H29" t="s">
        <v>21</v>
      </c>
      <c r="I29" s="2" t="s">
        <v>18</v>
      </c>
      <c r="J29" s="1" t="str">
        <f>IF(E29="Алексенский карьер (полигон)",F29,"")</f>
        <v/>
      </c>
      <c r="K29" s="6" t="str">
        <f>IF(J29="","",TRUNC(F29))</f>
        <v/>
      </c>
      <c r="L29" s="8" t="str">
        <f>IF(J29="","",MOD(F29,1))</f>
        <v/>
      </c>
      <c r="M29" s="1" t="str">
        <f t="shared" si="0"/>
        <v/>
      </c>
      <c r="N29" s="1" t="str">
        <f t="shared" si="1"/>
        <v/>
      </c>
    </row>
    <row r="30" spans="2:14" s="1" customFormat="1" ht="24" x14ac:dyDescent="0.25">
      <c r="B30" s="2">
        <v>28</v>
      </c>
      <c r="C30" t="s">
        <v>9</v>
      </c>
      <c r="D30" s="3" t="s">
        <v>10</v>
      </c>
      <c r="E30" s="4" t="s">
        <v>32</v>
      </c>
      <c r="F30" s="2" t="s">
        <v>93</v>
      </c>
      <c r="G30" s="5" t="s">
        <v>94</v>
      </c>
      <c r="H30" t="s">
        <v>95</v>
      </c>
      <c r="I30" s="2" t="s">
        <v>96</v>
      </c>
      <c r="J30" s="1" t="str">
        <f>IF(E30="Алексенский карьер (полигон)",F30,"")</f>
        <v>02.08.2015  14:25:05</v>
      </c>
      <c r="K30" s="6">
        <f>IF(J30="","",TRUNC(F30))</f>
        <v>42218</v>
      </c>
      <c r="L30" s="8">
        <f>IF(J30="","",MOD(F30,1))</f>
        <v>0.60075231481459923</v>
      </c>
      <c r="M30" s="1">
        <f t="shared" si="0"/>
        <v>1</v>
      </c>
      <c r="N30" s="1" t="str">
        <f t="shared" si="1"/>
        <v/>
      </c>
    </row>
    <row r="31" spans="2:14" s="1" customFormat="1" x14ac:dyDescent="0.25">
      <c r="B31" s="2">
        <v>29</v>
      </c>
      <c r="C31" t="s">
        <v>9</v>
      </c>
      <c r="D31" s="3" t="s">
        <v>10</v>
      </c>
      <c r="E31" s="4" t="s">
        <v>11</v>
      </c>
      <c r="F31" s="2" t="s">
        <v>97</v>
      </c>
      <c r="G31" s="5" t="s">
        <v>98</v>
      </c>
      <c r="H31" t="s">
        <v>22</v>
      </c>
      <c r="I31" s="2" t="s">
        <v>99</v>
      </c>
      <c r="J31" s="1" t="str">
        <f>IF(E31="Алексенский карьер (полигон)",F31,"")</f>
        <v/>
      </c>
      <c r="K31" s="6" t="str">
        <f>IF(J31="","",TRUNC(F31))</f>
        <v/>
      </c>
      <c r="L31" s="8" t="str">
        <f>IF(J31="","",MOD(F31,1))</f>
        <v/>
      </c>
      <c r="M31" s="1" t="str">
        <f t="shared" si="0"/>
        <v/>
      </c>
      <c r="N31" s="1" t="str">
        <f t="shared" si="1"/>
        <v/>
      </c>
    </row>
    <row r="32" spans="2:14" s="1" customFormat="1" x14ac:dyDescent="0.25">
      <c r="B32" s="2">
        <v>30</v>
      </c>
      <c r="C32" t="s">
        <v>9</v>
      </c>
      <c r="D32" s="3" t="s">
        <v>10</v>
      </c>
      <c r="E32" s="4" t="s">
        <v>11</v>
      </c>
      <c r="F32" s="2" t="s">
        <v>100</v>
      </c>
      <c r="G32" s="5" t="s">
        <v>101</v>
      </c>
      <c r="H32" t="s">
        <v>102</v>
      </c>
      <c r="I32" s="2" t="s">
        <v>29</v>
      </c>
      <c r="J32" s="1" t="str">
        <f>IF(E32="Алексенский карьер (полигон)",F32,"")</f>
        <v/>
      </c>
      <c r="K32" s="6" t="str">
        <f>IF(J32="","",TRUNC(F32))</f>
        <v/>
      </c>
      <c r="L32" s="8" t="str">
        <f>IF(J32="","",MOD(F32,1))</f>
        <v/>
      </c>
      <c r="M32" s="1" t="str">
        <f t="shared" si="0"/>
        <v/>
      </c>
      <c r="N32" s="1" t="str">
        <f t="shared" si="1"/>
        <v/>
      </c>
    </row>
    <row r="33" spans="2:14" s="1" customFormat="1" ht="24" x14ac:dyDescent="0.25">
      <c r="B33" s="2">
        <v>31</v>
      </c>
      <c r="C33" t="s">
        <v>9</v>
      </c>
      <c r="D33" s="3" t="s">
        <v>10</v>
      </c>
      <c r="E33" s="4" t="s">
        <v>32</v>
      </c>
      <c r="F33" s="2" t="s">
        <v>103</v>
      </c>
      <c r="G33" s="5" t="s">
        <v>104</v>
      </c>
      <c r="H33" t="s">
        <v>105</v>
      </c>
      <c r="I33" s="2" t="s">
        <v>106</v>
      </c>
      <c r="J33" s="1" t="str">
        <f>IF(E33="Алексенский карьер (полигон)",F33,"")</f>
        <v>02.08.2015  20:12:50</v>
      </c>
      <c r="K33" s="6">
        <f>IF(J33="","",TRUNC(F33))</f>
        <v>42218</v>
      </c>
      <c r="L33" s="8">
        <f>IF(J33="","",MOD(F33,1))</f>
        <v>0.84224537036789116</v>
      </c>
      <c r="M33" s="1" t="str">
        <f t="shared" si="0"/>
        <v/>
      </c>
      <c r="N33" s="1">
        <f t="shared" si="1"/>
        <v>1</v>
      </c>
    </row>
    <row r="34" spans="2:14" s="1" customFormat="1" x14ac:dyDescent="0.25">
      <c r="B34" s="2">
        <v>32</v>
      </c>
      <c r="C34" t="s">
        <v>9</v>
      </c>
      <c r="D34" s="3" t="s">
        <v>10</v>
      </c>
      <c r="E34" s="4" t="s">
        <v>11</v>
      </c>
      <c r="F34" s="2" t="s">
        <v>107</v>
      </c>
      <c r="G34" s="5" t="s">
        <v>108</v>
      </c>
      <c r="H34" t="s">
        <v>18</v>
      </c>
      <c r="I34" s="2" t="s">
        <v>109</v>
      </c>
      <c r="J34" s="1" t="str">
        <f>IF(E34="Алексенский карьер (полигон)",F34,"")</f>
        <v/>
      </c>
      <c r="K34" s="6" t="str">
        <f>IF(J34="","",TRUNC(F34))</f>
        <v/>
      </c>
      <c r="L34" s="8" t="str">
        <f>IF(J34="","",MOD(F34,1))</f>
        <v/>
      </c>
      <c r="M34" s="1" t="str">
        <f t="shared" si="0"/>
        <v/>
      </c>
      <c r="N34" s="1" t="str">
        <f t="shared" si="1"/>
        <v/>
      </c>
    </row>
    <row r="35" spans="2:14" s="1" customFormat="1" x14ac:dyDescent="0.25">
      <c r="B35" s="2">
        <v>33</v>
      </c>
      <c r="C35" t="s">
        <v>9</v>
      </c>
      <c r="D35" s="3" t="s">
        <v>10</v>
      </c>
      <c r="E35" s="4" t="s">
        <v>11</v>
      </c>
      <c r="F35" s="2" t="s">
        <v>110</v>
      </c>
      <c r="G35" s="5" t="s">
        <v>111</v>
      </c>
      <c r="H35" t="s">
        <v>112</v>
      </c>
      <c r="I35" s="2" t="s">
        <v>18</v>
      </c>
      <c r="J35" s="1" t="str">
        <f>IF(E35="Алексенский карьер (полигон)",F35,"")</f>
        <v/>
      </c>
      <c r="K35" s="6" t="str">
        <f>IF(J35="","",TRUNC(F35))</f>
        <v/>
      </c>
      <c r="L35" s="8" t="str">
        <f>IF(J35="","",MOD(F35,1))</f>
        <v/>
      </c>
      <c r="M35" s="1" t="str">
        <f t="shared" si="0"/>
        <v/>
      </c>
      <c r="N35" s="1" t="str">
        <f t="shared" si="1"/>
        <v/>
      </c>
    </row>
    <row r="36" spans="2:14" s="1" customFormat="1" x14ac:dyDescent="0.25">
      <c r="B36" s="2">
        <v>34</v>
      </c>
      <c r="C36" t="s">
        <v>9</v>
      </c>
      <c r="D36" s="3" t="s">
        <v>10</v>
      </c>
      <c r="E36" s="4" t="s">
        <v>11</v>
      </c>
      <c r="F36" s="2" t="s">
        <v>113</v>
      </c>
      <c r="G36" s="5" t="s">
        <v>114</v>
      </c>
      <c r="H36" t="s">
        <v>115</v>
      </c>
      <c r="I36" s="2" t="s">
        <v>75</v>
      </c>
      <c r="J36" s="1" t="str">
        <f>IF(E36="Алексенский карьер (полигон)",F36,"")</f>
        <v/>
      </c>
      <c r="K36" s="6" t="str">
        <f>IF(J36="","",TRUNC(F36))</f>
        <v/>
      </c>
      <c r="L36" s="8" t="str">
        <f>IF(J36="","",MOD(F36,1))</f>
        <v/>
      </c>
      <c r="M36" s="1" t="str">
        <f t="shared" si="0"/>
        <v/>
      </c>
      <c r="N36" s="1" t="str">
        <f t="shared" si="1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2015-09-02T11:33:18Z</dcterms:modified>
</cp:coreProperties>
</file>