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0490" windowHeight="7755" firstSheet="4" activeTab="5"/>
  </bookViews>
  <sheets>
    <sheet name="табл 1 исх" sheetId="1" state="hidden" r:id="rId1"/>
    <sheet name=" табл 2 исх" sheetId="2" state="hidden" r:id="rId2"/>
    <sheet name="табл 3 исх" sheetId="6" state="hidden" r:id="rId3"/>
    <sheet name="табл 4 исх" sheetId="5" state="hidden" r:id="rId4"/>
    <sheet name="табл 1 л.р." sheetId="7" r:id="rId5"/>
    <sheet name="табл 2-6 + графики" sheetId="8" r:id="rId6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8" l="1"/>
  <c r="E5" i="8"/>
  <c r="F5" i="8"/>
  <c r="G5" i="8"/>
  <c r="H5" i="8"/>
  <c r="I5" i="8"/>
  <c r="J5" i="8"/>
  <c r="K5" i="8"/>
  <c r="L5" i="8"/>
  <c r="M5" i="8"/>
  <c r="N5" i="8"/>
  <c r="O5" i="8"/>
  <c r="P5" i="8"/>
  <c r="Q5" i="8"/>
  <c r="R5" i="8"/>
  <c r="S5" i="8"/>
  <c r="T5" i="8"/>
  <c r="U5" i="8"/>
  <c r="V5" i="8"/>
  <c r="W5" i="8"/>
  <c r="X5" i="8"/>
  <c r="Y5" i="8"/>
  <c r="Z5" i="8"/>
  <c r="AA5" i="8"/>
  <c r="AB5" i="8"/>
  <c r="AC5" i="8"/>
  <c r="AD5" i="8"/>
  <c r="AE5" i="8"/>
  <c r="AF5" i="8"/>
  <c r="D5" i="8"/>
  <c r="C225" i="8" l="1"/>
  <c r="C224" i="8"/>
  <c r="C221" i="8"/>
  <c r="C223" i="8"/>
  <c r="I10" i="1"/>
  <c r="Q16" i="7"/>
  <c r="P16" i="7"/>
  <c r="O16" i="7"/>
  <c r="N16" i="7"/>
  <c r="M16" i="7"/>
  <c r="L16" i="7"/>
  <c r="K16" i="7"/>
  <c r="J16" i="7"/>
  <c r="I16" i="7"/>
  <c r="H16" i="7"/>
  <c r="G16" i="7"/>
  <c r="F16" i="7"/>
  <c r="C16" i="7"/>
  <c r="W8" i="1"/>
  <c r="V8" i="1"/>
  <c r="U8" i="1"/>
  <c r="T8" i="1"/>
  <c r="S8" i="1"/>
  <c r="R8" i="1"/>
  <c r="Q8" i="1"/>
  <c r="P8" i="1"/>
  <c r="O8" i="1"/>
  <c r="N8" i="1"/>
  <c r="M8" i="1"/>
  <c r="L8" i="1"/>
  <c r="I8" i="1"/>
  <c r="C10" i="7" a="1"/>
  <c r="D10" i="7" s="1"/>
  <c r="O10" i="7" l="1"/>
  <c r="K10" i="7"/>
  <c r="G10" i="7"/>
  <c r="C10" i="7"/>
  <c r="N10" i="7"/>
  <c r="J10" i="7"/>
  <c r="F10" i="7"/>
  <c r="Q10" i="7"/>
  <c r="M10" i="7"/>
  <c r="I10" i="7"/>
  <c r="E10" i="7"/>
  <c r="P10" i="7"/>
  <c r="L10" i="7"/>
  <c r="H10" i="7"/>
  <c r="L12" i="1"/>
  <c r="W43" i="1" l="1"/>
  <c r="W44" i="1"/>
  <c r="W45" i="1"/>
  <c r="W46" i="1"/>
  <c r="W47" i="1"/>
  <c r="V43" i="1"/>
  <c r="V44" i="1"/>
  <c r="V45" i="1"/>
  <c r="V46" i="1"/>
  <c r="V47" i="1"/>
  <c r="U43" i="1"/>
  <c r="U44" i="1"/>
  <c r="U45" i="1"/>
  <c r="U46" i="1"/>
  <c r="U47" i="1"/>
  <c r="T43" i="1"/>
  <c r="T44" i="1"/>
  <c r="T45" i="1"/>
  <c r="T46" i="1"/>
  <c r="T47" i="1"/>
  <c r="S43" i="1"/>
  <c r="S44" i="1"/>
  <c r="S45" i="1"/>
  <c r="S46" i="1"/>
  <c r="S47" i="1"/>
  <c r="R43" i="1"/>
  <c r="R44" i="1"/>
  <c r="R45" i="1"/>
  <c r="R46" i="1"/>
  <c r="R47" i="1"/>
  <c r="Q43" i="1"/>
  <c r="Q44" i="1"/>
  <c r="Q45" i="1"/>
  <c r="Q46" i="1"/>
  <c r="Q47" i="1"/>
  <c r="P43" i="1"/>
  <c r="P44" i="1"/>
  <c r="P45" i="1"/>
  <c r="P46" i="1"/>
  <c r="P47" i="1"/>
  <c r="O43" i="1"/>
  <c r="O44" i="1"/>
  <c r="O45" i="1"/>
  <c r="O46" i="1"/>
  <c r="O47" i="1"/>
  <c r="N43" i="1"/>
  <c r="N44" i="1"/>
  <c r="N45" i="1"/>
  <c r="N46" i="1"/>
  <c r="N47" i="1"/>
  <c r="M43" i="1"/>
  <c r="M44" i="1"/>
  <c r="M45" i="1"/>
  <c r="M46" i="1"/>
  <c r="M47" i="1"/>
  <c r="L43" i="1"/>
  <c r="L44" i="1"/>
  <c r="L45" i="1"/>
  <c r="L46" i="1"/>
  <c r="L47" i="1"/>
  <c r="K43" i="1"/>
  <c r="K44" i="1"/>
  <c r="K45" i="1"/>
  <c r="K46" i="1"/>
  <c r="K47" i="1"/>
  <c r="J43" i="1"/>
  <c r="J44" i="1"/>
  <c r="J45" i="1"/>
  <c r="J46" i="1"/>
  <c r="J47" i="1"/>
  <c r="W42" i="1"/>
  <c r="V42" i="1"/>
  <c r="U42" i="1"/>
  <c r="T42" i="1"/>
  <c r="N9" i="7" s="1"/>
  <c r="N15" i="7" s="1"/>
  <c r="S42" i="1"/>
  <c r="R42" i="1"/>
  <c r="Q42" i="1"/>
  <c r="P42" i="1"/>
  <c r="J9" i="7" s="1"/>
  <c r="J15" i="7" s="1"/>
  <c r="O42" i="1"/>
  <c r="N42" i="1"/>
  <c r="M42" i="1"/>
  <c r="L42" i="1"/>
  <c r="F9" i="7" s="1"/>
  <c r="F15" i="7" s="1"/>
  <c r="K42" i="1"/>
  <c r="J42" i="1"/>
  <c r="W35" i="1"/>
  <c r="W36" i="1"/>
  <c r="W37" i="1"/>
  <c r="W38" i="1"/>
  <c r="W39" i="1"/>
  <c r="W40" i="1"/>
  <c r="W41" i="1"/>
  <c r="V35" i="1"/>
  <c r="V36" i="1"/>
  <c r="V37" i="1"/>
  <c r="V38" i="1"/>
  <c r="V39" i="1"/>
  <c r="V40" i="1"/>
  <c r="V41" i="1"/>
  <c r="U35" i="1"/>
  <c r="U36" i="1"/>
  <c r="U37" i="1"/>
  <c r="U38" i="1"/>
  <c r="U39" i="1"/>
  <c r="U40" i="1"/>
  <c r="U41" i="1"/>
  <c r="T35" i="1"/>
  <c r="T36" i="1"/>
  <c r="T37" i="1"/>
  <c r="T38" i="1"/>
  <c r="T39" i="1"/>
  <c r="T40" i="1"/>
  <c r="T41" i="1"/>
  <c r="S35" i="1"/>
  <c r="S36" i="1"/>
  <c r="S37" i="1"/>
  <c r="S38" i="1"/>
  <c r="S39" i="1"/>
  <c r="S40" i="1"/>
  <c r="S41" i="1"/>
  <c r="R35" i="1"/>
  <c r="R36" i="1"/>
  <c r="R37" i="1"/>
  <c r="R38" i="1"/>
  <c r="R39" i="1"/>
  <c r="R40" i="1"/>
  <c r="R41" i="1"/>
  <c r="Q35" i="1"/>
  <c r="Q36" i="1"/>
  <c r="Q37" i="1"/>
  <c r="Q38" i="1"/>
  <c r="Q39" i="1"/>
  <c r="Q40" i="1"/>
  <c r="Q41" i="1"/>
  <c r="P35" i="1"/>
  <c r="P36" i="1"/>
  <c r="P37" i="1"/>
  <c r="P38" i="1"/>
  <c r="P39" i="1"/>
  <c r="P40" i="1"/>
  <c r="P41" i="1"/>
  <c r="O35" i="1"/>
  <c r="O36" i="1"/>
  <c r="O37" i="1"/>
  <c r="O38" i="1"/>
  <c r="O39" i="1"/>
  <c r="O40" i="1"/>
  <c r="O41" i="1"/>
  <c r="N35" i="1"/>
  <c r="N36" i="1"/>
  <c r="N37" i="1"/>
  <c r="N38" i="1"/>
  <c r="N39" i="1"/>
  <c r="N40" i="1"/>
  <c r="N41" i="1"/>
  <c r="M35" i="1"/>
  <c r="M36" i="1"/>
  <c r="M37" i="1"/>
  <c r="M38" i="1"/>
  <c r="M39" i="1"/>
  <c r="M40" i="1"/>
  <c r="M41" i="1"/>
  <c r="L35" i="1"/>
  <c r="L36" i="1"/>
  <c r="L37" i="1"/>
  <c r="L38" i="1"/>
  <c r="L39" i="1"/>
  <c r="L40" i="1"/>
  <c r="L41" i="1"/>
  <c r="K35" i="1"/>
  <c r="K36" i="1"/>
  <c r="K37" i="1"/>
  <c r="K38" i="1"/>
  <c r="K39" i="1"/>
  <c r="K40" i="1"/>
  <c r="K41" i="1"/>
  <c r="J35" i="1"/>
  <c r="J36" i="1"/>
  <c r="J37" i="1"/>
  <c r="J38" i="1"/>
  <c r="J39" i="1"/>
  <c r="J40" i="1"/>
  <c r="J41" i="1"/>
  <c r="W34" i="1"/>
  <c r="V34" i="1"/>
  <c r="U34" i="1"/>
  <c r="T34" i="1"/>
  <c r="N8" i="7" s="1"/>
  <c r="N14" i="7" s="1"/>
  <c r="S34" i="1"/>
  <c r="R34" i="1"/>
  <c r="Q34" i="1"/>
  <c r="P34" i="1"/>
  <c r="J8" i="7" s="1"/>
  <c r="J14" i="7" s="1"/>
  <c r="O34" i="1"/>
  <c r="N34" i="1"/>
  <c r="M34" i="1"/>
  <c r="L34" i="1"/>
  <c r="F8" i="7" s="1"/>
  <c r="F14" i="7" s="1"/>
  <c r="K34" i="1"/>
  <c r="J34" i="1"/>
  <c r="K30" i="1"/>
  <c r="K31" i="1"/>
  <c r="K32" i="1"/>
  <c r="K33" i="1"/>
  <c r="K29" i="1"/>
  <c r="W30" i="1"/>
  <c r="W31" i="1"/>
  <c r="W32" i="1"/>
  <c r="W33" i="1"/>
  <c r="V30" i="1"/>
  <c r="V31" i="1"/>
  <c r="V32" i="1"/>
  <c r="V33" i="1"/>
  <c r="U30" i="1"/>
  <c r="U31" i="1"/>
  <c r="U32" i="1"/>
  <c r="U33" i="1"/>
  <c r="T30" i="1"/>
  <c r="T31" i="1"/>
  <c r="T32" i="1"/>
  <c r="T33" i="1"/>
  <c r="S30" i="1"/>
  <c r="S31" i="1"/>
  <c r="S32" i="1"/>
  <c r="S33" i="1"/>
  <c r="R30" i="1"/>
  <c r="R31" i="1"/>
  <c r="R32" i="1"/>
  <c r="R33" i="1"/>
  <c r="Q30" i="1"/>
  <c r="Q31" i="1"/>
  <c r="Q32" i="1"/>
  <c r="Q33" i="1"/>
  <c r="P30" i="1"/>
  <c r="P31" i="1"/>
  <c r="P32" i="1"/>
  <c r="P33" i="1"/>
  <c r="O30" i="1"/>
  <c r="O31" i="1"/>
  <c r="O32" i="1"/>
  <c r="O33" i="1"/>
  <c r="N30" i="1"/>
  <c r="N31" i="1"/>
  <c r="N32" i="1"/>
  <c r="N33" i="1"/>
  <c r="M30" i="1"/>
  <c r="M31" i="1"/>
  <c r="M32" i="1"/>
  <c r="M33" i="1"/>
  <c r="L30" i="1"/>
  <c r="L31" i="1"/>
  <c r="L32" i="1"/>
  <c r="L33" i="1"/>
  <c r="J30" i="1"/>
  <c r="J31" i="1"/>
  <c r="J32" i="1"/>
  <c r="J33" i="1"/>
  <c r="W29" i="1"/>
  <c r="Q7" i="7" s="1"/>
  <c r="Q13" i="7" s="1"/>
  <c r="V29" i="1"/>
  <c r="U29" i="1"/>
  <c r="T29" i="1"/>
  <c r="S29" i="1"/>
  <c r="R29" i="1"/>
  <c r="Q29" i="1"/>
  <c r="P29" i="1"/>
  <c r="O29" i="1"/>
  <c r="N29" i="1"/>
  <c r="M29" i="1"/>
  <c r="L29" i="1"/>
  <c r="J29" i="1"/>
  <c r="W18" i="1"/>
  <c r="W19" i="1"/>
  <c r="W20" i="1"/>
  <c r="W21" i="1"/>
  <c r="W22" i="1"/>
  <c r="W23" i="1"/>
  <c r="W24" i="1"/>
  <c r="W25" i="1"/>
  <c r="W26" i="1"/>
  <c r="W27" i="1"/>
  <c r="W28" i="1"/>
  <c r="V18" i="1"/>
  <c r="V19" i="1"/>
  <c r="V20" i="1"/>
  <c r="V21" i="1"/>
  <c r="V22" i="1"/>
  <c r="V23" i="1"/>
  <c r="V24" i="1"/>
  <c r="V25" i="1"/>
  <c r="V26" i="1"/>
  <c r="V27" i="1"/>
  <c r="V28" i="1"/>
  <c r="U18" i="1"/>
  <c r="U19" i="1"/>
  <c r="U20" i="1"/>
  <c r="U21" i="1"/>
  <c r="U22" i="1"/>
  <c r="U23" i="1"/>
  <c r="U24" i="1"/>
  <c r="U25" i="1"/>
  <c r="U26" i="1"/>
  <c r="U27" i="1"/>
  <c r="U28" i="1"/>
  <c r="T18" i="1"/>
  <c r="T19" i="1"/>
  <c r="T20" i="1"/>
  <c r="T21" i="1"/>
  <c r="T22" i="1"/>
  <c r="T23" i="1"/>
  <c r="T24" i="1"/>
  <c r="T25" i="1"/>
  <c r="T26" i="1"/>
  <c r="T27" i="1"/>
  <c r="T28" i="1"/>
  <c r="S18" i="1"/>
  <c r="S19" i="1"/>
  <c r="S20" i="1"/>
  <c r="S21" i="1"/>
  <c r="S22" i="1"/>
  <c r="S23" i="1"/>
  <c r="S24" i="1"/>
  <c r="S25" i="1"/>
  <c r="S26" i="1"/>
  <c r="S27" i="1"/>
  <c r="S28" i="1"/>
  <c r="R18" i="1"/>
  <c r="R19" i="1"/>
  <c r="R20" i="1"/>
  <c r="R21" i="1"/>
  <c r="R22" i="1"/>
  <c r="R23" i="1"/>
  <c r="R24" i="1"/>
  <c r="R25" i="1"/>
  <c r="R26" i="1"/>
  <c r="R27" i="1"/>
  <c r="R28" i="1"/>
  <c r="Q18" i="1"/>
  <c r="Q19" i="1"/>
  <c r="Q20" i="1"/>
  <c r="Q21" i="1"/>
  <c r="Q22" i="1"/>
  <c r="Q23" i="1"/>
  <c r="Q24" i="1"/>
  <c r="Q25" i="1"/>
  <c r="Q26" i="1"/>
  <c r="Q27" i="1"/>
  <c r="Q28" i="1"/>
  <c r="P18" i="1"/>
  <c r="P19" i="1"/>
  <c r="P20" i="1"/>
  <c r="P21" i="1"/>
  <c r="P22" i="1"/>
  <c r="P23" i="1"/>
  <c r="P24" i="1"/>
  <c r="P25" i="1"/>
  <c r="P26" i="1"/>
  <c r="P27" i="1"/>
  <c r="P28" i="1"/>
  <c r="O18" i="1"/>
  <c r="O19" i="1"/>
  <c r="O20" i="1"/>
  <c r="O21" i="1"/>
  <c r="O22" i="1"/>
  <c r="O23" i="1"/>
  <c r="O24" i="1"/>
  <c r="O25" i="1"/>
  <c r="O26" i="1"/>
  <c r="O27" i="1"/>
  <c r="O28" i="1"/>
  <c r="N18" i="1"/>
  <c r="N19" i="1"/>
  <c r="N20" i="1"/>
  <c r="N21" i="1"/>
  <c r="N22" i="1"/>
  <c r="N23" i="1"/>
  <c r="N24" i="1"/>
  <c r="N25" i="1"/>
  <c r="N26" i="1"/>
  <c r="N27" i="1"/>
  <c r="N28" i="1"/>
  <c r="M18" i="1"/>
  <c r="M19" i="1"/>
  <c r="M20" i="1"/>
  <c r="M21" i="1"/>
  <c r="M22" i="1"/>
  <c r="M23" i="1"/>
  <c r="M24" i="1"/>
  <c r="M25" i="1"/>
  <c r="M26" i="1"/>
  <c r="M27" i="1"/>
  <c r="M28" i="1"/>
  <c r="L18" i="1"/>
  <c r="L19" i="1"/>
  <c r="L20" i="1"/>
  <c r="L21" i="1"/>
  <c r="L22" i="1"/>
  <c r="L23" i="1"/>
  <c r="L24" i="1"/>
  <c r="L25" i="1"/>
  <c r="L26" i="1"/>
  <c r="L27" i="1"/>
  <c r="L28" i="1"/>
  <c r="K18" i="1"/>
  <c r="K19" i="1"/>
  <c r="K20" i="1"/>
  <c r="K21" i="1"/>
  <c r="K22" i="1"/>
  <c r="K23" i="1"/>
  <c r="K24" i="1"/>
  <c r="K25" i="1"/>
  <c r="K26" i="1"/>
  <c r="K27" i="1"/>
  <c r="K28" i="1"/>
  <c r="J18" i="1"/>
  <c r="J19" i="1"/>
  <c r="J20" i="1"/>
  <c r="J21" i="1"/>
  <c r="J22" i="1"/>
  <c r="J23" i="1"/>
  <c r="J24" i="1"/>
  <c r="J25" i="1"/>
  <c r="J26" i="1"/>
  <c r="J27" i="1"/>
  <c r="J28" i="1"/>
  <c r="W17" i="1"/>
  <c r="V17" i="1"/>
  <c r="P6" i="7" s="1"/>
  <c r="P12" i="7" s="1"/>
  <c r="U17" i="1"/>
  <c r="T17" i="1"/>
  <c r="S17" i="1"/>
  <c r="R17" i="1"/>
  <c r="L6" i="7" s="1"/>
  <c r="L12" i="7" s="1"/>
  <c r="Q17" i="1"/>
  <c r="P17" i="1"/>
  <c r="O17" i="1"/>
  <c r="N17" i="1"/>
  <c r="H6" i="7" s="1"/>
  <c r="H12" i="7" s="1"/>
  <c r="M17" i="1"/>
  <c r="L17" i="1"/>
  <c r="K17" i="1"/>
  <c r="J17" i="1"/>
  <c r="W11" i="1"/>
  <c r="W12" i="1"/>
  <c r="W13" i="1"/>
  <c r="W14" i="1"/>
  <c r="W15" i="1"/>
  <c r="W16" i="1"/>
  <c r="V11" i="1"/>
  <c r="V12" i="1"/>
  <c r="V13" i="1"/>
  <c r="V14" i="1"/>
  <c r="V15" i="1"/>
  <c r="V16" i="1"/>
  <c r="U11" i="1"/>
  <c r="U12" i="1"/>
  <c r="U13" i="1"/>
  <c r="U14" i="1"/>
  <c r="U15" i="1"/>
  <c r="U16" i="1"/>
  <c r="T11" i="1"/>
  <c r="T12" i="1"/>
  <c r="T13" i="1"/>
  <c r="T14" i="1"/>
  <c r="T15" i="1"/>
  <c r="T16" i="1"/>
  <c r="S11" i="1"/>
  <c r="S12" i="1"/>
  <c r="S13" i="1"/>
  <c r="S14" i="1"/>
  <c r="S15" i="1"/>
  <c r="S16" i="1"/>
  <c r="R11" i="1"/>
  <c r="R12" i="1"/>
  <c r="R13" i="1"/>
  <c r="R14" i="1"/>
  <c r="R15" i="1"/>
  <c r="R16" i="1"/>
  <c r="Q11" i="1"/>
  <c r="Q12" i="1"/>
  <c r="Q13" i="1"/>
  <c r="Q14" i="1"/>
  <c r="Q15" i="1"/>
  <c r="Q16" i="1"/>
  <c r="P11" i="1"/>
  <c r="P12" i="1"/>
  <c r="P13" i="1"/>
  <c r="P14" i="1"/>
  <c r="P15" i="1"/>
  <c r="P16" i="1"/>
  <c r="O11" i="1"/>
  <c r="O12" i="1"/>
  <c r="O13" i="1"/>
  <c r="O14" i="1"/>
  <c r="O15" i="1"/>
  <c r="O16" i="1"/>
  <c r="N11" i="1"/>
  <c r="N12" i="1"/>
  <c r="N13" i="1"/>
  <c r="N14" i="1"/>
  <c r="N15" i="1"/>
  <c r="N16" i="1"/>
  <c r="M11" i="1"/>
  <c r="M12" i="1"/>
  <c r="M13" i="1"/>
  <c r="M14" i="1"/>
  <c r="M15" i="1"/>
  <c r="M16" i="1"/>
  <c r="W10" i="1"/>
  <c r="V10" i="1"/>
  <c r="U10" i="1"/>
  <c r="T10" i="1"/>
  <c r="S10" i="1"/>
  <c r="R10" i="1"/>
  <c r="Q10" i="1"/>
  <c r="P10" i="1"/>
  <c r="O10" i="1"/>
  <c r="N10" i="1"/>
  <c r="M10" i="1"/>
  <c r="L11" i="1"/>
  <c r="L13" i="1"/>
  <c r="L14" i="1"/>
  <c r="L15" i="1"/>
  <c r="L16" i="1"/>
  <c r="L10" i="1"/>
  <c r="K11" i="1"/>
  <c r="K12" i="1"/>
  <c r="K13" i="1"/>
  <c r="K14" i="1"/>
  <c r="K15" i="1"/>
  <c r="K16" i="1"/>
  <c r="K10" i="1"/>
  <c r="J11" i="1"/>
  <c r="J12" i="1"/>
  <c r="J13" i="1"/>
  <c r="J14" i="1"/>
  <c r="J15" i="1"/>
  <c r="J16" i="1"/>
  <c r="J10" i="1"/>
  <c r="I43" i="1"/>
  <c r="I44" i="1"/>
  <c r="I45" i="1"/>
  <c r="I46" i="1"/>
  <c r="I47" i="1"/>
  <c r="I42" i="1"/>
  <c r="I35" i="1"/>
  <c r="I36" i="1"/>
  <c r="I37" i="1"/>
  <c r="I38" i="1"/>
  <c r="I39" i="1"/>
  <c r="I40" i="1"/>
  <c r="I41" i="1"/>
  <c r="I34" i="1"/>
  <c r="I30" i="1"/>
  <c r="I31" i="1"/>
  <c r="I32" i="1"/>
  <c r="I33" i="1"/>
  <c r="I29" i="1"/>
  <c r="I18" i="1"/>
  <c r="I19" i="1"/>
  <c r="I20" i="1"/>
  <c r="I21" i="1"/>
  <c r="I22" i="1"/>
  <c r="I23" i="1"/>
  <c r="I24" i="1"/>
  <c r="I25" i="1"/>
  <c r="I26" i="1"/>
  <c r="I27" i="1"/>
  <c r="I28" i="1"/>
  <c r="I17" i="1"/>
  <c r="I11" i="1"/>
  <c r="I12" i="1"/>
  <c r="I13" i="1"/>
  <c r="I14" i="1"/>
  <c r="I15" i="1"/>
  <c r="I16" i="1"/>
  <c r="E5" i="7" l="1"/>
  <c r="E11" i="7" s="1"/>
  <c r="J5" i="7"/>
  <c r="J17" i="7" s="1"/>
  <c r="N5" i="7"/>
  <c r="N11" i="7" s="1"/>
  <c r="F6" i="7"/>
  <c r="F12" i="7" s="1"/>
  <c r="J6" i="7"/>
  <c r="J12" i="7" s="1"/>
  <c r="N6" i="7"/>
  <c r="N12" i="7" s="1"/>
  <c r="G7" i="7"/>
  <c r="G13" i="7" s="1"/>
  <c r="K7" i="7"/>
  <c r="K13" i="7" s="1"/>
  <c r="O7" i="7"/>
  <c r="O13" i="7" s="1"/>
  <c r="D8" i="7"/>
  <c r="D14" i="7" s="1"/>
  <c r="H8" i="7"/>
  <c r="H14" i="7" s="1"/>
  <c r="L8" i="7"/>
  <c r="L14" i="7" s="1"/>
  <c r="P8" i="7"/>
  <c r="P14" i="7" s="1"/>
  <c r="D9" i="7"/>
  <c r="D15" i="7" s="1"/>
  <c r="H9" i="7"/>
  <c r="H15" i="7" s="1"/>
  <c r="L9" i="7"/>
  <c r="L15" i="7" s="1"/>
  <c r="P9" i="7"/>
  <c r="P15" i="7" s="1"/>
  <c r="C6" i="7"/>
  <c r="C12" i="7" s="1"/>
  <c r="C7" i="7"/>
  <c r="C13" i="7" s="1"/>
  <c r="H5" i="7"/>
  <c r="L5" i="7"/>
  <c r="P5" i="7"/>
  <c r="D6" i="7"/>
  <c r="D12" i="7" s="1"/>
  <c r="D7" i="7"/>
  <c r="D13" i="7" s="1"/>
  <c r="I7" i="7"/>
  <c r="I13" i="7" s="1"/>
  <c r="M7" i="7"/>
  <c r="M13" i="7" s="1"/>
  <c r="C8" i="7"/>
  <c r="C14" i="7" s="1"/>
  <c r="C9" i="7"/>
  <c r="C15" i="7" s="1"/>
  <c r="F5" i="7"/>
  <c r="I5" i="7"/>
  <c r="M5" i="7"/>
  <c r="Q5" i="7"/>
  <c r="E6" i="7"/>
  <c r="E12" i="7" s="1"/>
  <c r="I6" i="7"/>
  <c r="I12" i="7" s="1"/>
  <c r="M6" i="7"/>
  <c r="M12" i="7" s="1"/>
  <c r="Q6" i="7"/>
  <c r="Q12" i="7" s="1"/>
  <c r="F7" i="7"/>
  <c r="F13" i="7" s="1"/>
  <c r="J7" i="7"/>
  <c r="J13" i="7" s="1"/>
  <c r="N7" i="7"/>
  <c r="N13" i="7" s="1"/>
  <c r="E7" i="7"/>
  <c r="E13" i="7" s="1"/>
  <c r="G8" i="7"/>
  <c r="G14" i="7" s="1"/>
  <c r="K8" i="7"/>
  <c r="K14" i="7" s="1"/>
  <c r="O8" i="7"/>
  <c r="O14" i="7" s="1"/>
  <c r="G9" i="7"/>
  <c r="G15" i="7" s="1"/>
  <c r="K9" i="7"/>
  <c r="K15" i="7" s="1"/>
  <c r="O9" i="7"/>
  <c r="O15" i="7" s="1"/>
  <c r="C5" i="7"/>
  <c r="D5" i="7"/>
  <c r="G5" i="7"/>
  <c r="K5" i="7"/>
  <c r="O5" i="7"/>
  <c r="G6" i="7"/>
  <c r="G12" i="7" s="1"/>
  <c r="K6" i="7"/>
  <c r="K12" i="7" s="1"/>
  <c r="O6" i="7"/>
  <c r="O12" i="7" s="1"/>
  <c r="H7" i="7"/>
  <c r="H13" i="7" s="1"/>
  <c r="L7" i="7"/>
  <c r="L13" i="7" s="1"/>
  <c r="P7" i="7"/>
  <c r="P13" i="7" s="1"/>
  <c r="E8" i="7"/>
  <c r="E14" i="7" s="1"/>
  <c r="I8" i="7"/>
  <c r="I14" i="7" s="1"/>
  <c r="M8" i="7"/>
  <c r="M14" i="7" s="1"/>
  <c r="Q8" i="7"/>
  <c r="Q14" i="7" s="1"/>
  <c r="E9" i="7"/>
  <c r="E15" i="7" s="1"/>
  <c r="I9" i="7"/>
  <c r="I15" i="7" s="1"/>
  <c r="M9" i="7"/>
  <c r="M15" i="7" s="1"/>
  <c r="Q9" i="7"/>
  <c r="Q15" i="7" s="1"/>
  <c r="J11" i="7" l="1"/>
  <c r="K17" i="7"/>
  <c r="K11" i="7"/>
  <c r="N17" i="7"/>
  <c r="F17" i="7"/>
  <c r="F11" i="7"/>
  <c r="L17" i="7"/>
  <c r="L11" i="7"/>
  <c r="G17" i="7"/>
  <c r="G11" i="7"/>
  <c r="Q17" i="7"/>
  <c r="Q11" i="7"/>
  <c r="H17" i="7"/>
  <c r="H11" i="7"/>
  <c r="D17" i="7"/>
  <c r="D11" i="7"/>
  <c r="E17" i="7"/>
  <c r="M17" i="7"/>
  <c r="M11" i="7"/>
  <c r="O17" i="7"/>
  <c r="O11" i="7"/>
  <c r="C17" i="7"/>
  <c r="C11" i="7"/>
  <c r="I17" i="7"/>
  <c r="I11" i="7"/>
  <c r="P17" i="7"/>
  <c r="P11" i="7"/>
</calcChain>
</file>

<file path=xl/sharedStrings.xml><?xml version="1.0" encoding="utf-8"?>
<sst xmlns="http://schemas.openxmlformats.org/spreadsheetml/2006/main" count="205" uniqueCount="133">
  <si>
    <t>№ п/п</t>
  </si>
  <si>
    <t>Наименование</t>
  </si>
  <si>
    <t>Поставщики*</t>
  </si>
  <si>
    <t>Потребители</t>
  </si>
  <si>
    <t>X</t>
  </si>
  <si>
    <t>Y</t>
  </si>
  <si>
    <t>Частота поступления</t>
  </si>
  <si>
    <t>Доля потребления</t>
  </si>
  <si>
    <t>* - товарные позиции от 1 до 7 поставляются от поставщика № 1, от 8 до 19 от поставщика № 2, от 20 до 24 от поставщика № 3, от 25 до 32 от поставщика № 4, от 33 до 38 от поставщика № 5.</t>
  </si>
  <si>
    <t>Орехи</t>
  </si>
  <si>
    <t>Ягоды с/м</t>
  </si>
  <si>
    <t>Мороженое</t>
  </si>
  <si>
    <t xml:space="preserve">Обеды </t>
  </si>
  <si>
    <t>Блинчики мал.</t>
  </si>
  <si>
    <t>Блинчики с  маком</t>
  </si>
  <si>
    <t xml:space="preserve">Блинчики </t>
  </si>
  <si>
    <t>Мешочек с жульеном</t>
  </si>
  <si>
    <t>Блинчики шоколадные</t>
  </si>
  <si>
    <t>Блинчики</t>
  </si>
  <si>
    <t>Овощное рагу</t>
  </si>
  <si>
    <t xml:space="preserve">Пирог </t>
  </si>
  <si>
    <t>Пирог  куриный</t>
  </si>
  <si>
    <t>Панини р.</t>
  </si>
  <si>
    <t>Панини гр.</t>
  </si>
  <si>
    <t xml:space="preserve">Сэндвич с лососем </t>
  </si>
  <si>
    <t xml:space="preserve">Сэндвич </t>
  </si>
  <si>
    <t xml:space="preserve">Тост с ветчиной </t>
  </si>
  <si>
    <t>Чиабата с моцареллой</t>
  </si>
  <si>
    <t>Кекс Английский</t>
  </si>
  <si>
    <t>Кекс шоколадный</t>
  </si>
  <si>
    <t>Салат с тунцом</t>
  </si>
  <si>
    <t>Салат Греческий</t>
  </si>
  <si>
    <t>Салат Римская охота</t>
  </si>
  <si>
    <t>Салат Цезарь</t>
  </si>
  <si>
    <t xml:space="preserve">Суп-крем </t>
  </si>
  <si>
    <t>Суп «Гаспачо»</t>
  </si>
  <si>
    <t>Торт Мраморный</t>
  </si>
  <si>
    <t>Торт  с ежевикой</t>
  </si>
  <si>
    <t xml:space="preserve">Торт сырный </t>
  </si>
  <si>
    <t>Торт  с малиной</t>
  </si>
  <si>
    <t>Торт Ягодный</t>
  </si>
  <si>
    <t>Торт Фисташковый</t>
  </si>
  <si>
    <t>Торт Вдохновение</t>
  </si>
  <si>
    <t xml:space="preserve">Торт </t>
  </si>
  <si>
    <t>Торт Эгоист</t>
  </si>
  <si>
    <t>Пай Ягодный</t>
  </si>
  <si>
    <t xml:space="preserve">Пирожное </t>
  </si>
  <si>
    <t>№1</t>
  </si>
  <si>
    <t>№2</t>
  </si>
  <si>
    <t>№3</t>
  </si>
  <si>
    <t>№4</t>
  </si>
  <si>
    <t>№5</t>
  </si>
  <si>
    <t>ООО «Кондитер»</t>
  </si>
  <si>
    <t>ЗАО «Торт»</t>
  </si>
  <si>
    <t>ООО «Чай»</t>
  </si>
  <si>
    <t>ОАО «Гурман»</t>
  </si>
  <si>
    <t>ОАО «Хлебо-завод»</t>
  </si>
  <si>
    <t>№6</t>
  </si>
  <si>
    <t>№7</t>
  </si>
  <si>
    <t>№8</t>
  </si>
  <si>
    <t>№9</t>
  </si>
  <si>
    <t>№10</t>
  </si>
  <si>
    <t>№11</t>
  </si>
  <si>
    <t>№12</t>
  </si>
  <si>
    <t>№13</t>
  </si>
  <si>
    <t>№14</t>
  </si>
  <si>
    <t>№15</t>
  </si>
  <si>
    <t>От поставщика</t>
  </si>
  <si>
    <t>От склада</t>
  </si>
  <si>
    <t>Тип двигателя</t>
  </si>
  <si>
    <t>Расход топлива л/100 км.</t>
  </si>
  <si>
    <t>Грузоподъемность (т)</t>
  </si>
  <si>
    <t>дизельный</t>
  </si>
  <si>
    <t>карбюраторный</t>
  </si>
  <si>
    <t>Параметр</t>
  </si>
  <si>
    <t>Собственный склад</t>
  </si>
  <si>
    <t>Арендуемый склад</t>
  </si>
  <si>
    <t>Склад общего пользования</t>
  </si>
  <si>
    <t>Тариф на хранение, руб./т</t>
  </si>
  <si>
    <t>Тариф (затраты) на грузопереработку, руб./т</t>
  </si>
  <si>
    <t>Стоимость аренды (содержание), руб./кв.м./год</t>
  </si>
  <si>
    <t>Нагрузка на 1 кв. м. площади, т/кв.м.</t>
  </si>
  <si>
    <t>Издержки на размещение заказа, руб.</t>
  </si>
  <si>
    <t>Штабельная</t>
  </si>
  <si>
    <t>Широкопроходная</t>
  </si>
  <si>
    <t>Узкопроходная</t>
  </si>
  <si>
    <t>Набивное</t>
  </si>
  <si>
    <t>Количество ярусов хранения, шт.*</t>
  </si>
  <si>
    <t>Высота укладки, м.</t>
  </si>
  <si>
    <t>Выработка на одного сотрудника, т/мес.</t>
  </si>
  <si>
    <t>+</t>
  </si>
  <si>
    <t>-</t>
  </si>
  <si>
    <t>Параметры</t>
  </si>
  <si>
    <t>Характеристики складских объектов для сравнения</t>
  </si>
  <si>
    <t>Стоимость хранения, руб./т./день.</t>
  </si>
  <si>
    <t>Стоимость грузопереработки руб./т</t>
  </si>
  <si>
    <t>Общая площадь, кв. м.</t>
  </si>
  <si>
    <t>Пропускная способность, т/день</t>
  </si>
  <si>
    <t>Удаленность от основных магистралей, км.</t>
  </si>
  <si>
    <t>Класс объекта</t>
  </si>
  <si>
    <t>Количество ошибок при приемке и отгрузке, шт/1000 отправок</t>
  </si>
  <si>
    <t>Среднее время погрузки/разгрузки 1 т. груза, мин</t>
  </si>
  <si>
    <t>Среднее время комплектации 1 т. заказа, мин</t>
  </si>
  <si>
    <t>C</t>
  </si>
  <si>
    <t>B</t>
  </si>
  <si>
    <t>ЗАО "Торт"</t>
  </si>
  <si>
    <t>ОАО "Хлебозавод"</t>
  </si>
  <si>
    <t>ООО "Чай"</t>
  </si>
  <si>
    <t>ОАО "Гурман"</t>
  </si>
  <si>
    <t>количество поставок</t>
  </si>
  <si>
    <t>итого от 1-ого поставщика, т/сутки</t>
  </si>
  <si>
    <t>итого от 2-ого поставщика, т/сутки</t>
  </si>
  <si>
    <t>итого от 3-ого поставщика, т/сутки</t>
  </si>
  <si>
    <t>итого от 4-ого поставщика, т/сутки</t>
  </si>
  <si>
    <t>итого от 5-ого поставщика, т/сутки</t>
  </si>
  <si>
    <t>периодичность</t>
  </si>
  <si>
    <t>итого</t>
  </si>
  <si>
    <t>Вычисления и расчетные данные</t>
  </si>
  <si>
    <t>ТАБЛИЦА 1. Объем поставок от поставщиков потребителю за месяц и за 1 поставку</t>
  </si>
  <si>
    <t xml:space="preserve">Потребители </t>
  </si>
  <si>
    <t>суточный объем поставки</t>
  </si>
  <si>
    <t>грузоподъемность авто</t>
  </si>
  <si>
    <t>потребность в авто</t>
  </si>
  <si>
    <t>ср. размер отправки с 1м авто</t>
  </si>
  <si>
    <t>коэф. Исп. г/п авто</t>
  </si>
  <si>
    <t>ср. расстояние доставки</t>
  </si>
  <si>
    <t>трансп. Работа</t>
  </si>
  <si>
    <t>себестоимость</t>
  </si>
  <si>
    <t>Ежедневный график поставок продукции 1-ого поставщика в течение месяца</t>
  </si>
  <si>
    <t>Ежедневный график поставок продукции 2-ого поставщика в течение месяца</t>
  </si>
  <si>
    <t>Ежедневный график поставок продукции 3-ого поставщика в течение месяца</t>
  </si>
  <si>
    <t>Ежедневный график поставок продукции 4-ого поставщика в течение месяца</t>
  </si>
  <si>
    <t>Ежедневный график поставок продукции 5-ого поставщика в течение месяца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</si>
</sst>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2" x14ac:knownFonts="1">
    <font>
      <sz val="11"/>
      <color theme="1"/>
      <name val="Calibri"/>
      <family val="2"/>
      <charset val="204"/>
      <scheme val="minor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Arial"/>
      <family val="2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0"/>
      <color rgb="FF000000"/>
      <name val="Calibri"/>
      <family val="2"/>
      <charset val="204"/>
      <scheme val="minor"/>
    </font>
    <font>
      <b/>
      <sz val="10"/>
      <color rgb="FF00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36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2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6" xfId="0" applyFont="1" applyBorder="1" applyAlignment="1">
      <alignment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0" fillId="0" borderId="3" xfId="0" applyBorder="1" applyAlignment="1">
      <alignment vertical="top" wrapText="1"/>
    </xf>
    <xf numFmtId="0" fontId="0" fillId="0" borderId="6" xfId="0" applyBorder="1" applyAlignment="1">
      <alignment vertical="top" wrapText="1"/>
    </xf>
    <xf numFmtId="0" fontId="2" fillId="0" borderId="10" xfId="0" applyFont="1" applyBorder="1" applyAlignment="1">
      <alignment vertical="center" wrapText="1"/>
    </xf>
    <xf numFmtId="0" fontId="6" fillId="0" borderId="6" xfId="0" applyFont="1" applyBorder="1" applyAlignment="1">
      <alignment vertical="center" wrapText="1"/>
    </xf>
    <xf numFmtId="0" fontId="6" fillId="0" borderId="6" xfId="0" applyFont="1" applyBorder="1" applyAlignment="1">
      <alignment horizontal="righ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/>
    </xf>
    <xf numFmtId="164" fontId="6" fillId="0" borderId="6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5" xfId="0" applyBorder="1" applyAlignment="1">
      <alignment horizontal="center" vertical="center"/>
    </xf>
    <xf numFmtId="164" fontId="0" fillId="0" borderId="1" xfId="0" applyNumberFormat="1" applyBorder="1" applyAlignment="1">
      <alignment horizontal="left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vertical="center" wrapText="1"/>
    </xf>
    <xf numFmtId="2" fontId="11" fillId="0" borderId="24" xfId="0" applyNumberFormat="1" applyFont="1" applyBorder="1" applyAlignment="1">
      <alignment horizontal="center" vertical="center" wrapText="1"/>
    </xf>
    <xf numFmtId="2" fontId="11" fillId="0" borderId="18" xfId="0" applyNumberFormat="1" applyFont="1" applyBorder="1" applyAlignment="1">
      <alignment horizontal="center" vertical="center" wrapText="1"/>
    </xf>
    <xf numFmtId="2" fontId="11" fillId="0" borderId="23" xfId="0" applyNumberFormat="1" applyFont="1" applyBorder="1" applyAlignment="1">
      <alignment horizontal="center" vertical="center" wrapText="1"/>
    </xf>
    <xf numFmtId="2" fontId="11" fillId="0" borderId="25" xfId="0" applyNumberFormat="1" applyFont="1" applyBorder="1" applyAlignment="1">
      <alignment horizontal="center" vertical="center" wrapText="1"/>
    </xf>
    <xf numFmtId="2" fontId="11" fillId="0" borderId="15" xfId="0" applyNumberFormat="1" applyFont="1" applyBorder="1" applyAlignment="1">
      <alignment horizontal="center" vertical="center" wrapText="1"/>
    </xf>
    <xf numFmtId="2" fontId="11" fillId="0" borderId="21" xfId="0" applyNumberFormat="1" applyFont="1" applyBorder="1" applyAlignment="1">
      <alignment horizontal="center" vertical="center" wrapText="1"/>
    </xf>
    <xf numFmtId="2" fontId="11" fillId="0" borderId="26" xfId="0" applyNumberFormat="1" applyFont="1" applyBorder="1" applyAlignment="1">
      <alignment horizontal="center" vertical="center" wrapText="1"/>
    </xf>
    <xf numFmtId="2" fontId="11" fillId="0" borderId="17" xfId="0" applyNumberFormat="1" applyFont="1" applyBorder="1" applyAlignment="1">
      <alignment horizontal="center" vertical="center" wrapText="1"/>
    </xf>
    <xf numFmtId="2" fontId="11" fillId="0" borderId="22" xfId="0" applyNumberFormat="1" applyFont="1" applyBorder="1" applyAlignment="1">
      <alignment horizontal="center" vertical="center" wrapText="1"/>
    </xf>
    <xf numFmtId="0" fontId="11" fillId="0" borderId="8" xfId="0" applyFont="1" applyBorder="1" applyAlignment="1">
      <alignment vertical="center" wrapText="1"/>
    </xf>
    <xf numFmtId="0" fontId="9" fillId="0" borderId="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1" fillId="0" borderId="27" xfId="0" applyNumberFormat="1" applyFont="1" applyBorder="1" applyAlignment="1">
      <alignment horizontal="center" vertical="center" wrapText="1"/>
    </xf>
    <xf numFmtId="2" fontId="11" fillId="0" borderId="19" xfId="0" applyNumberFormat="1" applyFont="1" applyBorder="1" applyAlignment="1">
      <alignment horizontal="center" vertical="center" wrapText="1"/>
    </xf>
    <xf numFmtId="2" fontId="11" fillId="0" borderId="20" xfId="0" applyNumberFormat="1" applyFont="1" applyBorder="1" applyAlignment="1">
      <alignment horizontal="center" vertical="center" wrapText="1"/>
    </xf>
    <xf numFmtId="2" fontId="9" fillId="0" borderId="25" xfId="0" applyNumberFormat="1" applyFont="1" applyBorder="1" applyAlignment="1">
      <alignment horizontal="center" vertical="center"/>
    </xf>
    <xf numFmtId="2" fontId="9" fillId="0" borderId="15" xfId="0" applyNumberFormat="1" applyFont="1" applyBorder="1" applyAlignment="1">
      <alignment horizontal="center" vertical="center"/>
    </xf>
    <xf numFmtId="2" fontId="9" fillId="0" borderId="21" xfId="0" applyNumberFormat="1" applyFont="1" applyBorder="1" applyAlignment="1">
      <alignment horizontal="center" vertical="center"/>
    </xf>
    <xf numFmtId="2" fontId="9" fillId="0" borderId="26" xfId="0" applyNumberFormat="1" applyFont="1" applyBorder="1" applyAlignment="1">
      <alignment horizontal="center" vertical="center"/>
    </xf>
    <xf numFmtId="2" fontId="9" fillId="0" borderId="17" xfId="0" applyNumberFormat="1" applyFont="1" applyBorder="1" applyAlignment="1">
      <alignment horizontal="center" vertical="center"/>
    </xf>
    <xf numFmtId="2" fontId="9" fillId="0" borderId="22" xfId="0" applyNumberFormat="1" applyFont="1" applyBorder="1" applyAlignment="1">
      <alignment horizontal="center" vertical="center"/>
    </xf>
    <xf numFmtId="0" fontId="11" fillId="0" borderId="1" xfId="0" applyFont="1" applyFill="1" applyBorder="1" applyAlignment="1">
      <alignment vertical="center" wrapText="1"/>
    </xf>
    <xf numFmtId="2" fontId="9" fillId="0" borderId="1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vertical="center"/>
    </xf>
    <xf numFmtId="165" fontId="9" fillId="0" borderId="1" xfId="0" applyNumberFormat="1" applyFont="1" applyBorder="1" applyAlignment="1">
      <alignment horizontal="center" vertical="center"/>
    </xf>
    <xf numFmtId="0" fontId="0" fillId="0" borderId="15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0" fillId="0" borderId="9" xfId="0" applyBorder="1" applyAlignment="1">
      <alignment horizontal="center"/>
    </xf>
    <xf numFmtId="0" fontId="0" fillId="0" borderId="0" xfId="0" applyAlignment="1">
      <alignment horizontal="center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0" fillId="0" borderId="16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W49"/>
  <sheetViews>
    <sheetView topLeftCell="A7" zoomScale="85" zoomScaleNormal="85" workbookViewId="0">
      <selection activeCell="L41" sqref="L41"/>
    </sheetView>
  </sheetViews>
  <sheetFormatPr defaultRowHeight="15" x14ac:dyDescent="0.25"/>
  <cols>
    <col min="2" max="2" width="4.140625" customWidth="1"/>
    <col min="3" max="3" width="19.85546875" customWidth="1"/>
    <col min="4" max="4" width="7.28515625" customWidth="1"/>
    <col min="5" max="5" width="7.140625" customWidth="1"/>
    <col min="6" max="6" width="6.42578125" customWidth="1"/>
    <col min="7" max="7" width="5.85546875" customWidth="1"/>
    <col min="8" max="8" width="5.42578125" customWidth="1"/>
    <col min="9" max="10" width="6.85546875" customWidth="1"/>
    <col min="11" max="11" width="7" customWidth="1"/>
    <col min="12" max="12" width="7.140625" customWidth="1"/>
    <col min="13" max="13" width="7" customWidth="1"/>
    <col min="14" max="14" width="6.85546875" customWidth="1"/>
    <col min="15" max="16" width="7" customWidth="1"/>
    <col min="17" max="17" width="7.28515625" customWidth="1"/>
    <col min="18" max="18" width="7.140625" customWidth="1"/>
    <col min="19" max="19" width="8.140625" customWidth="1"/>
    <col min="20" max="20" width="7.140625" customWidth="1"/>
    <col min="21" max="21" width="7.42578125" customWidth="1"/>
    <col min="22" max="22" width="7.28515625" customWidth="1"/>
    <col min="23" max="23" width="6.85546875" customWidth="1"/>
  </cols>
  <sheetData>
    <row r="3" spans="2:23" ht="15.75" thickBot="1" x14ac:dyDescent="0.3"/>
    <row r="4" spans="2:23" ht="15.75" thickBot="1" x14ac:dyDescent="0.3">
      <c r="B4" s="60" t="s">
        <v>0</v>
      </c>
      <c r="C4" s="60" t="s">
        <v>1</v>
      </c>
      <c r="D4" s="62" t="s">
        <v>2</v>
      </c>
      <c r="E4" s="63"/>
      <c r="F4" s="63"/>
      <c r="G4" s="63"/>
      <c r="H4" s="64"/>
      <c r="I4" s="62" t="s">
        <v>3</v>
      </c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4"/>
    </row>
    <row r="5" spans="2:23" ht="42" customHeight="1" thickBot="1" x14ac:dyDescent="0.3">
      <c r="B5" s="61"/>
      <c r="C5" s="61"/>
      <c r="D5" s="19" t="s">
        <v>52</v>
      </c>
      <c r="E5" s="19" t="s">
        <v>53</v>
      </c>
      <c r="F5" s="19" t="s">
        <v>56</v>
      </c>
      <c r="G5" s="19" t="s">
        <v>54</v>
      </c>
      <c r="H5" s="19" t="s">
        <v>55</v>
      </c>
      <c r="I5" s="23" t="s">
        <v>47</v>
      </c>
      <c r="J5" s="23" t="s">
        <v>48</v>
      </c>
      <c r="K5" s="23" t="s">
        <v>49</v>
      </c>
      <c r="L5" s="23" t="s">
        <v>50</v>
      </c>
      <c r="M5" s="23" t="s">
        <v>51</v>
      </c>
      <c r="N5" s="23" t="s">
        <v>57</v>
      </c>
      <c r="O5" s="23" t="s">
        <v>58</v>
      </c>
      <c r="P5" s="23" t="s">
        <v>59</v>
      </c>
      <c r="Q5" s="23" t="s">
        <v>60</v>
      </c>
      <c r="R5" s="23" t="s">
        <v>61</v>
      </c>
      <c r="S5" s="23" t="s">
        <v>62</v>
      </c>
      <c r="T5" s="23" t="s">
        <v>63</v>
      </c>
      <c r="U5" s="23" t="s">
        <v>64</v>
      </c>
      <c r="V5" s="23" t="s">
        <v>65</v>
      </c>
      <c r="W5" s="23" t="s">
        <v>66</v>
      </c>
    </row>
    <row r="6" spans="2:23" ht="18" customHeight="1" thickBot="1" x14ac:dyDescent="0.3">
      <c r="B6" s="24"/>
      <c r="C6" s="23" t="s">
        <v>4</v>
      </c>
      <c r="D6" s="20">
        <v>33</v>
      </c>
      <c r="E6" s="23">
        <v>15</v>
      </c>
      <c r="F6" s="23">
        <v>38</v>
      </c>
      <c r="G6" s="23">
        <v>8</v>
      </c>
      <c r="H6" s="23">
        <v>80</v>
      </c>
      <c r="I6" s="21">
        <v>13</v>
      </c>
      <c r="J6" s="21">
        <v>65</v>
      </c>
      <c r="K6" s="21">
        <v>32</v>
      </c>
      <c r="L6" s="21">
        <v>58</v>
      </c>
      <c r="M6" s="21">
        <v>99</v>
      </c>
      <c r="N6" s="21">
        <v>57</v>
      </c>
      <c r="O6" s="21">
        <v>46</v>
      </c>
      <c r="P6" s="21">
        <v>93</v>
      </c>
      <c r="Q6" s="21">
        <v>83</v>
      </c>
      <c r="R6" s="21">
        <v>45</v>
      </c>
      <c r="S6" s="21">
        <v>74</v>
      </c>
      <c r="T6" s="21">
        <v>38</v>
      </c>
      <c r="U6" s="21">
        <v>79</v>
      </c>
      <c r="V6" s="21">
        <v>49</v>
      </c>
      <c r="W6" s="21">
        <v>28</v>
      </c>
    </row>
    <row r="7" spans="2:23" ht="17.25" customHeight="1" thickBot="1" x14ac:dyDescent="0.3">
      <c r="B7" s="24"/>
      <c r="C7" s="23" t="s">
        <v>5</v>
      </c>
      <c r="D7" s="20">
        <v>90</v>
      </c>
      <c r="E7" s="23">
        <v>49</v>
      </c>
      <c r="F7" s="23">
        <v>72</v>
      </c>
      <c r="G7" s="23">
        <v>36</v>
      </c>
      <c r="H7" s="23">
        <v>2</v>
      </c>
      <c r="I7" s="25">
        <v>87</v>
      </c>
      <c r="J7" s="25">
        <v>70</v>
      </c>
      <c r="K7" s="25">
        <v>21</v>
      </c>
      <c r="L7" s="25">
        <v>62</v>
      </c>
      <c r="M7" s="21">
        <v>48</v>
      </c>
      <c r="N7" s="21">
        <v>77</v>
      </c>
      <c r="O7" s="21">
        <v>61</v>
      </c>
      <c r="P7" s="21">
        <v>55</v>
      </c>
      <c r="Q7" s="21">
        <v>44</v>
      </c>
      <c r="R7" s="21">
        <v>65</v>
      </c>
      <c r="S7" s="21">
        <v>76</v>
      </c>
      <c r="T7" s="21">
        <v>92</v>
      </c>
      <c r="U7" s="21">
        <v>14</v>
      </c>
      <c r="V7" s="21">
        <v>93</v>
      </c>
      <c r="W7" s="21">
        <v>82</v>
      </c>
    </row>
    <row r="8" spans="2:23" ht="24.75" customHeight="1" thickBot="1" x14ac:dyDescent="0.3">
      <c r="B8" s="24"/>
      <c r="C8" s="23" t="s">
        <v>6</v>
      </c>
      <c r="D8" s="23"/>
      <c r="E8" s="23"/>
      <c r="F8" s="23"/>
      <c r="G8" s="23"/>
      <c r="H8" s="23"/>
      <c r="I8" s="29">
        <f>30/6</f>
        <v>5</v>
      </c>
      <c r="J8" s="29">
        <v>2</v>
      </c>
      <c r="K8" s="29">
        <v>2</v>
      </c>
      <c r="L8" s="29">
        <f>30/3</f>
        <v>10</v>
      </c>
      <c r="M8" s="29">
        <f>30/28</f>
        <v>1.0714285714285714</v>
      </c>
      <c r="N8" s="29">
        <f>30/23</f>
        <v>1.3043478260869565</v>
      </c>
      <c r="O8" s="29">
        <f>30/22</f>
        <v>1.3636363636363635</v>
      </c>
      <c r="P8" s="29">
        <f>30/17</f>
        <v>1.7647058823529411</v>
      </c>
      <c r="Q8" s="29">
        <f>30/28</f>
        <v>1.0714285714285714</v>
      </c>
      <c r="R8" s="29">
        <f>30/7</f>
        <v>4.2857142857142856</v>
      </c>
      <c r="S8" s="29">
        <f>30/5</f>
        <v>6</v>
      </c>
      <c r="T8" s="29">
        <f>30/1</f>
        <v>30</v>
      </c>
      <c r="U8" s="29">
        <f>30/27</f>
        <v>1.1111111111111112</v>
      </c>
      <c r="V8" s="29">
        <f>30/24</f>
        <v>1.25</v>
      </c>
      <c r="W8" s="29">
        <f>30/26</f>
        <v>1.1538461538461537</v>
      </c>
    </row>
    <row r="9" spans="2:23" ht="22.5" customHeight="1" thickBot="1" x14ac:dyDescent="0.3">
      <c r="B9" s="24"/>
      <c r="C9" s="23" t="s">
        <v>7</v>
      </c>
      <c r="D9" s="23"/>
      <c r="E9" s="23"/>
      <c r="F9" s="23"/>
      <c r="G9" s="23"/>
      <c r="H9" s="23"/>
      <c r="I9" s="23">
        <v>0.05</v>
      </c>
      <c r="J9" s="23">
        <v>0.05</v>
      </c>
      <c r="K9" s="23">
        <v>0.05</v>
      </c>
      <c r="L9" s="23">
        <v>0.01</v>
      </c>
      <c r="M9" s="23">
        <v>7.0000000000000007E-2</v>
      </c>
      <c r="N9" s="23">
        <v>0.01</v>
      </c>
      <c r="O9" s="23">
        <v>0.02</v>
      </c>
      <c r="P9" s="23">
        <v>0.09</v>
      </c>
      <c r="Q9" s="23">
        <v>0.12</v>
      </c>
      <c r="R9" s="23">
        <v>0.02</v>
      </c>
      <c r="S9" s="23">
        <v>0.14000000000000001</v>
      </c>
      <c r="T9" s="23">
        <v>0.03</v>
      </c>
      <c r="U9" s="23">
        <v>7.0000000000000007E-2</v>
      </c>
      <c r="V9" s="23">
        <v>0.15</v>
      </c>
      <c r="W9" s="23">
        <v>0.03</v>
      </c>
    </row>
    <row r="10" spans="2:23" ht="15.75" thickBot="1" x14ac:dyDescent="0.3">
      <c r="B10" s="24">
        <v>1</v>
      </c>
      <c r="C10" s="22" t="s">
        <v>9</v>
      </c>
      <c r="D10" s="20">
        <v>48.087000000000003</v>
      </c>
      <c r="E10" s="23"/>
      <c r="F10" s="23"/>
      <c r="G10" s="23"/>
      <c r="H10" s="23"/>
      <c r="I10" s="26">
        <f>$I$9*D10</f>
        <v>2.4043500000000004</v>
      </c>
      <c r="J10" s="26">
        <f>$J$9*D10</f>
        <v>2.4043500000000004</v>
      </c>
      <c r="K10" s="26">
        <f>K$9*D10</f>
        <v>2.4043500000000004</v>
      </c>
      <c r="L10" s="26">
        <f>L$9*D10</f>
        <v>0.48087000000000002</v>
      </c>
      <c r="M10" s="26">
        <f>M$9*D10</f>
        <v>3.3660900000000007</v>
      </c>
      <c r="N10" s="26">
        <f>N$9*D10</f>
        <v>0.48087000000000002</v>
      </c>
      <c r="O10" s="26">
        <f>O$9*D10</f>
        <v>0.96174000000000004</v>
      </c>
      <c r="P10" s="26">
        <f>P$9*D10</f>
        <v>4.3278300000000005</v>
      </c>
      <c r="Q10" s="26">
        <f>Q$9*D10</f>
        <v>5.7704399999999998</v>
      </c>
      <c r="R10" s="26">
        <f>R$9*D10</f>
        <v>0.96174000000000004</v>
      </c>
      <c r="S10" s="26">
        <f>S$9*D10</f>
        <v>6.7321800000000014</v>
      </c>
      <c r="T10" s="26">
        <f>T$9*D10</f>
        <v>1.4426099999999999</v>
      </c>
      <c r="U10" s="26">
        <f>U$9*D10</f>
        <v>3.3660900000000007</v>
      </c>
      <c r="V10" s="26">
        <f>V$9*D10</f>
        <v>7.21305</v>
      </c>
      <c r="W10" s="26">
        <f>W$9*D10</f>
        <v>1.4426099999999999</v>
      </c>
    </row>
    <row r="11" spans="2:23" ht="15.75" thickBot="1" x14ac:dyDescent="0.3">
      <c r="B11" s="24">
        <v>2</v>
      </c>
      <c r="C11" s="22" t="s">
        <v>10</v>
      </c>
      <c r="D11" s="20">
        <v>23.283000000000001</v>
      </c>
      <c r="E11" s="23"/>
      <c r="F11" s="23"/>
      <c r="G11" s="23"/>
      <c r="H11" s="23"/>
      <c r="I11" s="26">
        <f t="shared" ref="I11:I16" si="0">$I$9*D11</f>
        <v>1.16415</v>
      </c>
      <c r="J11" s="26">
        <f t="shared" ref="J11:J16" si="1">$J$9*D11</f>
        <v>1.16415</v>
      </c>
      <c r="K11" s="26">
        <f t="shared" ref="K11:K16" si="2">K$9*D11</f>
        <v>1.16415</v>
      </c>
      <c r="L11" s="26">
        <f t="shared" ref="L11:L16" si="3">L$9*D11</f>
        <v>0.23283000000000001</v>
      </c>
      <c r="M11" s="26">
        <f t="shared" ref="M11:M16" si="4">M$9*D11</f>
        <v>1.6298100000000002</v>
      </c>
      <c r="N11" s="26">
        <f t="shared" ref="N11:N16" si="5">N$9*D11</f>
        <v>0.23283000000000001</v>
      </c>
      <c r="O11" s="26">
        <f t="shared" ref="O11:O16" si="6">O$9*D11</f>
        <v>0.46566000000000002</v>
      </c>
      <c r="P11" s="26">
        <f t="shared" ref="P11:P16" si="7">P$9*D11</f>
        <v>2.0954700000000002</v>
      </c>
      <c r="Q11" s="26">
        <f t="shared" ref="Q11:Q16" si="8">Q$9*D11</f>
        <v>2.7939600000000002</v>
      </c>
      <c r="R11" s="26">
        <f t="shared" ref="R11:R16" si="9">R$9*D11</f>
        <v>0.46566000000000002</v>
      </c>
      <c r="S11" s="26">
        <f t="shared" ref="S11:S16" si="10">S$9*D11</f>
        <v>3.2596200000000004</v>
      </c>
      <c r="T11" s="26">
        <f t="shared" ref="T11:T16" si="11">T$9*D11</f>
        <v>0.69849000000000006</v>
      </c>
      <c r="U11" s="26">
        <f t="shared" ref="U11:U16" si="12">U$9*D11</f>
        <v>1.6298100000000002</v>
      </c>
      <c r="V11" s="26">
        <f t="shared" ref="V11:V16" si="13">V$9*D11</f>
        <v>3.4924500000000003</v>
      </c>
      <c r="W11" s="26">
        <f t="shared" ref="W11:W16" si="14">W$9*D11</f>
        <v>0.69849000000000006</v>
      </c>
    </row>
    <row r="12" spans="2:23" ht="15.75" thickBot="1" x14ac:dyDescent="0.3">
      <c r="B12" s="24">
        <v>3</v>
      </c>
      <c r="C12" s="22" t="s">
        <v>11</v>
      </c>
      <c r="D12" s="20">
        <v>82.037000000000006</v>
      </c>
      <c r="E12" s="23"/>
      <c r="F12" s="23"/>
      <c r="G12" s="23"/>
      <c r="H12" s="23"/>
      <c r="I12" s="26">
        <f t="shared" si="0"/>
        <v>4.1018500000000007</v>
      </c>
      <c r="J12" s="26">
        <f t="shared" si="1"/>
        <v>4.1018500000000007</v>
      </c>
      <c r="K12" s="26">
        <f t="shared" si="2"/>
        <v>4.1018500000000007</v>
      </c>
      <c r="L12" s="26">
        <f>L$9*D12</f>
        <v>0.82037000000000004</v>
      </c>
      <c r="M12" s="26">
        <f t="shared" si="4"/>
        <v>5.7425900000000007</v>
      </c>
      <c r="N12" s="26">
        <f t="shared" si="5"/>
        <v>0.82037000000000004</v>
      </c>
      <c r="O12" s="26">
        <f t="shared" si="6"/>
        <v>1.6407400000000001</v>
      </c>
      <c r="P12" s="26">
        <f t="shared" si="7"/>
        <v>7.3833299999999999</v>
      </c>
      <c r="Q12" s="26">
        <f t="shared" si="8"/>
        <v>9.8444400000000005</v>
      </c>
      <c r="R12" s="26">
        <f t="shared" si="9"/>
        <v>1.6407400000000001</v>
      </c>
      <c r="S12" s="26">
        <f t="shared" si="10"/>
        <v>11.485180000000001</v>
      </c>
      <c r="T12" s="26">
        <f t="shared" si="11"/>
        <v>2.4611100000000001</v>
      </c>
      <c r="U12" s="26">
        <f t="shared" si="12"/>
        <v>5.7425900000000007</v>
      </c>
      <c r="V12" s="26">
        <f t="shared" si="13"/>
        <v>12.30555</v>
      </c>
      <c r="W12" s="26">
        <f t="shared" si="14"/>
        <v>2.4611100000000001</v>
      </c>
    </row>
    <row r="13" spans="2:23" ht="15.75" thickBot="1" x14ac:dyDescent="0.3">
      <c r="B13" s="24">
        <v>4</v>
      </c>
      <c r="C13" s="22" t="s">
        <v>12</v>
      </c>
      <c r="D13" s="20">
        <v>25.033000000000001</v>
      </c>
      <c r="E13" s="23"/>
      <c r="F13" s="23"/>
      <c r="G13" s="23"/>
      <c r="H13" s="23"/>
      <c r="I13" s="26">
        <f t="shared" si="0"/>
        <v>1.2516500000000002</v>
      </c>
      <c r="J13" s="26">
        <f t="shared" si="1"/>
        <v>1.2516500000000002</v>
      </c>
      <c r="K13" s="26">
        <f t="shared" si="2"/>
        <v>1.2516500000000002</v>
      </c>
      <c r="L13" s="26">
        <f t="shared" si="3"/>
        <v>0.25033</v>
      </c>
      <c r="M13" s="26">
        <f t="shared" si="4"/>
        <v>1.7523100000000003</v>
      </c>
      <c r="N13" s="26">
        <f t="shared" si="5"/>
        <v>0.25033</v>
      </c>
      <c r="O13" s="26">
        <f t="shared" si="6"/>
        <v>0.50065999999999999</v>
      </c>
      <c r="P13" s="26">
        <f t="shared" si="7"/>
        <v>2.2529699999999999</v>
      </c>
      <c r="Q13" s="26">
        <f t="shared" si="8"/>
        <v>3.0039600000000002</v>
      </c>
      <c r="R13" s="26">
        <f t="shared" si="9"/>
        <v>0.50065999999999999</v>
      </c>
      <c r="S13" s="26">
        <f t="shared" si="10"/>
        <v>3.5046200000000005</v>
      </c>
      <c r="T13" s="26">
        <f t="shared" si="11"/>
        <v>0.75099000000000005</v>
      </c>
      <c r="U13" s="26">
        <f t="shared" si="12"/>
        <v>1.7523100000000003</v>
      </c>
      <c r="V13" s="26">
        <f t="shared" si="13"/>
        <v>3.75495</v>
      </c>
      <c r="W13" s="26">
        <f t="shared" si="14"/>
        <v>0.75099000000000005</v>
      </c>
    </row>
    <row r="14" spans="2:23" ht="15.75" thickBot="1" x14ac:dyDescent="0.3">
      <c r="B14" s="24">
        <v>5</v>
      </c>
      <c r="C14" s="22" t="s">
        <v>13</v>
      </c>
      <c r="D14" s="20">
        <v>34.476999999999997</v>
      </c>
      <c r="E14" s="23"/>
      <c r="F14" s="23"/>
      <c r="G14" s="23"/>
      <c r="H14" s="23"/>
      <c r="I14" s="26">
        <f t="shared" si="0"/>
        <v>1.7238499999999999</v>
      </c>
      <c r="J14" s="26">
        <f t="shared" si="1"/>
        <v>1.7238499999999999</v>
      </c>
      <c r="K14" s="26">
        <f t="shared" si="2"/>
        <v>1.7238499999999999</v>
      </c>
      <c r="L14" s="26">
        <f t="shared" si="3"/>
        <v>0.34476999999999997</v>
      </c>
      <c r="M14" s="26">
        <f t="shared" si="4"/>
        <v>2.4133900000000001</v>
      </c>
      <c r="N14" s="26">
        <f t="shared" si="5"/>
        <v>0.34476999999999997</v>
      </c>
      <c r="O14" s="26">
        <f t="shared" si="6"/>
        <v>0.68953999999999993</v>
      </c>
      <c r="P14" s="26">
        <f t="shared" si="7"/>
        <v>3.1029299999999997</v>
      </c>
      <c r="Q14" s="26">
        <f t="shared" si="8"/>
        <v>4.1372399999999994</v>
      </c>
      <c r="R14" s="26">
        <f t="shared" si="9"/>
        <v>0.68953999999999993</v>
      </c>
      <c r="S14" s="26">
        <f t="shared" si="10"/>
        <v>4.8267800000000003</v>
      </c>
      <c r="T14" s="26">
        <f t="shared" si="11"/>
        <v>1.0343099999999998</v>
      </c>
      <c r="U14" s="26">
        <f t="shared" si="12"/>
        <v>2.4133900000000001</v>
      </c>
      <c r="V14" s="26">
        <f t="shared" si="13"/>
        <v>5.171549999999999</v>
      </c>
      <c r="W14" s="26">
        <f t="shared" si="14"/>
        <v>1.0343099999999998</v>
      </c>
    </row>
    <row r="15" spans="2:23" ht="15.75" thickBot="1" x14ac:dyDescent="0.3">
      <c r="B15" s="24">
        <v>5</v>
      </c>
      <c r="C15" s="22" t="s">
        <v>14</v>
      </c>
      <c r="D15" s="20">
        <v>83.27</v>
      </c>
      <c r="E15" s="23"/>
      <c r="F15" s="23"/>
      <c r="G15" s="23"/>
      <c r="H15" s="23"/>
      <c r="I15" s="26">
        <f t="shared" si="0"/>
        <v>4.1635</v>
      </c>
      <c r="J15" s="26">
        <f t="shared" si="1"/>
        <v>4.1635</v>
      </c>
      <c r="K15" s="26">
        <f t="shared" si="2"/>
        <v>4.1635</v>
      </c>
      <c r="L15" s="26">
        <f t="shared" si="3"/>
        <v>0.8327</v>
      </c>
      <c r="M15" s="26">
        <f t="shared" si="4"/>
        <v>5.8289</v>
      </c>
      <c r="N15" s="26">
        <f t="shared" si="5"/>
        <v>0.8327</v>
      </c>
      <c r="O15" s="26">
        <f t="shared" si="6"/>
        <v>1.6654</v>
      </c>
      <c r="P15" s="26">
        <f t="shared" si="7"/>
        <v>7.4942999999999991</v>
      </c>
      <c r="Q15" s="26">
        <f t="shared" si="8"/>
        <v>9.9923999999999999</v>
      </c>
      <c r="R15" s="26">
        <f t="shared" si="9"/>
        <v>1.6654</v>
      </c>
      <c r="S15" s="26">
        <f t="shared" si="10"/>
        <v>11.6578</v>
      </c>
      <c r="T15" s="26">
        <f t="shared" si="11"/>
        <v>2.4981</v>
      </c>
      <c r="U15" s="26">
        <f t="shared" si="12"/>
        <v>5.8289</v>
      </c>
      <c r="V15" s="26">
        <f t="shared" si="13"/>
        <v>12.490499999999999</v>
      </c>
      <c r="W15" s="26">
        <f t="shared" si="14"/>
        <v>2.4981</v>
      </c>
    </row>
    <row r="16" spans="2:23" ht="15.75" thickBot="1" x14ac:dyDescent="0.3">
      <c r="B16" s="24">
        <v>7</v>
      </c>
      <c r="C16" s="22" t="s">
        <v>15</v>
      </c>
      <c r="D16" s="20">
        <v>76.677999999999997</v>
      </c>
      <c r="E16" s="23"/>
      <c r="F16" s="23"/>
      <c r="G16" s="23"/>
      <c r="H16" s="23"/>
      <c r="I16" s="26">
        <f t="shared" si="0"/>
        <v>3.8338999999999999</v>
      </c>
      <c r="J16" s="26">
        <f t="shared" si="1"/>
        <v>3.8338999999999999</v>
      </c>
      <c r="K16" s="26">
        <f t="shared" si="2"/>
        <v>3.8338999999999999</v>
      </c>
      <c r="L16" s="26">
        <f t="shared" si="3"/>
        <v>0.76678000000000002</v>
      </c>
      <c r="M16" s="26">
        <f t="shared" si="4"/>
        <v>5.3674600000000003</v>
      </c>
      <c r="N16" s="26">
        <f t="shared" si="5"/>
        <v>0.76678000000000002</v>
      </c>
      <c r="O16" s="26">
        <f t="shared" si="6"/>
        <v>1.53356</v>
      </c>
      <c r="P16" s="26">
        <f t="shared" si="7"/>
        <v>6.9010199999999999</v>
      </c>
      <c r="Q16" s="26">
        <f t="shared" si="8"/>
        <v>9.2013599999999993</v>
      </c>
      <c r="R16" s="26">
        <f t="shared" si="9"/>
        <v>1.53356</v>
      </c>
      <c r="S16" s="26">
        <f t="shared" si="10"/>
        <v>10.734920000000001</v>
      </c>
      <c r="T16" s="26">
        <f t="shared" si="11"/>
        <v>2.3003399999999998</v>
      </c>
      <c r="U16" s="26">
        <f t="shared" si="12"/>
        <v>5.3674600000000003</v>
      </c>
      <c r="V16" s="26">
        <f t="shared" si="13"/>
        <v>11.5017</v>
      </c>
      <c r="W16" s="26">
        <f t="shared" si="14"/>
        <v>2.3003399999999998</v>
      </c>
    </row>
    <row r="17" spans="2:23" ht="15.75" thickBot="1" x14ac:dyDescent="0.3">
      <c r="B17" s="24">
        <v>8</v>
      </c>
      <c r="C17" s="22" t="s">
        <v>16</v>
      </c>
      <c r="D17" s="20"/>
      <c r="E17" s="20">
        <v>19.841000000000001</v>
      </c>
      <c r="F17" s="23"/>
      <c r="G17" s="23"/>
      <c r="H17" s="23"/>
      <c r="I17" s="26">
        <f>$I$9*E17</f>
        <v>0.9920500000000001</v>
      </c>
      <c r="J17" s="26">
        <f>J$9*E17</f>
        <v>0.9920500000000001</v>
      </c>
      <c r="K17" s="26">
        <f>K$9*E17</f>
        <v>0.9920500000000001</v>
      </c>
      <c r="L17" s="26">
        <f>K$9*E17</f>
        <v>0.9920500000000001</v>
      </c>
      <c r="M17" s="26">
        <f>M$9*E17</f>
        <v>1.3888700000000003</v>
      </c>
      <c r="N17" s="26">
        <f>N$9*E17</f>
        <v>0.19841</v>
      </c>
      <c r="O17" s="26">
        <f>O$9*E17</f>
        <v>0.39682000000000001</v>
      </c>
      <c r="P17" s="26">
        <f>P$9*E17</f>
        <v>1.78569</v>
      </c>
      <c r="Q17" s="26">
        <f>Q$9*E17</f>
        <v>2.3809200000000001</v>
      </c>
      <c r="R17" s="26">
        <f>R$9*E17</f>
        <v>0.39682000000000001</v>
      </c>
      <c r="S17" s="26">
        <f>S$9*E17</f>
        <v>2.7777400000000005</v>
      </c>
      <c r="T17" s="26">
        <f>T$9*E17</f>
        <v>0.59523000000000004</v>
      </c>
      <c r="U17" s="26">
        <f>U$9*E17</f>
        <v>1.3888700000000003</v>
      </c>
      <c r="V17" s="26">
        <f>V$9*E17</f>
        <v>2.9761500000000001</v>
      </c>
      <c r="W17" s="26">
        <f>W$9*E17</f>
        <v>0.59523000000000004</v>
      </c>
    </row>
    <row r="18" spans="2:23" ht="15.75" thickBot="1" x14ac:dyDescent="0.3">
      <c r="B18" s="24">
        <v>9</v>
      </c>
      <c r="C18" s="22" t="s">
        <v>17</v>
      </c>
      <c r="D18" s="20"/>
      <c r="E18" s="20">
        <v>86.364000000000004</v>
      </c>
      <c r="F18" s="23"/>
      <c r="G18" s="23"/>
      <c r="H18" s="23"/>
      <c r="I18" s="26">
        <f t="shared" ref="I18:I28" si="15">$I$9*E18</f>
        <v>4.3182</v>
      </c>
      <c r="J18" s="26">
        <f t="shared" ref="J18:J28" si="16">J$9*E18</f>
        <v>4.3182</v>
      </c>
      <c r="K18" s="26">
        <f t="shared" ref="K18:K28" si="17">K$9*E18</f>
        <v>4.3182</v>
      </c>
      <c r="L18" s="26">
        <f t="shared" ref="L18:L28" si="18">K$9*E18</f>
        <v>4.3182</v>
      </c>
      <c r="M18" s="26">
        <f t="shared" ref="M18:M28" si="19">M$9*E18</f>
        <v>6.0454800000000013</v>
      </c>
      <c r="N18" s="26">
        <f t="shared" ref="N18:N28" si="20">N$9*E18</f>
        <v>0.86364000000000007</v>
      </c>
      <c r="O18" s="26">
        <f t="shared" ref="O18:O28" si="21">O$9*E18</f>
        <v>1.7272800000000001</v>
      </c>
      <c r="P18" s="26">
        <f t="shared" ref="P18:P28" si="22">P$9*E18</f>
        <v>7.7727599999999999</v>
      </c>
      <c r="Q18" s="26">
        <f t="shared" ref="Q18:Q28" si="23">Q$9*E18</f>
        <v>10.36368</v>
      </c>
      <c r="R18" s="26">
        <f t="shared" ref="R18:R28" si="24">R$9*E18</f>
        <v>1.7272800000000001</v>
      </c>
      <c r="S18" s="26">
        <f t="shared" ref="S18:S28" si="25">S$9*E18</f>
        <v>12.090960000000003</v>
      </c>
      <c r="T18" s="26">
        <f t="shared" ref="T18:T28" si="26">T$9*E18</f>
        <v>2.5909200000000001</v>
      </c>
      <c r="U18" s="26">
        <f t="shared" ref="U18:U28" si="27">U$9*E18</f>
        <v>6.0454800000000013</v>
      </c>
      <c r="V18" s="26">
        <f t="shared" ref="V18:V28" si="28">V$9*E18</f>
        <v>12.954600000000001</v>
      </c>
      <c r="W18" s="26">
        <f t="shared" ref="W18:W28" si="29">W$9*E18</f>
        <v>2.5909200000000001</v>
      </c>
    </row>
    <row r="19" spans="2:23" ht="15.75" thickBot="1" x14ac:dyDescent="0.3">
      <c r="B19" s="24">
        <v>10</v>
      </c>
      <c r="C19" s="22" t="s">
        <v>18</v>
      </c>
      <c r="D19" s="20"/>
      <c r="E19" s="20">
        <v>47.735999999999997</v>
      </c>
      <c r="F19" s="23"/>
      <c r="G19" s="23"/>
      <c r="H19" s="23"/>
      <c r="I19" s="26">
        <f t="shared" si="15"/>
        <v>2.3868</v>
      </c>
      <c r="J19" s="26">
        <f t="shared" si="16"/>
        <v>2.3868</v>
      </c>
      <c r="K19" s="26">
        <f t="shared" si="17"/>
        <v>2.3868</v>
      </c>
      <c r="L19" s="26">
        <f t="shared" si="18"/>
        <v>2.3868</v>
      </c>
      <c r="M19" s="26">
        <f t="shared" si="19"/>
        <v>3.34152</v>
      </c>
      <c r="N19" s="26">
        <f t="shared" si="20"/>
        <v>0.47736000000000001</v>
      </c>
      <c r="O19" s="26">
        <f t="shared" si="21"/>
        <v>0.95472000000000001</v>
      </c>
      <c r="P19" s="26">
        <f t="shared" si="22"/>
        <v>4.2962399999999992</v>
      </c>
      <c r="Q19" s="26">
        <f t="shared" si="23"/>
        <v>5.7283199999999992</v>
      </c>
      <c r="R19" s="26">
        <f t="shared" si="24"/>
        <v>0.95472000000000001</v>
      </c>
      <c r="S19" s="26">
        <f t="shared" si="25"/>
        <v>6.6830400000000001</v>
      </c>
      <c r="T19" s="26">
        <f t="shared" si="26"/>
        <v>1.4320799999999998</v>
      </c>
      <c r="U19" s="26">
        <f t="shared" si="27"/>
        <v>3.34152</v>
      </c>
      <c r="V19" s="26">
        <f t="shared" si="28"/>
        <v>7.1603999999999992</v>
      </c>
      <c r="W19" s="26">
        <f t="shared" si="29"/>
        <v>1.4320799999999998</v>
      </c>
    </row>
    <row r="20" spans="2:23" ht="15.75" thickBot="1" x14ac:dyDescent="0.3">
      <c r="B20" s="24">
        <v>11</v>
      </c>
      <c r="C20" s="22" t="s">
        <v>19</v>
      </c>
      <c r="D20" s="20"/>
      <c r="E20" s="20">
        <v>84.847999999999999</v>
      </c>
      <c r="F20" s="23"/>
      <c r="G20" s="23"/>
      <c r="H20" s="23"/>
      <c r="I20" s="26">
        <f t="shared" si="15"/>
        <v>4.2423999999999999</v>
      </c>
      <c r="J20" s="26">
        <f t="shared" si="16"/>
        <v>4.2423999999999999</v>
      </c>
      <c r="K20" s="26">
        <f t="shared" si="17"/>
        <v>4.2423999999999999</v>
      </c>
      <c r="L20" s="26">
        <f t="shared" si="18"/>
        <v>4.2423999999999999</v>
      </c>
      <c r="M20" s="26">
        <f t="shared" si="19"/>
        <v>5.9393600000000006</v>
      </c>
      <c r="N20" s="26">
        <f t="shared" si="20"/>
        <v>0.84848000000000001</v>
      </c>
      <c r="O20" s="26">
        <f t="shared" si="21"/>
        <v>1.69696</v>
      </c>
      <c r="P20" s="26">
        <f t="shared" si="22"/>
        <v>7.6363199999999996</v>
      </c>
      <c r="Q20" s="26">
        <f t="shared" si="23"/>
        <v>10.181759999999999</v>
      </c>
      <c r="R20" s="26">
        <f t="shared" si="24"/>
        <v>1.69696</v>
      </c>
      <c r="S20" s="26">
        <f t="shared" si="25"/>
        <v>11.878720000000001</v>
      </c>
      <c r="T20" s="26">
        <f t="shared" si="26"/>
        <v>2.5454399999999997</v>
      </c>
      <c r="U20" s="26">
        <f t="shared" si="27"/>
        <v>5.9393600000000006</v>
      </c>
      <c r="V20" s="26">
        <f t="shared" si="28"/>
        <v>12.7272</v>
      </c>
      <c r="W20" s="26">
        <f t="shared" si="29"/>
        <v>2.5454399999999997</v>
      </c>
    </row>
    <row r="21" spans="2:23" ht="15.75" thickBot="1" x14ac:dyDescent="0.3">
      <c r="B21" s="24">
        <v>12</v>
      </c>
      <c r="C21" s="22" t="s">
        <v>20</v>
      </c>
      <c r="D21" s="20"/>
      <c r="E21" s="20">
        <v>59.348999999999997</v>
      </c>
      <c r="F21" s="23"/>
      <c r="G21" s="23"/>
      <c r="H21" s="23"/>
      <c r="I21" s="26">
        <f t="shared" si="15"/>
        <v>2.9674499999999999</v>
      </c>
      <c r="J21" s="26">
        <f t="shared" si="16"/>
        <v>2.9674499999999999</v>
      </c>
      <c r="K21" s="26">
        <f t="shared" si="17"/>
        <v>2.9674499999999999</v>
      </c>
      <c r="L21" s="26">
        <f t="shared" si="18"/>
        <v>2.9674499999999999</v>
      </c>
      <c r="M21" s="26">
        <f t="shared" si="19"/>
        <v>4.1544300000000005</v>
      </c>
      <c r="N21" s="26">
        <f t="shared" si="20"/>
        <v>0.59348999999999996</v>
      </c>
      <c r="O21" s="26">
        <f t="shared" si="21"/>
        <v>1.1869799999999999</v>
      </c>
      <c r="P21" s="26">
        <f t="shared" si="22"/>
        <v>5.3414099999999998</v>
      </c>
      <c r="Q21" s="26">
        <f t="shared" si="23"/>
        <v>7.1218799999999991</v>
      </c>
      <c r="R21" s="26">
        <f t="shared" si="24"/>
        <v>1.1869799999999999</v>
      </c>
      <c r="S21" s="26">
        <f t="shared" si="25"/>
        <v>8.308860000000001</v>
      </c>
      <c r="T21" s="26">
        <f t="shared" si="26"/>
        <v>1.7804699999999998</v>
      </c>
      <c r="U21" s="26">
        <f t="shared" si="27"/>
        <v>4.1544300000000005</v>
      </c>
      <c r="V21" s="26">
        <f t="shared" si="28"/>
        <v>8.9023499999999984</v>
      </c>
      <c r="W21" s="26">
        <f t="shared" si="29"/>
        <v>1.7804699999999998</v>
      </c>
    </row>
    <row r="22" spans="2:23" ht="15.75" thickBot="1" x14ac:dyDescent="0.3">
      <c r="B22" s="24">
        <v>13</v>
      </c>
      <c r="C22" s="22" t="s">
        <v>21</v>
      </c>
      <c r="D22" s="20"/>
      <c r="E22" s="20">
        <v>50.85</v>
      </c>
      <c r="F22" s="23"/>
      <c r="G22" s="23"/>
      <c r="H22" s="23"/>
      <c r="I22" s="26">
        <f t="shared" si="15"/>
        <v>2.5425000000000004</v>
      </c>
      <c r="J22" s="26">
        <f t="shared" si="16"/>
        <v>2.5425000000000004</v>
      </c>
      <c r="K22" s="26">
        <f t="shared" si="17"/>
        <v>2.5425000000000004</v>
      </c>
      <c r="L22" s="26">
        <f t="shared" si="18"/>
        <v>2.5425000000000004</v>
      </c>
      <c r="M22" s="26">
        <f t="shared" si="19"/>
        <v>3.5595000000000003</v>
      </c>
      <c r="N22" s="26">
        <f t="shared" si="20"/>
        <v>0.50850000000000006</v>
      </c>
      <c r="O22" s="26">
        <f t="shared" si="21"/>
        <v>1.0170000000000001</v>
      </c>
      <c r="P22" s="26">
        <f t="shared" si="22"/>
        <v>4.5765000000000002</v>
      </c>
      <c r="Q22" s="26">
        <f t="shared" si="23"/>
        <v>6.1020000000000003</v>
      </c>
      <c r="R22" s="26">
        <f t="shared" si="24"/>
        <v>1.0170000000000001</v>
      </c>
      <c r="S22" s="26">
        <f t="shared" si="25"/>
        <v>7.1190000000000007</v>
      </c>
      <c r="T22" s="26">
        <f t="shared" si="26"/>
        <v>1.5255000000000001</v>
      </c>
      <c r="U22" s="26">
        <f t="shared" si="27"/>
        <v>3.5595000000000003</v>
      </c>
      <c r="V22" s="26">
        <f t="shared" si="28"/>
        <v>7.6274999999999995</v>
      </c>
      <c r="W22" s="26">
        <f t="shared" si="29"/>
        <v>1.5255000000000001</v>
      </c>
    </row>
    <row r="23" spans="2:23" ht="15.75" thickBot="1" x14ac:dyDescent="0.3">
      <c r="B23" s="24">
        <v>14</v>
      </c>
      <c r="C23" s="22" t="s">
        <v>22</v>
      </c>
      <c r="D23" s="20"/>
      <c r="E23" s="20">
        <v>58.609000000000002</v>
      </c>
      <c r="F23" s="23"/>
      <c r="G23" s="23"/>
      <c r="H23" s="23"/>
      <c r="I23" s="26">
        <f t="shared" si="15"/>
        <v>2.9304500000000004</v>
      </c>
      <c r="J23" s="26">
        <f t="shared" si="16"/>
        <v>2.9304500000000004</v>
      </c>
      <c r="K23" s="26">
        <f t="shared" si="17"/>
        <v>2.9304500000000004</v>
      </c>
      <c r="L23" s="26">
        <f t="shared" si="18"/>
        <v>2.9304500000000004</v>
      </c>
      <c r="M23" s="26">
        <f t="shared" si="19"/>
        <v>4.1026300000000004</v>
      </c>
      <c r="N23" s="26">
        <f t="shared" si="20"/>
        <v>0.58609</v>
      </c>
      <c r="O23" s="26">
        <f t="shared" si="21"/>
        <v>1.17218</v>
      </c>
      <c r="P23" s="26">
        <f t="shared" si="22"/>
        <v>5.2748099999999996</v>
      </c>
      <c r="Q23" s="26">
        <f t="shared" si="23"/>
        <v>7.03308</v>
      </c>
      <c r="R23" s="26">
        <f t="shared" si="24"/>
        <v>1.17218</v>
      </c>
      <c r="S23" s="26">
        <f t="shared" si="25"/>
        <v>8.2052600000000009</v>
      </c>
      <c r="T23" s="26">
        <f t="shared" si="26"/>
        <v>1.75827</v>
      </c>
      <c r="U23" s="26">
        <f t="shared" si="27"/>
        <v>4.1026300000000004</v>
      </c>
      <c r="V23" s="26">
        <f t="shared" si="28"/>
        <v>8.7913499999999996</v>
      </c>
      <c r="W23" s="26">
        <f t="shared" si="29"/>
        <v>1.75827</v>
      </c>
    </row>
    <row r="24" spans="2:23" ht="15.75" thickBot="1" x14ac:dyDescent="0.3">
      <c r="B24" s="24">
        <v>15</v>
      </c>
      <c r="C24" s="22" t="s">
        <v>23</v>
      </c>
      <c r="D24" s="20"/>
      <c r="E24" s="20">
        <v>33.357999999999997</v>
      </c>
      <c r="F24" s="23"/>
      <c r="G24" s="23"/>
      <c r="H24" s="23"/>
      <c r="I24" s="26">
        <f t="shared" si="15"/>
        <v>1.6678999999999999</v>
      </c>
      <c r="J24" s="26">
        <f t="shared" si="16"/>
        <v>1.6678999999999999</v>
      </c>
      <c r="K24" s="26">
        <f t="shared" si="17"/>
        <v>1.6678999999999999</v>
      </c>
      <c r="L24" s="26">
        <f t="shared" si="18"/>
        <v>1.6678999999999999</v>
      </c>
      <c r="M24" s="26">
        <f t="shared" si="19"/>
        <v>2.3350599999999999</v>
      </c>
      <c r="N24" s="26">
        <f t="shared" si="20"/>
        <v>0.33357999999999999</v>
      </c>
      <c r="O24" s="26">
        <f t="shared" si="21"/>
        <v>0.66715999999999998</v>
      </c>
      <c r="P24" s="26">
        <f t="shared" si="22"/>
        <v>3.0022199999999994</v>
      </c>
      <c r="Q24" s="26">
        <f t="shared" si="23"/>
        <v>4.0029599999999999</v>
      </c>
      <c r="R24" s="26">
        <f t="shared" si="24"/>
        <v>0.66715999999999998</v>
      </c>
      <c r="S24" s="26">
        <f t="shared" si="25"/>
        <v>4.6701199999999998</v>
      </c>
      <c r="T24" s="26">
        <f t="shared" si="26"/>
        <v>1.00074</v>
      </c>
      <c r="U24" s="26">
        <f t="shared" si="27"/>
        <v>2.3350599999999999</v>
      </c>
      <c r="V24" s="26">
        <f t="shared" si="28"/>
        <v>5.0036999999999994</v>
      </c>
      <c r="W24" s="26">
        <f t="shared" si="29"/>
        <v>1.00074</v>
      </c>
    </row>
    <row r="25" spans="2:23" ht="15.75" thickBot="1" x14ac:dyDescent="0.3">
      <c r="B25" s="24">
        <v>16</v>
      </c>
      <c r="C25" s="22" t="s">
        <v>24</v>
      </c>
      <c r="D25" s="20"/>
      <c r="E25" s="20">
        <v>38.789000000000001</v>
      </c>
      <c r="F25" s="23"/>
      <c r="G25" s="23"/>
      <c r="H25" s="23"/>
      <c r="I25" s="26">
        <f t="shared" si="15"/>
        <v>1.9394500000000001</v>
      </c>
      <c r="J25" s="26">
        <f t="shared" si="16"/>
        <v>1.9394500000000001</v>
      </c>
      <c r="K25" s="26">
        <f t="shared" si="17"/>
        <v>1.9394500000000001</v>
      </c>
      <c r="L25" s="26">
        <f t="shared" si="18"/>
        <v>1.9394500000000001</v>
      </c>
      <c r="M25" s="26">
        <f t="shared" si="19"/>
        <v>2.7152300000000005</v>
      </c>
      <c r="N25" s="26">
        <f t="shared" si="20"/>
        <v>0.38789000000000001</v>
      </c>
      <c r="O25" s="26">
        <f t="shared" si="21"/>
        <v>0.77578000000000003</v>
      </c>
      <c r="P25" s="26">
        <f t="shared" si="22"/>
        <v>3.4910100000000002</v>
      </c>
      <c r="Q25" s="26">
        <f t="shared" si="23"/>
        <v>4.6546799999999999</v>
      </c>
      <c r="R25" s="26">
        <f t="shared" si="24"/>
        <v>0.77578000000000003</v>
      </c>
      <c r="S25" s="26">
        <f t="shared" si="25"/>
        <v>5.430460000000001</v>
      </c>
      <c r="T25" s="26">
        <f t="shared" si="26"/>
        <v>1.16367</v>
      </c>
      <c r="U25" s="26">
        <f t="shared" si="27"/>
        <v>2.7152300000000005</v>
      </c>
      <c r="V25" s="26">
        <f t="shared" si="28"/>
        <v>5.8183499999999997</v>
      </c>
      <c r="W25" s="26">
        <f t="shared" si="29"/>
        <v>1.16367</v>
      </c>
    </row>
    <row r="26" spans="2:23" ht="15.75" thickBot="1" x14ac:dyDescent="0.3">
      <c r="B26" s="24">
        <v>17</v>
      </c>
      <c r="C26" s="22" t="s">
        <v>25</v>
      </c>
      <c r="D26" s="20"/>
      <c r="E26" s="20">
        <v>89.599000000000004</v>
      </c>
      <c r="F26" s="23"/>
      <c r="G26" s="23"/>
      <c r="H26" s="23"/>
      <c r="I26" s="26">
        <f t="shared" si="15"/>
        <v>4.4799500000000005</v>
      </c>
      <c r="J26" s="26">
        <f t="shared" si="16"/>
        <v>4.4799500000000005</v>
      </c>
      <c r="K26" s="26">
        <f t="shared" si="17"/>
        <v>4.4799500000000005</v>
      </c>
      <c r="L26" s="26">
        <f t="shared" si="18"/>
        <v>4.4799500000000005</v>
      </c>
      <c r="M26" s="26">
        <f t="shared" si="19"/>
        <v>6.2719300000000011</v>
      </c>
      <c r="N26" s="26">
        <f t="shared" si="20"/>
        <v>0.89599000000000006</v>
      </c>
      <c r="O26" s="26">
        <f t="shared" si="21"/>
        <v>1.7919800000000001</v>
      </c>
      <c r="P26" s="26">
        <f t="shared" si="22"/>
        <v>8.0639099999999999</v>
      </c>
      <c r="Q26" s="26">
        <f t="shared" si="23"/>
        <v>10.75188</v>
      </c>
      <c r="R26" s="26">
        <f t="shared" si="24"/>
        <v>1.7919800000000001</v>
      </c>
      <c r="S26" s="26">
        <f t="shared" si="25"/>
        <v>12.543860000000002</v>
      </c>
      <c r="T26" s="26">
        <f t="shared" si="26"/>
        <v>2.68797</v>
      </c>
      <c r="U26" s="26">
        <f t="shared" si="27"/>
        <v>6.2719300000000011</v>
      </c>
      <c r="V26" s="26">
        <f t="shared" si="28"/>
        <v>13.43985</v>
      </c>
      <c r="W26" s="26">
        <f t="shared" si="29"/>
        <v>2.68797</v>
      </c>
    </row>
    <row r="27" spans="2:23" ht="15.75" thickBot="1" x14ac:dyDescent="0.3">
      <c r="B27" s="24">
        <v>18</v>
      </c>
      <c r="C27" s="22" t="s">
        <v>26</v>
      </c>
      <c r="D27" s="20"/>
      <c r="E27" s="20">
        <v>89.936000000000007</v>
      </c>
      <c r="F27" s="23"/>
      <c r="G27" s="23"/>
      <c r="H27" s="23"/>
      <c r="I27" s="26">
        <f t="shared" si="15"/>
        <v>4.4968000000000004</v>
      </c>
      <c r="J27" s="26">
        <f t="shared" si="16"/>
        <v>4.4968000000000004</v>
      </c>
      <c r="K27" s="26">
        <f t="shared" si="17"/>
        <v>4.4968000000000004</v>
      </c>
      <c r="L27" s="26">
        <f t="shared" si="18"/>
        <v>4.4968000000000004</v>
      </c>
      <c r="M27" s="26">
        <f t="shared" si="19"/>
        <v>6.2955200000000007</v>
      </c>
      <c r="N27" s="26">
        <f t="shared" si="20"/>
        <v>0.89936000000000005</v>
      </c>
      <c r="O27" s="26">
        <f t="shared" si="21"/>
        <v>1.7987200000000001</v>
      </c>
      <c r="P27" s="26">
        <f t="shared" si="22"/>
        <v>8.094240000000001</v>
      </c>
      <c r="Q27" s="26">
        <f t="shared" si="23"/>
        <v>10.79232</v>
      </c>
      <c r="R27" s="26">
        <f t="shared" si="24"/>
        <v>1.7987200000000001</v>
      </c>
      <c r="S27" s="26">
        <f t="shared" si="25"/>
        <v>12.591040000000001</v>
      </c>
      <c r="T27" s="26">
        <f t="shared" si="26"/>
        <v>2.69808</v>
      </c>
      <c r="U27" s="26">
        <f t="shared" si="27"/>
        <v>6.2955200000000007</v>
      </c>
      <c r="V27" s="26">
        <f t="shared" si="28"/>
        <v>13.490400000000001</v>
      </c>
      <c r="W27" s="26">
        <f t="shared" si="29"/>
        <v>2.69808</v>
      </c>
    </row>
    <row r="28" spans="2:23" ht="15.75" thickBot="1" x14ac:dyDescent="0.3">
      <c r="B28" s="24">
        <v>19</v>
      </c>
      <c r="C28" s="22" t="s">
        <v>27</v>
      </c>
      <c r="D28" s="20"/>
      <c r="E28" s="20">
        <v>21.303000000000001</v>
      </c>
      <c r="F28" s="23"/>
      <c r="G28" s="23"/>
      <c r="H28" s="23"/>
      <c r="I28" s="26">
        <f t="shared" si="15"/>
        <v>1.06515</v>
      </c>
      <c r="J28" s="26">
        <f t="shared" si="16"/>
        <v>1.06515</v>
      </c>
      <c r="K28" s="26">
        <f t="shared" si="17"/>
        <v>1.06515</v>
      </c>
      <c r="L28" s="26">
        <f t="shared" si="18"/>
        <v>1.06515</v>
      </c>
      <c r="M28" s="26">
        <f t="shared" si="19"/>
        <v>1.4912100000000001</v>
      </c>
      <c r="N28" s="26">
        <f t="shared" si="20"/>
        <v>0.21303000000000002</v>
      </c>
      <c r="O28" s="26">
        <f t="shared" si="21"/>
        <v>0.42606000000000005</v>
      </c>
      <c r="P28" s="26">
        <f t="shared" si="22"/>
        <v>1.91727</v>
      </c>
      <c r="Q28" s="26">
        <f t="shared" si="23"/>
        <v>2.5563600000000002</v>
      </c>
      <c r="R28" s="26">
        <f t="shared" si="24"/>
        <v>0.42606000000000005</v>
      </c>
      <c r="S28" s="26">
        <f t="shared" si="25"/>
        <v>2.9824200000000003</v>
      </c>
      <c r="T28" s="26">
        <f t="shared" si="26"/>
        <v>0.63909000000000005</v>
      </c>
      <c r="U28" s="26">
        <f t="shared" si="27"/>
        <v>1.4912100000000001</v>
      </c>
      <c r="V28" s="26">
        <f t="shared" si="28"/>
        <v>3.1954500000000001</v>
      </c>
      <c r="W28" s="26">
        <f t="shared" si="29"/>
        <v>0.63909000000000005</v>
      </c>
    </row>
    <row r="29" spans="2:23" ht="15.75" thickBot="1" x14ac:dyDescent="0.3">
      <c r="B29" s="24">
        <v>20</v>
      </c>
      <c r="C29" s="22" t="s">
        <v>28</v>
      </c>
      <c r="D29" s="20"/>
      <c r="E29" s="23"/>
      <c r="F29" s="20">
        <v>42.185000000000002</v>
      </c>
      <c r="G29" s="23"/>
      <c r="H29" s="23"/>
      <c r="I29" s="26">
        <f>$I$9*F29</f>
        <v>2.1092500000000003</v>
      </c>
      <c r="J29" s="26">
        <f>J$9*F29</f>
        <v>2.1092500000000003</v>
      </c>
      <c r="K29" s="26">
        <f>K$9*F29</f>
        <v>2.1092500000000003</v>
      </c>
      <c r="L29" s="26">
        <f>L$9*F29</f>
        <v>0.42185000000000006</v>
      </c>
      <c r="M29" s="26">
        <f>M$9*F29</f>
        <v>2.9529500000000004</v>
      </c>
      <c r="N29" s="26">
        <f>N$9*F29</f>
        <v>0.42185000000000006</v>
      </c>
      <c r="O29" s="26">
        <f>O$9*F29</f>
        <v>0.84370000000000012</v>
      </c>
      <c r="P29" s="26">
        <f>P$9*F29</f>
        <v>3.7966500000000001</v>
      </c>
      <c r="Q29" s="26">
        <f>Q$9*F29</f>
        <v>5.0621999999999998</v>
      </c>
      <c r="R29" s="26">
        <f>R$9*F29</f>
        <v>0.84370000000000012</v>
      </c>
      <c r="S29" s="26">
        <f>S$9*F29</f>
        <v>5.9059000000000008</v>
      </c>
      <c r="T29" s="26">
        <f>T$9*F29</f>
        <v>1.26555</v>
      </c>
      <c r="U29" s="26">
        <f>U$9*F29</f>
        <v>2.9529500000000004</v>
      </c>
      <c r="V29" s="26">
        <f>V$9*F29</f>
        <v>6.32775</v>
      </c>
      <c r="W29" s="26">
        <f>W$9*F29</f>
        <v>1.26555</v>
      </c>
    </row>
    <row r="30" spans="2:23" ht="15.75" thickBot="1" x14ac:dyDescent="0.3">
      <c r="B30" s="24">
        <v>21</v>
      </c>
      <c r="C30" s="22" t="s">
        <v>29</v>
      </c>
      <c r="D30" s="20"/>
      <c r="E30" s="23"/>
      <c r="F30" s="20">
        <v>90.935000000000002</v>
      </c>
      <c r="G30" s="23"/>
      <c r="H30" s="23"/>
      <c r="I30" s="26">
        <f>$I$9*F30</f>
        <v>4.5467500000000003</v>
      </c>
      <c r="J30" s="26">
        <f>J$9*F30</f>
        <v>4.5467500000000003</v>
      </c>
      <c r="K30" s="26">
        <f>K$9*F30</f>
        <v>4.5467500000000003</v>
      </c>
      <c r="L30" s="26">
        <f>L$9*F30</f>
        <v>0.90934999999999999</v>
      </c>
      <c r="M30" s="26">
        <f>M$9*F30</f>
        <v>6.3654500000000009</v>
      </c>
      <c r="N30" s="26">
        <f>N$9*F30</f>
        <v>0.90934999999999999</v>
      </c>
      <c r="O30" s="26">
        <f>O$9*F30</f>
        <v>1.8187</v>
      </c>
      <c r="P30" s="26">
        <f>P$9*F30</f>
        <v>8.1841500000000007</v>
      </c>
      <c r="Q30" s="26">
        <f>Q$9*F30</f>
        <v>10.9122</v>
      </c>
      <c r="R30" s="26">
        <f>R$9*F30</f>
        <v>1.8187</v>
      </c>
      <c r="S30" s="26">
        <f>S$9*F30</f>
        <v>12.730900000000002</v>
      </c>
      <c r="T30" s="26">
        <f>T$9*F30</f>
        <v>2.7280500000000001</v>
      </c>
      <c r="U30" s="26">
        <f>U$9*F30</f>
        <v>6.3654500000000009</v>
      </c>
      <c r="V30" s="26">
        <f>V$9*F30</f>
        <v>13.64025</v>
      </c>
      <c r="W30" s="26">
        <f>W$9*F30</f>
        <v>2.7280500000000001</v>
      </c>
    </row>
    <row r="31" spans="2:23" ht="15.75" thickBot="1" x14ac:dyDescent="0.3">
      <c r="B31" s="24">
        <v>22</v>
      </c>
      <c r="C31" s="22" t="s">
        <v>30</v>
      </c>
      <c r="D31" s="20"/>
      <c r="E31" s="23"/>
      <c r="F31" s="20">
        <v>73.798000000000002</v>
      </c>
      <c r="G31" s="23"/>
      <c r="H31" s="23"/>
      <c r="I31" s="26">
        <f>$I$9*F31</f>
        <v>3.6899000000000002</v>
      </c>
      <c r="J31" s="26">
        <f>J$9*F31</f>
        <v>3.6899000000000002</v>
      </c>
      <c r="K31" s="26">
        <f>K$9*F31</f>
        <v>3.6899000000000002</v>
      </c>
      <c r="L31" s="26">
        <f>L$9*F31</f>
        <v>0.73798000000000008</v>
      </c>
      <c r="M31" s="26">
        <f>M$9*F31</f>
        <v>5.1658600000000003</v>
      </c>
      <c r="N31" s="26">
        <f>N$9*F31</f>
        <v>0.73798000000000008</v>
      </c>
      <c r="O31" s="26">
        <f>O$9*F31</f>
        <v>1.4759600000000002</v>
      </c>
      <c r="P31" s="26">
        <f>P$9*F31</f>
        <v>6.6418200000000001</v>
      </c>
      <c r="Q31" s="26">
        <f>Q$9*F31</f>
        <v>8.8557600000000001</v>
      </c>
      <c r="R31" s="26">
        <f>R$9*F31</f>
        <v>1.4759600000000002</v>
      </c>
      <c r="S31" s="26">
        <f>S$9*F31</f>
        <v>10.331720000000001</v>
      </c>
      <c r="T31" s="26">
        <f>T$9*F31</f>
        <v>2.21394</v>
      </c>
      <c r="U31" s="26">
        <f>U$9*F31</f>
        <v>5.1658600000000003</v>
      </c>
      <c r="V31" s="26">
        <f>V$9*F31</f>
        <v>11.069699999999999</v>
      </c>
      <c r="W31" s="26">
        <f>W$9*F31</f>
        <v>2.21394</v>
      </c>
    </row>
    <row r="32" spans="2:23" ht="15.75" thickBot="1" x14ac:dyDescent="0.3">
      <c r="B32" s="24">
        <v>23</v>
      </c>
      <c r="C32" s="22" t="s">
        <v>31</v>
      </c>
      <c r="D32" s="20"/>
      <c r="E32" s="23"/>
      <c r="F32" s="20">
        <v>76.831000000000003</v>
      </c>
      <c r="G32" s="23"/>
      <c r="H32" s="23"/>
      <c r="I32" s="26">
        <f>$I$9*F32</f>
        <v>3.8415500000000002</v>
      </c>
      <c r="J32" s="26">
        <f>J$9*F32</f>
        <v>3.8415500000000002</v>
      </c>
      <c r="K32" s="26">
        <f>K$9*F32</f>
        <v>3.8415500000000002</v>
      </c>
      <c r="L32" s="26">
        <f>L$9*F32</f>
        <v>0.76831000000000005</v>
      </c>
      <c r="M32" s="26">
        <f>M$9*F32</f>
        <v>5.3781700000000008</v>
      </c>
      <c r="N32" s="26">
        <f>N$9*F32</f>
        <v>0.76831000000000005</v>
      </c>
      <c r="O32" s="26">
        <f>O$9*F32</f>
        <v>1.5366200000000001</v>
      </c>
      <c r="P32" s="26">
        <f>P$9*F32</f>
        <v>6.91479</v>
      </c>
      <c r="Q32" s="26">
        <f>Q$9*F32</f>
        <v>9.2197200000000006</v>
      </c>
      <c r="R32" s="26">
        <f>R$9*F32</f>
        <v>1.5366200000000001</v>
      </c>
      <c r="S32" s="26">
        <f>S$9*F32</f>
        <v>10.756340000000002</v>
      </c>
      <c r="T32" s="26">
        <f>T$9*F32</f>
        <v>2.3049300000000001</v>
      </c>
      <c r="U32" s="26">
        <f>U$9*F32</f>
        <v>5.3781700000000008</v>
      </c>
      <c r="V32" s="26">
        <f>V$9*F32</f>
        <v>11.524649999999999</v>
      </c>
      <c r="W32" s="26">
        <f>W$9*F32</f>
        <v>2.3049300000000001</v>
      </c>
    </row>
    <row r="33" spans="2:23" ht="15.75" thickBot="1" x14ac:dyDescent="0.3">
      <c r="B33" s="24">
        <v>24</v>
      </c>
      <c r="C33" s="22" t="s">
        <v>32</v>
      </c>
      <c r="D33" s="20"/>
      <c r="E33" s="23"/>
      <c r="F33" s="20">
        <v>39.548999999999999</v>
      </c>
      <c r="G33" s="23"/>
      <c r="H33" s="23"/>
      <c r="I33" s="26">
        <f>$I$9*F33</f>
        <v>1.9774500000000002</v>
      </c>
      <c r="J33" s="26">
        <f>J$9*F33</f>
        <v>1.9774500000000002</v>
      </c>
      <c r="K33" s="26">
        <f>K$9*F33</f>
        <v>1.9774500000000002</v>
      </c>
      <c r="L33" s="26">
        <f>L$9*F33</f>
        <v>0.39549000000000001</v>
      </c>
      <c r="M33" s="26">
        <f>M$9*F33</f>
        <v>2.7684300000000004</v>
      </c>
      <c r="N33" s="26">
        <f>N$9*F33</f>
        <v>0.39549000000000001</v>
      </c>
      <c r="O33" s="26">
        <f>O$9*F33</f>
        <v>0.79098000000000002</v>
      </c>
      <c r="P33" s="26">
        <f>P$9*F33</f>
        <v>3.5594099999999997</v>
      </c>
      <c r="Q33" s="26">
        <f>Q$9*F33</f>
        <v>4.7458799999999997</v>
      </c>
      <c r="R33" s="26">
        <f>R$9*F33</f>
        <v>0.79098000000000002</v>
      </c>
      <c r="S33" s="26">
        <f>S$9*F33</f>
        <v>5.5368600000000008</v>
      </c>
      <c r="T33" s="26">
        <f>T$9*F33</f>
        <v>1.1864699999999999</v>
      </c>
      <c r="U33" s="26">
        <f>U$9*F33</f>
        <v>2.7684300000000004</v>
      </c>
      <c r="V33" s="26">
        <f>V$9*F33</f>
        <v>5.9323499999999996</v>
      </c>
      <c r="W33" s="26">
        <f>W$9*F33</f>
        <v>1.1864699999999999</v>
      </c>
    </row>
    <row r="34" spans="2:23" ht="15.75" thickBot="1" x14ac:dyDescent="0.3">
      <c r="B34" s="24">
        <v>25</v>
      </c>
      <c r="C34" s="22" t="s">
        <v>33</v>
      </c>
      <c r="D34" s="20"/>
      <c r="E34" s="23"/>
      <c r="F34" s="23"/>
      <c r="G34" s="20">
        <v>23.559000000000001</v>
      </c>
      <c r="H34" s="23"/>
      <c r="I34" s="26">
        <f>$I$9*G34</f>
        <v>1.1779500000000001</v>
      </c>
      <c r="J34" s="26">
        <f>J$9*G34</f>
        <v>1.1779500000000001</v>
      </c>
      <c r="K34" s="26">
        <f>K$9*G34</f>
        <v>1.1779500000000001</v>
      </c>
      <c r="L34" s="26">
        <f>L$9*G34</f>
        <v>0.23559000000000002</v>
      </c>
      <c r="M34" s="26">
        <f>M$9*G34</f>
        <v>1.6491300000000002</v>
      </c>
      <c r="N34" s="26">
        <f>N$9*G34</f>
        <v>0.23559000000000002</v>
      </c>
      <c r="O34" s="26">
        <f>O$9*G34</f>
        <v>0.47118000000000004</v>
      </c>
      <c r="P34" s="26">
        <f>P$9*G34</f>
        <v>2.1203099999999999</v>
      </c>
      <c r="Q34" s="26">
        <f>Q$9*G34</f>
        <v>2.82708</v>
      </c>
      <c r="R34" s="26">
        <f>R$9*G34</f>
        <v>0.47118000000000004</v>
      </c>
      <c r="S34" s="26">
        <f>S$9*G34</f>
        <v>3.2982600000000004</v>
      </c>
      <c r="T34" s="26">
        <f>T$9*G34</f>
        <v>0.70677000000000001</v>
      </c>
      <c r="U34" s="26">
        <f>U$9*G34</f>
        <v>1.6491300000000002</v>
      </c>
      <c r="V34" s="26">
        <f>V$9*G34</f>
        <v>3.5338500000000002</v>
      </c>
      <c r="W34" s="26">
        <f>W$9*G34</f>
        <v>0.70677000000000001</v>
      </c>
    </row>
    <row r="35" spans="2:23" ht="15.75" thickBot="1" x14ac:dyDescent="0.3">
      <c r="B35" s="24">
        <v>26</v>
      </c>
      <c r="C35" s="22" t="s">
        <v>34</v>
      </c>
      <c r="D35" s="20"/>
      <c r="E35" s="23"/>
      <c r="F35" s="23"/>
      <c r="G35" s="20">
        <v>59.844999999999999</v>
      </c>
      <c r="H35" s="23"/>
      <c r="I35" s="26">
        <f t="shared" ref="I35:I41" si="30">$I$9*G35</f>
        <v>2.9922500000000003</v>
      </c>
      <c r="J35" s="26">
        <f t="shared" ref="J35:J41" si="31">J$9*G35</f>
        <v>2.9922500000000003</v>
      </c>
      <c r="K35" s="26">
        <f t="shared" ref="K35:K41" si="32">K$9*G35</f>
        <v>2.9922500000000003</v>
      </c>
      <c r="L35" s="26">
        <f t="shared" ref="L35:L41" si="33">L$9*G35</f>
        <v>0.59845000000000004</v>
      </c>
      <c r="M35" s="26">
        <f t="shared" ref="M35:M41" si="34">M$9*G35</f>
        <v>4.1891500000000006</v>
      </c>
      <c r="N35" s="26">
        <f t="shared" ref="N35:N41" si="35">N$9*G35</f>
        <v>0.59845000000000004</v>
      </c>
      <c r="O35" s="26">
        <f t="shared" ref="O35:O41" si="36">O$9*G35</f>
        <v>1.1969000000000001</v>
      </c>
      <c r="P35" s="26">
        <f t="shared" ref="P35:P41" si="37">P$9*G35</f>
        <v>5.38605</v>
      </c>
      <c r="Q35" s="26">
        <f t="shared" ref="Q35:Q41" si="38">Q$9*G35</f>
        <v>7.1814</v>
      </c>
      <c r="R35" s="26">
        <f t="shared" ref="R35:R41" si="39">R$9*G35</f>
        <v>1.1969000000000001</v>
      </c>
      <c r="S35" s="26">
        <f t="shared" ref="S35:S41" si="40">S$9*G35</f>
        <v>8.3783000000000012</v>
      </c>
      <c r="T35" s="26">
        <f t="shared" ref="T35:T41" si="41">T$9*G35</f>
        <v>1.79535</v>
      </c>
      <c r="U35" s="26">
        <f t="shared" ref="U35:U41" si="42">U$9*G35</f>
        <v>4.1891500000000006</v>
      </c>
      <c r="V35" s="26">
        <f t="shared" ref="V35:V41" si="43">V$9*G35</f>
        <v>8.9767499999999991</v>
      </c>
      <c r="W35" s="26">
        <f t="shared" ref="W35:W41" si="44">W$9*G35</f>
        <v>1.79535</v>
      </c>
    </row>
    <row r="36" spans="2:23" ht="15.75" thickBot="1" x14ac:dyDescent="0.3">
      <c r="B36" s="24">
        <v>27</v>
      </c>
      <c r="C36" s="22" t="s">
        <v>35</v>
      </c>
      <c r="D36" s="20"/>
      <c r="E36" s="23"/>
      <c r="F36" s="23"/>
      <c r="G36" s="20">
        <v>17.852</v>
      </c>
      <c r="H36" s="23"/>
      <c r="I36" s="26">
        <f t="shared" si="30"/>
        <v>0.89260000000000006</v>
      </c>
      <c r="J36" s="26">
        <f t="shared" si="31"/>
        <v>0.89260000000000006</v>
      </c>
      <c r="K36" s="26">
        <f t="shared" si="32"/>
        <v>0.89260000000000006</v>
      </c>
      <c r="L36" s="26">
        <f t="shared" si="33"/>
        <v>0.17852000000000001</v>
      </c>
      <c r="M36" s="26">
        <f t="shared" si="34"/>
        <v>1.2496400000000001</v>
      </c>
      <c r="N36" s="26">
        <f t="shared" si="35"/>
        <v>0.17852000000000001</v>
      </c>
      <c r="O36" s="26">
        <f t="shared" si="36"/>
        <v>0.35704000000000002</v>
      </c>
      <c r="P36" s="26">
        <f t="shared" si="37"/>
        <v>1.6066799999999999</v>
      </c>
      <c r="Q36" s="26">
        <f t="shared" si="38"/>
        <v>2.1422400000000001</v>
      </c>
      <c r="R36" s="26">
        <f t="shared" si="39"/>
        <v>0.35704000000000002</v>
      </c>
      <c r="S36" s="26">
        <f t="shared" si="40"/>
        <v>2.4992800000000002</v>
      </c>
      <c r="T36" s="26">
        <f t="shared" si="41"/>
        <v>0.53556000000000004</v>
      </c>
      <c r="U36" s="26">
        <f t="shared" si="42"/>
        <v>1.2496400000000001</v>
      </c>
      <c r="V36" s="26">
        <f t="shared" si="43"/>
        <v>2.6778</v>
      </c>
      <c r="W36" s="26">
        <f t="shared" si="44"/>
        <v>0.53556000000000004</v>
      </c>
    </row>
    <row r="37" spans="2:23" ht="15.75" thickBot="1" x14ac:dyDescent="0.3">
      <c r="B37" s="24">
        <v>28</v>
      </c>
      <c r="C37" s="22" t="s">
        <v>36</v>
      </c>
      <c r="D37" s="20"/>
      <c r="E37" s="23"/>
      <c r="F37" s="23"/>
      <c r="G37" s="20">
        <v>43.905000000000001</v>
      </c>
      <c r="H37" s="23"/>
      <c r="I37" s="26">
        <f t="shared" si="30"/>
        <v>2.1952500000000001</v>
      </c>
      <c r="J37" s="26">
        <f t="shared" si="31"/>
        <v>2.1952500000000001</v>
      </c>
      <c r="K37" s="26">
        <f t="shared" si="32"/>
        <v>2.1952500000000001</v>
      </c>
      <c r="L37" s="26">
        <f t="shared" si="33"/>
        <v>0.43905</v>
      </c>
      <c r="M37" s="26">
        <f t="shared" si="34"/>
        <v>3.0733500000000005</v>
      </c>
      <c r="N37" s="26">
        <f t="shared" si="35"/>
        <v>0.43905</v>
      </c>
      <c r="O37" s="26">
        <f t="shared" si="36"/>
        <v>0.87809999999999999</v>
      </c>
      <c r="P37" s="26">
        <f t="shared" si="37"/>
        <v>3.9514499999999999</v>
      </c>
      <c r="Q37" s="26">
        <f t="shared" si="38"/>
        <v>5.2686000000000002</v>
      </c>
      <c r="R37" s="26">
        <f t="shared" si="39"/>
        <v>0.87809999999999999</v>
      </c>
      <c r="S37" s="26">
        <f t="shared" si="40"/>
        <v>6.1467000000000009</v>
      </c>
      <c r="T37" s="26">
        <f t="shared" si="41"/>
        <v>1.31715</v>
      </c>
      <c r="U37" s="26">
        <f t="shared" si="42"/>
        <v>3.0733500000000005</v>
      </c>
      <c r="V37" s="26">
        <f t="shared" si="43"/>
        <v>6.58575</v>
      </c>
      <c r="W37" s="26">
        <f t="shared" si="44"/>
        <v>1.31715</v>
      </c>
    </row>
    <row r="38" spans="2:23" ht="15.75" thickBot="1" x14ac:dyDescent="0.3">
      <c r="B38" s="24">
        <v>29</v>
      </c>
      <c r="C38" s="22" t="s">
        <v>37</v>
      </c>
      <c r="D38" s="20"/>
      <c r="E38" s="23"/>
      <c r="F38" s="23"/>
      <c r="G38" s="20">
        <v>34.639000000000003</v>
      </c>
      <c r="H38" s="23"/>
      <c r="I38" s="26">
        <f t="shared" si="30"/>
        <v>1.7319500000000003</v>
      </c>
      <c r="J38" s="26">
        <f t="shared" si="31"/>
        <v>1.7319500000000003</v>
      </c>
      <c r="K38" s="26">
        <f t="shared" si="32"/>
        <v>1.7319500000000003</v>
      </c>
      <c r="L38" s="26">
        <f t="shared" si="33"/>
        <v>0.34639000000000003</v>
      </c>
      <c r="M38" s="26">
        <f t="shared" si="34"/>
        <v>2.4247300000000003</v>
      </c>
      <c r="N38" s="26">
        <f t="shared" si="35"/>
        <v>0.34639000000000003</v>
      </c>
      <c r="O38" s="26">
        <f t="shared" si="36"/>
        <v>0.69278000000000006</v>
      </c>
      <c r="P38" s="26">
        <f t="shared" si="37"/>
        <v>3.1175100000000002</v>
      </c>
      <c r="Q38" s="26">
        <f t="shared" si="38"/>
        <v>4.1566800000000006</v>
      </c>
      <c r="R38" s="26">
        <f t="shared" si="39"/>
        <v>0.69278000000000006</v>
      </c>
      <c r="S38" s="26">
        <f t="shared" si="40"/>
        <v>4.8494600000000005</v>
      </c>
      <c r="T38" s="26">
        <f t="shared" si="41"/>
        <v>1.0391700000000001</v>
      </c>
      <c r="U38" s="26">
        <f t="shared" si="42"/>
        <v>2.4247300000000003</v>
      </c>
      <c r="V38" s="26">
        <f t="shared" si="43"/>
        <v>5.1958500000000001</v>
      </c>
      <c r="W38" s="26">
        <f t="shared" si="44"/>
        <v>1.0391700000000001</v>
      </c>
    </row>
    <row r="39" spans="2:23" ht="15.75" thickBot="1" x14ac:dyDescent="0.3">
      <c r="B39" s="24">
        <v>30</v>
      </c>
      <c r="C39" s="22" t="s">
        <v>38</v>
      </c>
      <c r="D39" s="20"/>
      <c r="E39" s="23"/>
      <c r="F39" s="23"/>
      <c r="G39" s="20">
        <v>43.676000000000002</v>
      </c>
      <c r="H39" s="23"/>
      <c r="I39" s="26">
        <f t="shared" si="30"/>
        <v>2.1838000000000002</v>
      </c>
      <c r="J39" s="26">
        <f t="shared" si="31"/>
        <v>2.1838000000000002</v>
      </c>
      <c r="K39" s="26">
        <f t="shared" si="32"/>
        <v>2.1838000000000002</v>
      </c>
      <c r="L39" s="26">
        <f t="shared" si="33"/>
        <v>0.43676000000000004</v>
      </c>
      <c r="M39" s="26">
        <f t="shared" si="34"/>
        <v>3.0573200000000003</v>
      </c>
      <c r="N39" s="26">
        <f t="shared" si="35"/>
        <v>0.43676000000000004</v>
      </c>
      <c r="O39" s="26">
        <f t="shared" si="36"/>
        <v>0.87352000000000007</v>
      </c>
      <c r="P39" s="26">
        <f t="shared" si="37"/>
        <v>3.9308399999999999</v>
      </c>
      <c r="Q39" s="26">
        <f t="shared" si="38"/>
        <v>5.2411200000000004</v>
      </c>
      <c r="R39" s="26">
        <f t="shared" si="39"/>
        <v>0.87352000000000007</v>
      </c>
      <c r="S39" s="26">
        <f t="shared" si="40"/>
        <v>6.1146400000000005</v>
      </c>
      <c r="T39" s="26">
        <f t="shared" si="41"/>
        <v>1.3102800000000001</v>
      </c>
      <c r="U39" s="26">
        <f t="shared" si="42"/>
        <v>3.0573200000000003</v>
      </c>
      <c r="V39" s="26">
        <f t="shared" si="43"/>
        <v>6.5514000000000001</v>
      </c>
      <c r="W39" s="26">
        <f t="shared" si="44"/>
        <v>1.3102800000000001</v>
      </c>
    </row>
    <row r="40" spans="2:23" ht="15.75" thickBot="1" x14ac:dyDescent="0.3">
      <c r="B40" s="24">
        <v>31</v>
      </c>
      <c r="C40" s="22" t="s">
        <v>39</v>
      </c>
      <c r="D40" s="20"/>
      <c r="E40" s="23"/>
      <c r="F40" s="23"/>
      <c r="G40" s="20">
        <v>62.984000000000002</v>
      </c>
      <c r="H40" s="23"/>
      <c r="I40" s="26">
        <f t="shared" si="30"/>
        <v>3.1492000000000004</v>
      </c>
      <c r="J40" s="26">
        <f t="shared" si="31"/>
        <v>3.1492000000000004</v>
      </c>
      <c r="K40" s="26">
        <f t="shared" si="32"/>
        <v>3.1492000000000004</v>
      </c>
      <c r="L40" s="26">
        <f t="shared" si="33"/>
        <v>0.62984000000000007</v>
      </c>
      <c r="M40" s="26">
        <f t="shared" si="34"/>
        <v>4.4088800000000008</v>
      </c>
      <c r="N40" s="26">
        <f t="shared" si="35"/>
        <v>0.62984000000000007</v>
      </c>
      <c r="O40" s="26">
        <f t="shared" si="36"/>
        <v>1.2596800000000001</v>
      </c>
      <c r="P40" s="26">
        <f t="shared" si="37"/>
        <v>5.6685600000000003</v>
      </c>
      <c r="Q40" s="26">
        <f t="shared" si="38"/>
        <v>7.5580800000000004</v>
      </c>
      <c r="R40" s="26">
        <f t="shared" si="39"/>
        <v>1.2596800000000001</v>
      </c>
      <c r="S40" s="26">
        <f t="shared" si="40"/>
        <v>8.8177600000000016</v>
      </c>
      <c r="T40" s="26">
        <f t="shared" si="41"/>
        <v>1.8895200000000001</v>
      </c>
      <c r="U40" s="26">
        <f t="shared" si="42"/>
        <v>4.4088800000000008</v>
      </c>
      <c r="V40" s="26">
        <f t="shared" si="43"/>
        <v>9.4475999999999996</v>
      </c>
      <c r="W40" s="26">
        <f t="shared" si="44"/>
        <v>1.8895200000000001</v>
      </c>
    </row>
    <row r="41" spans="2:23" ht="15.75" thickBot="1" x14ac:dyDescent="0.3">
      <c r="B41" s="24">
        <v>32</v>
      </c>
      <c r="C41" s="22" t="s">
        <v>40</v>
      </c>
      <c r="D41" s="20"/>
      <c r="E41" s="23"/>
      <c r="F41" s="23"/>
      <c r="G41" s="20">
        <v>94.012</v>
      </c>
      <c r="H41" s="23"/>
      <c r="I41" s="26">
        <f t="shared" si="30"/>
        <v>4.7006000000000006</v>
      </c>
      <c r="J41" s="26">
        <f t="shared" si="31"/>
        <v>4.7006000000000006</v>
      </c>
      <c r="K41" s="26">
        <f t="shared" si="32"/>
        <v>4.7006000000000006</v>
      </c>
      <c r="L41" s="26">
        <f t="shared" si="33"/>
        <v>0.94012000000000007</v>
      </c>
      <c r="M41" s="26">
        <f t="shared" si="34"/>
        <v>6.5808400000000002</v>
      </c>
      <c r="N41" s="26">
        <f t="shared" si="35"/>
        <v>0.94012000000000007</v>
      </c>
      <c r="O41" s="26">
        <f t="shared" si="36"/>
        <v>1.8802400000000001</v>
      </c>
      <c r="P41" s="26">
        <f t="shared" si="37"/>
        <v>8.461079999999999</v>
      </c>
      <c r="Q41" s="26">
        <f t="shared" si="38"/>
        <v>11.28144</v>
      </c>
      <c r="R41" s="26">
        <f t="shared" si="39"/>
        <v>1.8802400000000001</v>
      </c>
      <c r="S41" s="26">
        <f t="shared" si="40"/>
        <v>13.16168</v>
      </c>
      <c r="T41" s="26">
        <f t="shared" si="41"/>
        <v>2.82036</v>
      </c>
      <c r="U41" s="26">
        <f t="shared" si="42"/>
        <v>6.5808400000000002</v>
      </c>
      <c r="V41" s="26">
        <f t="shared" si="43"/>
        <v>14.101799999999999</v>
      </c>
      <c r="W41" s="26">
        <f t="shared" si="44"/>
        <v>2.82036</v>
      </c>
    </row>
    <row r="42" spans="2:23" ht="15.75" thickBot="1" x14ac:dyDescent="0.3">
      <c r="B42" s="24">
        <v>33</v>
      </c>
      <c r="C42" s="22" t="s">
        <v>41</v>
      </c>
      <c r="D42" s="20"/>
      <c r="E42" s="23"/>
      <c r="F42" s="23"/>
      <c r="G42" s="23"/>
      <c r="H42" s="20">
        <v>92.158000000000001</v>
      </c>
      <c r="I42" s="26">
        <f t="shared" ref="I42:I47" si="45">$I$9*H42</f>
        <v>4.6078999999999999</v>
      </c>
      <c r="J42" s="26">
        <f t="shared" ref="J42:J47" si="46">J$9*H42</f>
        <v>4.6078999999999999</v>
      </c>
      <c r="K42" s="26">
        <f t="shared" ref="K42:K47" si="47">K$9*H42</f>
        <v>4.6078999999999999</v>
      </c>
      <c r="L42" s="26">
        <f t="shared" ref="L42:L47" si="48">L$9*H42</f>
        <v>0.92158000000000007</v>
      </c>
      <c r="M42" s="26">
        <f t="shared" ref="M42:M47" si="49">M$9*H42</f>
        <v>6.4510600000000009</v>
      </c>
      <c r="N42" s="26">
        <f t="shared" ref="N42:N47" si="50">N$9*H42</f>
        <v>0.92158000000000007</v>
      </c>
      <c r="O42" s="26">
        <f t="shared" ref="O42:O47" si="51">O$9*H42</f>
        <v>1.8431600000000001</v>
      </c>
      <c r="P42" s="26">
        <f t="shared" ref="P42:P47" si="52">P$9*H42</f>
        <v>8.2942199999999993</v>
      </c>
      <c r="Q42" s="26">
        <f t="shared" ref="Q42:Q47" si="53">Q$9*H42</f>
        <v>11.058959999999999</v>
      </c>
      <c r="R42" s="26">
        <f t="shared" ref="R42:R47" si="54">R$9*H42</f>
        <v>1.8431600000000001</v>
      </c>
      <c r="S42" s="26">
        <f t="shared" ref="S42:S47" si="55">S$9*H42</f>
        <v>12.902120000000002</v>
      </c>
      <c r="T42" s="26">
        <f t="shared" ref="T42:T47" si="56">T$9*H42</f>
        <v>2.7647399999999998</v>
      </c>
      <c r="U42" s="26">
        <f t="shared" ref="U42:U47" si="57">U$9*H42</f>
        <v>6.4510600000000009</v>
      </c>
      <c r="V42" s="26">
        <f t="shared" ref="V42:V47" si="58">V$9*H42</f>
        <v>13.823700000000001</v>
      </c>
      <c r="W42" s="26">
        <f t="shared" ref="W42:W47" si="59">W$9*H42</f>
        <v>2.7647399999999998</v>
      </c>
    </row>
    <row r="43" spans="2:23" ht="15.75" thickBot="1" x14ac:dyDescent="0.3">
      <c r="B43" s="24">
        <v>34</v>
      </c>
      <c r="C43" s="22" t="s">
        <v>42</v>
      </c>
      <c r="D43" s="20"/>
      <c r="E43" s="23"/>
      <c r="F43" s="23"/>
      <c r="G43" s="23"/>
      <c r="H43" s="20">
        <v>36.640999999999998</v>
      </c>
      <c r="I43" s="26">
        <f t="shared" si="45"/>
        <v>1.83205</v>
      </c>
      <c r="J43" s="26">
        <f t="shared" si="46"/>
        <v>1.83205</v>
      </c>
      <c r="K43" s="26">
        <f t="shared" si="47"/>
        <v>1.83205</v>
      </c>
      <c r="L43" s="26">
        <f t="shared" si="48"/>
        <v>0.36641000000000001</v>
      </c>
      <c r="M43" s="26">
        <f t="shared" si="49"/>
        <v>2.56487</v>
      </c>
      <c r="N43" s="26">
        <f t="shared" si="50"/>
        <v>0.36641000000000001</v>
      </c>
      <c r="O43" s="26">
        <f t="shared" si="51"/>
        <v>0.73282000000000003</v>
      </c>
      <c r="P43" s="26">
        <f t="shared" si="52"/>
        <v>3.2976899999999998</v>
      </c>
      <c r="Q43" s="26">
        <f t="shared" si="53"/>
        <v>4.3969199999999997</v>
      </c>
      <c r="R43" s="26">
        <f t="shared" si="54"/>
        <v>0.73282000000000003</v>
      </c>
      <c r="S43" s="26">
        <f t="shared" si="55"/>
        <v>5.12974</v>
      </c>
      <c r="T43" s="26">
        <f t="shared" si="56"/>
        <v>1.0992299999999999</v>
      </c>
      <c r="U43" s="26">
        <f t="shared" si="57"/>
        <v>2.56487</v>
      </c>
      <c r="V43" s="26">
        <f t="shared" si="58"/>
        <v>5.4961499999999992</v>
      </c>
      <c r="W43" s="26">
        <f t="shared" si="59"/>
        <v>1.0992299999999999</v>
      </c>
    </row>
    <row r="44" spans="2:23" ht="15.75" thickBot="1" x14ac:dyDescent="0.3">
      <c r="B44" s="24">
        <v>35</v>
      </c>
      <c r="C44" s="22" t="s">
        <v>43</v>
      </c>
      <c r="D44" s="20"/>
      <c r="E44" s="23"/>
      <c r="F44" s="23"/>
      <c r="G44" s="23"/>
      <c r="H44" s="20">
        <v>30.163</v>
      </c>
      <c r="I44" s="26">
        <f t="shared" si="45"/>
        <v>1.5081500000000001</v>
      </c>
      <c r="J44" s="26">
        <f t="shared" si="46"/>
        <v>1.5081500000000001</v>
      </c>
      <c r="K44" s="26">
        <f t="shared" si="47"/>
        <v>1.5081500000000001</v>
      </c>
      <c r="L44" s="26">
        <f t="shared" si="48"/>
        <v>0.30163000000000001</v>
      </c>
      <c r="M44" s="26">
        <f t="shared" si="49"/>
        <v>2.1114100000000002</v>
      </c>
      <c r="N44" s="26">
        <f t="shared" si="50"/>
        <v>0.30163000000000001</v>
      </c>
      <c r="O44" s="26">
        <f t="shared" si="51"/>
        <v>0.60326000000000002</v>
      </c>
      <c r="P44" s="26">
        <f t="shared" si="52"/>
        <v>2.7146699999999999</v>
      </c>
      <c r="Q44" s="26">
        <f t="shared" si="53"/>
        <v>3.6195599999999999</v>
      </c>
      <c r="R44" s="26">
        <f t="shared" si="54"/>
        <v>0.60326000000000002</v>
      </c>
      <c r="S44" s="26">
        <f t="shared" si="55"/>
        <v>4.2228200000000005</v>
      </c>
      <c r="T44" s="26">
        <f t="shared" si="56"/>
        <v>0.90488999999999997</v>
      </c>
      <c r="U44" s="26">
        <f t="shared" si="57"/>
        <v>2.1114100000000002</v>
      </c>
      <c r="V44" s="26">
        <f t="shared" si="58"/>
        <v>4.5244499999999999</v>
      </c>
      <c r="W44" s="26">
        <f t="shared" si="59"/>
        <v>0.90488999999999997</v>
      </c>
    </row>
    <row r="45" spans="2:23" ht="15.75" thickBot="1" x14ac:dyDescent="0.3">
      <c r="B45" s="24">
        <v>36</v>
      </c>
      <c r="C45" s="22" t="s">
        <v>44</v>
      </c>
      <c r="D45" s="20"/>
      <c r="E45" s="23"/>
      <c r="F45" s="23"/>
      <c r="G45" s="23"/>
      <c r="H45" s="20">
        <v>87.623999999999995</v>
      </c>
      <c r="I45" s="26">
        <f t="shared" si="45"/>
        <v>4.3811999999999998</v>
      </c>
      <c r="J45" s="26">
        <f t="shared" si="46"/>
        <v>4.3811999999999998</v>
      </c>
      <c r="K45" s="26">
        <f t="shared" si="47"/>
        <v>4.3811999999999998</v>
      </c>
      <c r="L45" s="26">
        <f t="shared" si="48"/>
        <v>0.87624000000000002</v>
      </c>
      <c r="M45" s="26">
        <f t="shared" si="49"/>
        <v>6.13368</v>
      </c>
      <c r="N45" s="26">
        <f t="shared" si="50"/>
        <v>0.87624000000000002</v>
      </c>
      <c r="O45" s="26">
        <f t="shared" si="51"/>
        <v>1.75248</v>
      </c>
      <c r="P45" s="26">
        <f t="shared" si="52"/>
        <v>7.8861599999999994</v>
      </c>
      <c r="Q45" s="26">
        <f t="shared" si="53"/>
        <v>10.51488</v>
      </c>
      <c r="R45" s="26">
        <f t="shared" si="54"/>
        <v>1.75248</v>
      </c>
      <c r="S45" s="26">
        <f t="shared" si="55"/>
        <v>12.26736</v>
      </c>
      <c r="T45" s="26">
        <f t="shared" si="56"/>
        <v>2.6287199999999999</v>
      </c>
      <c r="U45" s="26">
        <f t="shared" si="57"/>
        <v>6.13368</v>
      </c>
      <c r="V45" s="26">
        <f t="shared" si="58"/>
        <v>13.143599999999999</v>
      </c>
      <c r="W45" s="26">
        <f t="shared" si="59"/>
        <v>2.6287199999999999</v>
      </c>
    </row>
    <row r="46" spans="2:23" ht="15.75" thickBot="1" x14ac:dyDescent="0.3">
      <c r="B46" s="24">
        <v>37</v>
      </c>
      <c r="C46" s="22" t="s">
        <v>45</v>
      </c>
      <c r="D46" s="20"/>
      <c r="E46" s="23"/>
      <c r="F46" s="23"/>
      <c r="G46" s="23"/>
      <c r="H46" s="20">
        <v>98.956000000000003</v>
      </c>
      <c r="I46" s="26">
        <f t="shared" si="45"/>
        <v>4.9478000000000009</v>
      </c>
      <c r="J46" s="26">
        <f t="shared" si="46"/>
        <v>4.9478000000000009</v>
      </c>
      <c r="K46" s="26">
        <f t="shared" si="47"/>
        <v>4.9478000000000009</v>
      </c>
      <c r="L46" s="26">
        <f t="shared" si="48"/>
        <v>0.98956000000000011</v>
      </c>
      <c r="M46" s="26">
        <f t="shared" si="49"/>
        <v>6.9269200000000009</v>
      </c>
      <c r="N46" s="26">
        <f t="shared" si="50"/>
        <v>0.98956000000000011</v>
      </c>
      <c r="O46" s="26">
        <f t="shared" si="51"/>
        <v>1.9791200000000002</v>
      </c>
      <c r="P46" s="26">
        <f t="shared" si="52"/>
        <v>8.9060399999999991</v>
      </c>
      <c r="Q46" s="26">
        <f t="shared" si="53"/>
        <v>11.87472</v>
      </c>
      <c r="R46" s="26">
        <f t="shared" si="54"/>
        <v>1.9791200000000002</v>
      </c>
      <c r="S46" s="26">
        <f t="shared" si="55"/>
        <v>13.853840000000002</v>
      </c>
      <c r="T46" s="26">
        <f t="shared" si="56"/>
        <v>2.96868</v>
      </c>
      <c r="U46" s="26">
        <f t="shared" si="57"/>
        <v>6.9269200000000009</v>
      </c>
      <c r="V46" s="26">
        <f t="shared" si="58"/>
        <v>14.843399999999999</v>
      </c>
      <c r="W46" s="26">
        <f t="shared" si="59"/>
        <v>2.96868</v>
      </c>
    </row>
    <row r="47" spans="2:23" ht="15.75" thickBot="1" x14ac:dyDescent="0.3">
      <c r="B47" s="24">
        <v>38</v>
      </c>
      <c r="C47" s="22" t="s">
        <v>46</v>
      </c>
      <c r="D47" s="20"/>
      <c r="E47" s="23"/>
      <c r="F47" s="23"/>
      <c r="G47" s="23"/>
      <c r="H47" s="20">
        <v>9.2349999999999994</v>
      </c>
      <c r="I47" s="26">
        <f t="shared" si="45"/>
        <v>0.46174999999999999</v>
      </c>
      <c r="J47" s="26">
        <f t="shared" si="46"/>
        <v>0.46174999999999999</v>
      </c>
      <c r="K47" s="26">
        <f t="shared" si="47"/>
        <v>0.46174999999999999</v>
      </c>
      <c r="L47" s="26">
        <f t="shared" si="48"/>
        <v>9.2350000000000002E-2</v>
      </c>
      <c r="M47" s="26">
        <f t="shared" si="49"/>
        <v>0.64644999999999997</v>
      </c>
      <c r="N47" s="26">
        <f t="shared" si="50"/>
        <v>9.2350000000000002E-2</v>
      </c>
      <c r="O47" s="26">
        <f t="shared" si="51"/>
        <v>0.1847</v>
      </c>
      <c r="P47" s="26">
        <f t="shared" si="52"/>
        <v>0.83114999999999994</v>
      </c>
      <c r="Q47" s="26">
        <f t="shared" si="53"/>
        <v>1.1081999999999999</v>
      </c>
      <c r="R47" s="26">
        <f t="shared" si="54"/>
        <v>0.1847</v>
      </c>
      <c r="S47" s="26">
        <f t="shared" si="55"/>
        <v>1.2928999999999999</v>
      </c>
      <c r="T47" s="26">
        <f t="shared" si="56"/>
        <v>0.27704999999999996</v>
      </c>
      <c r="U47" s="26">
        <f t="shared" si="57"/>
        <v>0.64644999999999997</v>
      </c>
      <c r="V47" s="26">
        <f t="shared" si="58"/>
        <v>1.3852499999999999</v>
      </c>
      <c r="W47" s="26">
        <f t="shared" si="59"/>
        <v>0.27704999999999996</v>
      </c>
    </row>
    <row r="48" spans="2:23" x14ac:dyDescent="0.25">
      <c r="B48" s="65" t="s">
        <v>8</v>
      </c>
      <c r="C48" s="65"/>
      <c r="D48" s="65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5"/>
      <c r="R48" s="65"/>
      <c r="S48" s="65"/>
      <c r="T48" s="65"/>
      <c r="U48" s="65"/>
      <c r="V48" s="65"/>
      <c r="W48" s="65"/>
    </row>
    <row r="49" spans="2:23" x14ac:dyDescent="0.25">
      <c r="B49" s="66"/>
      <c r="C49" s="66"/>
      <c r="D49" s="66"/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</row>
  </sheetData>
  <mergeCells count="5">
    <mergeCell ref="B4:B5"/>
    <mergeCell ref="C4:C5"/>
    <mergeCell ref="D4:H4"/>
    <mergeCell ref="I4:W4"/>
    <mergeCell ref="B48:W4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3:K6"/>
  <sheetViews>
    <sheetView workbookViewId="0">
      <selection activeCell="L41" sqref="L41"/>
    </sheetView>
  </sheetViews>
  <sheetFormatPr defaultRowHeight="15" x14ac:dyDescent="0.25"/>
  <cols>
    <col min="6" max="6" width="12" customWidth="1"/>
    <col min="9" max="9" width="14.85546875" customWidth="1"/>
  </cols>
  <sheetData>
    <row r="3" spans="6:11" ht="15.75" thickBot="1" x14ac:dyDescent="0.3"/>
    <row r="4" spans="6:11" ht="15.75" customHeight="1" thickBot="1" x14ac:dyDescent="0.3">
      <c r="F4" s="67" t="s">
        <v>67</v>
      </c>
      <c r="G4" s="68"/>
      <c r="H4" s="69"/>
      <c r="I4" s="67" t="s">
        <v>68</v>
      </c>
      <c r="J4" s="68"/>
      <c r="K4" s="69"/>
    </row>
    <row r="5" spans="6:11" ht="57.75" thickBot="1" x14ac:dyDescent="0.3">
      <c r="F5" s="3" t="s">
        <v>69</v>
      </c>
      <c r="G5" s="4" t="s">
        <v>70</v>
      </c>
      <c r="H5" s="4" t="s">
        <v>71</v>
      </c>
      <c r="I5" s="4" t="s">
        <v>69</v>
      </c>
      <c r="J5" s="4" t="s">
        <v>70</v>
      </c>
      <c r="K5" s="4" t="s">
        <v>71</v>
      </c>
    </row>
    <row r="6" spans="6:11" ht="15.75" thickBot="1" x14ac:dyDescent="0.3">
      <c r="F6" s="5" t="s">
        <v>72</v>
      </c>
      <c r="G6" s="6">
        <v>20</v>
      </c>
      <c r="H6" s="6">
        <v>29</v>
      </c>
      <c r="I6" s="6" t="s">
        <v>73</v>
      </c>
      <c r="J6" s="6">
        <v>15</v>
      </c>
      <c r="K6" s="6">
        <v>11</v>
      </c>
    </row>
  </sheetData>
  <mergeCells count="2">
    <mergeCell ref="I4:K4"/>
    <mergeCell ref="F4:H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opLeftCell="A7" workbookViewId="0">
      <selection activeCell="L41" sqref="L41"/>
    </sheetView>
  </sheetViews>
  <sheetFormatPr defaultRowHeight="15" x14ac:dyDescent="0.25"/>
  <sheetData>
    <row r="1" spans="1:5" ht="63.75" thickBot="1" x14ac:dyDescent="0.3">
      <c r="A1" s="7" t="s">
        <v>0</v>
      </c>
      <c r="B1" s="8" t="s">
        <v>74</v>
      </c>
      <c r="C1" s="8" t="s">
        <v>75</v>
      </c>
      <c r="D1" s="8" t="s">
        <v>76</v>
      </c>
      <c r="E1" s="8" t="s">
        <v>77</v>
      </c>
    </row>
    <row r="2" spans="1:5" ht="63.75" thickBot="1" x14ac:dyDescent="0.3">
      <c r="A2" s="27">
        <v>1</v>
      </c>
      <c r="B2" s="9" t="s">
        <v>78</v>
      </c>
      <c r="C2" s="1">
        <v>0</v>
      </c>
      <c r="D2" s="1">
        <v>0</v>
      </c>
      <c r="E2" s="1">
        <v>5500</v>
      </c>
    </row>
    <row r="3" spans="1:5" ht="111" thickBot="1" x14ac:dyDescent="0.3">
      <c r="A3" s="27">
        <v>2</v>
      </c>
      <c r="B3" s="9" t="s">
        <v>79</v>
      </c>
      <c r="C3" s="1">
        <v>3</v>
      </c>
      <c r="D3" s="1">
        <v>15</v>
      </c>
      <c r="E3" s="1">
        <v>20</v>
      </c>
    </row>
    <row r="4" spans="1:5" ht="111" thickBot="1" x14ac:dyDescent="0.3">
      <c r="A4" s="27">
        <v>3</v>
      </c>
      <c r="B4" s="9" t="s">
        <v>80</v>
      </c>
      <c r="C4" s="1">
        <v>10000</v>
      </c>
      <c r="D4" s="1">
        <v>5000</v>
      </c>
      <c r="E4" s="1">
        <v>0</v>
      </c>
    </row>
    <row r="5" spans="1:5" ht="95.25" thickBot="1" x14ac:dyDescent="0.3">
      <c r="A5" s="27">
        <v>4</v>
      </c>
      <c r="B5" s="9" t="s">
        <v>81</v>
      </c>
      <c r="C5" s="15">
        <v>3</v>
      </c>
      <c r="D5" s="1">
        <v>3</v>
      </c>
      <c r="E5" s="1">
        <v>3</v>
      </c>
    </row>
    <row r="6" spans="1:5" ht="95.25" thickBot="1" x14ac:dyDescent="0.3">
      <c r="A6" s="27">
        <v>5</v>
      </c>
      <c r="B6" s="18" t="s">
        <v>82</v>
      </c>
      <c r="C6" s="11">
        <v>1500</v>
      </c>
      <c r="D6" s="11">
        <v>1500</v>
      </c>
      <c r="E6" s="11">
        <v>1500</v>
      </c>
    </row>
    <row r="7" spans="1:5" ht="32.25" thickBot="1" x14ac:dyDescent="0.3">
      <c r="A7" s="27">
        <v>6</v>
      </c>
      <c r="B7" s="9" t="s">
        <v>83</v>
      </c>
      <c r="C7" s="73" t="s">
        <v>90</v>
      </c>
      <c r="D7" s="71"/>
      <c r="E7" s="72"/>
    </row>
    <row r="8" spans="1:5" ht="48" thickBot="1" x14ac:dyDescent="0.3">
      <c r="A8" s="27">
        <v>7</v>
      </c>
      <c r="B8" s="9" t="s">
        <v>84</v>
      </c>
      <c r="C8" s="70" t="s">
        <v>91</v>
      </c>
      <c r="D8" s="71"/>
      <c r="E8" s="72"/>
    </row>
    <row r="9" spans="1:5" ht="32.25" thickBot="1" x14ac:dyDescent="0.3">
      <c r="A9" s="27">
        <v>8</v>
      </c>
      <c r="B9" s="9" t="s">
        <v>85</v>
      </c>
      <c r="C9" s="70" t="s">
        <v>91</v>
      </c>
      <c r="D9" s="71"/>
      <c r="E9" s="72"/>
    </row>
    <row r="10" spans="1:5" ht="32.25" thickBot="1" x14ac:dyDescent="0.3">
      <c r="A10" s="27">
        <v>9</v>
      </c>
      <c r="B10" s="9" t="s">
        <v>86</v>
      </c>
      <c r="C10" s="70" t="s">
        <v>90</v>
      </c>
      <c r="D10" s="71"/>
      <c r="E10" s="72"/>
    </row>
    <row r="11" spans="1:5" ht="79.5" thickBot="1" x14ac:dyDescent="0.3">
      <c r="A11" s="27">
        <v>10</v>
      </c>
      <c r="B11" s="9" t="s">
        <v>87</v>
      </c>
      <c r="C11" s="70">
        <v>5</v>
      </c>
      <c r="D11" s="71"/>
      <c r="E11" s="72"/>
    </row>
    <row r="12" spans="1:5" ht="48" thickBot="1" x14ac:dyDescent="0.3">
      <c r="A12" s="27">
        <v>11</v>
      </c>
      <c r="B12" s="9" t="s">
        <v>88</v>
      </c>
      <c r="C12" s="70">
        <v>2</v>
      </c>
      <c r="D12" s="71"/>
      <c r="E12" s="72"/>
    </row>
    <row r="13" spans="1:5" ht="95.25" thickBot="1" x14ac:dyDescent="0.3">
      <c r="A13" s="27">
        <v>12</v>
      </c>
      <c r="B13" s="9" t="s">
        <v>89</v>
      </c>
      <c r="C13" s="70">
        <v>23</v>
      </c>
      <c r="D13" s="71"/>
      <c r="E13" s="72"/>
    </row>
  </sheetData>
  <mergeCells count="7">
    <mergeCell ref="C12:E12"/>
    <mergeCell ref="C13:E13"/>
    <mergeCell ref="C7:E7"/>
    <mergeCell ref="C8:E8"/>
    <mergeCell ref="C9:E9"/>
    <mergeCell ref="C10:E10"/>
    <mergeCell ref="C11:E1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G80"/>
  <sheetViews>
    <sheetView topLeftCell="A13" workbookViewId="0">
      <selection activeCell="L41" sqref="L41"/>
    </sheetView>
  </sheetViews>
  <sheetFormatPr defaultRowHeight="15" x14ac:dyDescent="0.25"/>
  <sheetData>
    <row r="5" spans="3:7" ht="15.75" thickBot="1" x14ac:dyDescent="0.3"/>
    <row r="6" spans="3:7" ht="31.5" customHeight="1" x14ac:dyDescent="0.25">
      <c r="C6" s="74" t="s">
        <v>0</v>
      </c>
      <c r="D6" s="74" t="s">
        <v>92</v>
      </c>
      <c r="E6" s="76" t="s">
        <v>93</v>
      </c>
      <c r="F6" s="77"/>
      <c r="G6" s="78"/>
    </row>
    <row r="7" spans="3:7" ht="15.75" thickBot="1" x14ac:dyDescent="0.3">
      <c r="C7" s="75"/>
      <c r="D7" s="75"/>
      <c r="E7" s="79"/>
      <c r="F7" s="80"/>
      <c r="G7" s="81"/>
    </row>
    <row r="8" spans="3:7" ht="95.25" thickBot="1" x14ac:dyDescent="0.3">
      <c r="C8" s="13">
        <v>1</v>
      </c>
      <c r="D8" s="9" t="s">
        <v>94</v>
      </c>
      <c r="E8" s="11">
        <v>11</v>
      </c>
      <c r="F8" s="10">
        <v>12</v>
      </c>
      <c r="G8" s="10">
        <v>13</v>
      </c>
    </row>
    <row r="9" spans="3:7" ht="95.25" thickBot="1" x14ac:dyDescent="0.3">
      <c r="C9" s="13">
        <v>2</v>
      </c>
      <c r="D9" s="9" t="s">
        <v>95</v>
      </c>
      <c r="E9" s="12">
        <v>22</v>
      </c>
      <c r="F9" s="1">
        <v>24</v>
      </c>
      <c r="G9" s="1">
        <v>27</v>
      </c>
    </row>
    <row r="10" spans="3:7" ht="48" thickBot="1" x14ac:dyDescent="0.3">
      <c r="C10" s="13">
        <v>3</v>
      </c>
      <c r="D10" s="9" t="s">
        <v>96</v>
      </c>
      <c r="E10" s="12">
        <v>3000</v>
      </c>
      <c r="F10" s="1">
        <v>4000</v>
      </c>
      <c r="G10" s="1">
        <v>2500</v>
      </c>
    </row>
    <row r="11" spans="3:7" ht="79.5" thickBot="1" x14ac:dyDescent="0.3">
      <c r="C11" s="13">
        <v>4</v>
      </c>
      <c r="D11" s="9" t="s">
        <v>97</v>
      </c>
      <c r="E11" s="12">
        <v>1000</v>
      </c>
      <c r="F11" s="1">
        <v>2000</v>
      </c>
      <c r="G11" s="1">
        <v>1500</v>
      </c>
    </row>
    <row r="12" spans="3:7" ht="111" thickBot="1" x14ac:dyDescent="0.3">
      <c r="C12" s="13">
        <v>5</v>
      </c>
      <c r="D12" s="9" t="s">
        <v>98</v>
      </c>
      <c r="E12" s="12">
        <v>1</v>
      </c>
      <c r="F12" s="1">
        <v>2</v>
      </c>
      <c r="G12" s="1">
        <v>3</v>
      </c>
    </row>
    <row r="13" spans="3:7" ht="32.25" thickBot="1" x14ac:dyDescent="0.3">
      <c r="C13" s="13">
        <v>6</v>
      </c>
      <c r="D13" s="9" t="s">
        <v>99</v>
      </c>
      <c r="E13" s="14" t="s">
        <v>103</v>
      </c>
      <c r="F13" s="1" t="s">
        <v>104</v>
      </c>
      <c r="G13" s="1" t="s">
        <v>103</v>
      </c>
    </row>
    <row r="14" spans="3:7" ht="174" thickBot="1" x14ac:dyDescent="0.3">
      <c r="C14" s="13">
        <v>7</v>
      </c>
      <c r="D14" s="18" t="s">
        <v>100</v>
      </c>
      <c r="E14" s="11">
        <v>9</v>
      </c>
      <c r="F14" s="11">
        <v>10</v>
      </c>
      <c r="G14" s="11">
        <v>11</v>
      </c>
    </row>
    <row r="15" spans="3:7" ht="111" thickBot="1" x14ac:dyDescent="0.3">
      <c r="C15" s="13">
        <v>8</v>
      </c>
      <c r="D15" s="9" t="s">
        <v>101</v>
      </c>
      <c r="E15" s="12">
        <v>8</v>
      </c>
      <c r="F15" s="1">
        <v>5</v>
      </c>
      <c r="G15" s="1">
        <v>7</v>
      </c>
    </row>
    <row r="16" spans="3:7" ht="111" thickBot="1" x14ac:dyDescent="0.3">
      <c r="C16" s="13">
        <v>9</v>
      </c>
      <c r="D16" s="9" t="s">
        <v>102</v>
      </c>
      <c r="E16" s="11">
        <v>57</v>
      </c>
      <c r="F16" s="11">
        <v>25</v>
      </c>
      <c r="G16" s="11">
        <v>45</v>
      </c>
    </row>
    <row r="63" spans="5:5" ht="15.75" thickBot="1" x14ac:dyDescent="0.3"/>
    <row r="64" spans="5:5" ht="16.5" thickBot="1" x14ac:dyDescent="0.3">
      <c r="E64" s="10">
        <v>13</v>
      </c>
    </row>
    <row r="65" spans="3:5" ht="16.5" thickBot="1" x14ac:dyDescent="0.3">
      <c r="E65" s="1">
        <v>27</v>
      </c>
    </row>
    <row r="66" spans="3:5" ht="16.5" thickBot="1" x14ac:dyDescent="0.3">
      <c r="E66" s="1">
        <v>2500</v>
      </c>
    </row>
    <row r="67" spans="3:5" ht="16.5" thickBot="1" x14ac:dyDescent="0.3">
      <c r="E67" s="1">
        <v>1500</v>
      </c>
    </row>
    <row r="68" spans="3:5" ht="16.5" thickBot="1" x14ac:dyDescent="0.3">
      <c r="C68" s="11">
        <v>11</v>
      </c>
      <c r="D68" s="10">
        <v>12</v>
      </c>
      <c r="E68" s="1">
        <v>3</v>
      </c>
    </row>
    <row r="69" spans="3:5" ht="16.5" thickBot="1" x14ac:dyDescent="0.3">
      <c r="C69" s="12">
        <v>22</v>
      </c>
      <c r="D69" s="1">
        <v>24</v>
      </c>
      <c r="E69" s="1" t="s">
        <v>103</v>
      </c>
    </row>
    <row r="70" spans="3:5" ht="16.5" thickBot="1" x14ac:dyDescent="0.3">
      <c r="C70" s="12">
        <v>3000</v>
      </c>
      <c r="D70" s="1">
        <v>4000</v>
      </c>
      <c r="E70" s="15"/>
    </row>
    <row r="71" spans="3:5" ht="16.5" thickBot="1" x14ac:dyDescent="0.3">
      <c r="C71" s="12">
        <v>1000</v>
      </c>
      <c r="D71" s="1">
        <v>2000</v>
      </c>
      <c r="E71" s="1">
        <v>11</v>
      </c>
    </row>
    <row r="72" spans="3:5" ht="16.5" thickBot="1" x14ac:dyDescent="0.3">
      <c r="C72" s="12">
        <v>1</v>
      </c>
      <c r="D72" s="1">
        <v>2</v>
      </c>
      <c r="E72" s="15"/>
    </row>
    <row r="73" spans="3:5" ht="16.5" thickBot="1" x14ac:dyDescent="0.3">
      <c r="C73" s="12" t="s">
        <v>103</v>
      </c>
      <c r="D73" s="1" t="s">
        <v>104</v>
      </c>
      <c r="E73" s="1">
        <v>7</v>
      </c>
    </row>
    <row r="74" spans="3:5" ht="15.75" x14ac:dyDescent="0.25">
      <c r="C74" s="14"/>
      <c r="D74" s="15"/>
      <c r="E74" s="15"/>
    </row>
    <row r="75" spans="3:5" ht="16.5" thickBot="1" x14ac:dyDescent="0.3">
      <c r="C75" s="12">
        <v>9</v>
      </c>
      <c r="D75" s="1">
        <v>10</v>
      </c>
      <c r="E75" s="15">
        <v>45</v>
      </c>
    </row>
    <row r="76" spans="3:5" ht="16.5" thickBot="1" x14ac:dyDescent="0.3">
      <c r="C76" s="14"/>
      <c r="D76" s="15"/>
      <c r="E76" s="17"/>
    </row>
    <row r="77" spans="3:5" ht="16.5" thickBot="1" x14ac:dyDescent="0.3">
      <c r="C77" s="12">
        <v>8</v>
      </c>
      <c r="D77" s="1">
        <v>5</v>
      </c>
    </row>
    <row r="78" spans="3:5" ht="15.75" x14ac:dyDescent="0.25">
      <c r="C78" s="14"/>
      <c r="D78" s="15"/>
    </row>
    <row r="79" spans="3:5" ht="15.75" x14ac:dyDescent="0.25">
      <c r="C79" s="14">
        <v>57</v>
      </c>
      <c r="D79" s="15">
        <v>25</v>
      </c>
    </row>
    <row r="80" spans="3:5" ht="16.5" thickBot="1" x14ac:dyDescent="0.3">
      <c r="C80" s="16"/>
      <c r="D80" s="1"/>
    </row>
  </sheetData>
  <mergeCells count="3">
    <mergeCell ref="C6:C7"/>
    <mergeCell ref="D6:D7"/>
    <mergeCell ref="E6:G7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Q53"/>
  <sheetViews>
    <sheetView zoomScale="70" zoomScaleNormal="70" workbookViewId="0">
      <selection activeCell="C16" sqref="C16"/>
    </sheetView>
  </sheetViews>
  <sheetFormatPr defaultRowHeight="15" x14ac:dyDescent="0.25"/>
  <cols>
    <col min="1" max="1" width="4.42578125" customWidth="1"/>
    <col min="2" max="2" width="22" customWidth="1"/>
    <col min="3" max="3" width="10.5703125" bestFit="1" customWidth="1"/>
    <col min="4" max="4" width="9.42578125" bestFit="1" customWidth="1"/>
    <col min="5" max="17" width="9.28515625" bestFit="1" customWidth="1"/>
  </cols>
  <sheetData>
    <row r="2" spans="2:17" ht="15.75" thickBot="1" x14ac:dyDescent="0.3"/>
    <row r="3" spans="2:17" ht="16.5" thickBot="1" x14ac:dyDescent="0.3">
      <c r="B3" s="82" t="s">
        <v>118</v>
      </c>
      <c r="C3" s="83"/>
      <c r="D3" s="83"/>
      <c r="E3" s="83"/>
      <c r="F3" s="83"/>
      <c r="G3" s="83"/>
      <c r="H3" s="83"/>
      <c r="I3" s="83"/>
      <c r="J3" s="83"/>
      <c r="K3" s="83"/>
      <c r="L3" s="83"/>
      <c r="M3" s="83"/>
      <c r="N3" s="83"/>
      <c r="O3" s="83"/>
      <c r="P3" s="83"/>
      <c r="Q3" s="84"/>
    </row>
    <row r="4" spans="2:17" ht="16.5" thickBot="1" x14ac:dyDescent="0.3">
      <c r="B4" s="55"/>
      <c r="C4" s="30" t="s">
        <v>47</v>
      </c>
      <c r="D4" s="30" t="s">
        <v>48</v>
      </c>
      <c r="E4" s="30" t="s">
        <v>49</v>
      </c>
      <c r="F4" s="30" t="s">
        <v>50</v>
      </c>
      <c r="G4" s="30" t="s">
        <v>51</v>
      </c>
      <c r="H4" s="30" t="s">
        <v>57</v>
      </c>
      <c r="I4" s="30" t="s">
        <v>58</v>
      </c>
      <c r="J4" s="30" t="s">
        <v>59</v>
      </c>
      <c r="K4" s="30" t="s">
        <v>60</v>
      </c>
      <c r="L4" s="30" t="s">
        <v>61</v>
      </c>
      <c r="M4" s="30" t="s">
        <v>62</v>
      </c>
      <c r="N4" s="30" t="s">
        <v>63</v>
      </c>
      <c r="O4" s="30" t="s">
        <v>64</v>
      </c>
      <c r="P4" s="30" t="s">
        <v>65</v>
      </c>
      <c r="Q4" s="30" t="s">
        <v>66</v>
      </c>
    </row>
    <row r="5" spans="2:17" ht="38.25" customHeight="1" thickBot="1" x14ac:dyDescent="0.3">
      <c r="B5" s="31" t="s">
        <v>52</v>
      </c>
      <c r="C5" s="32">
        <f>SUM('табл 1 исх'!I10:I16)</f>
        <v>18.643250000000002</v>
      </c>
      <c r="D5" s="33">
        <f>SUM('табл 1 исх'!J10:J16)</f>
        <v>18.643250000000002</v>
      </c>
      <c r="E5" s="33">
        <f>SUM('табл 1 исх'!K10:K16)</f>
        <v>18.643250000000002</v>
      </c>
      <c r="F5" s="33">
        <f>SUM('табл 1 исх'!L10:L16)</f>
        <v>3.72865</v>
      </c>
      <c r="G5" s="33">
        <f>SUM('табл 1 исх'!M10:M16)</f>
        <v>26.100550000000002</v>
      </c>
      <c r="H5" s="33">
        <f>SUM('табл 1 исх'!N10:N16)</f>
        <v>3.72865</v>
      </c>
      <c r="I5" s="33">
        <f>SUM('табл 1 исх'!O10:O16)</f>
        <v>7.4573</v>
      </c>
      <c r="J5" s="33">
        <f>SUM('табл 1 исх'!P10:P16)</f>
        <v>33.557850000000002</v>
      </c>
      <c r="K5" s="33">
        <f>SUM('табл 1 исх'!Q10:Q16)</f>
        <v>44.7438</v>
      </c>
      <c r="L5" s="33">
        <f>SUM('табл 1 исх'!R10:R16)</f>
        <v>7.4573</v>
      </c>
      <c r="M5" s="33">
        <f>SUM('табл 1 исх'!S10:S16)</f>
        <v>52.201100000000004</v>
      </c>
      <c r="N5" s="33">
        <f>SUM('табл 1 исх'!T10:T16)</f>
        <v>11.18595</v>
      </c>
      <c r="O5" s="33">
        <f>SUM('табл 1 исх'!U10:U16)</f>
        <v>26.100550000000002</v>
      </c>
      <c r="P5" s="33">
        <f>SUM('табл 1 исх'!V10:V16)</f>
        <v>55.929749999999999</v>
      </c>
      <c r="Q5" s="34">
        <f>SUM('табл 1 исх'!W10:W16)</f>
        <v>11.18595</v>
      </c>
    </row>
    <row r="6" spans="2:17" ht="33" customHeight="1" thickBot="1" x14ac:dyDescent="0.3">
      <c r="B6" s="31" t="s">
        <v>105</v>
      </c>
      <c r="C6" s="35">
        <f>SUM('табл 1 исх'!I17:I28)</f>
        <v>34.029100000000007</v>
      </c>
      <c r="D6" s="36">
        <f>SUM('табл 1 исх'!J17:J28)</f>
        <v>34.029100000000007</v>
      </c>
      <c r="E6" s="36">
        <f>SUM('табл 1 исх'!K17:K28)</f>
        <v>34.029100000000007</v>
      </c>
      <c r="F6" s="36">
        <f>SUM('табл 1 исх'!L17:L28)</f>
        <v>34.029100000000007</v>
      </c>
      <c r="G6" s="36">
        <f>SUM('табл 1 исх'!M17:M28)</f>
        <v>47.640740000000008</v>
      </c>
      <c r="H6" s="36">
        <f>SUM('табл 1 исх'!N17:N28)</f>
        <v>6.8058199999999989</v>
      </c>
      <c r="I6" s="36">
        <f>SUM('табл 1 исх'!O17:O28)</f>
        <v>13.611639999999998</v>
      </c>
      <c r="J6" s="36">
        <f>SUM('табл 1 исх'!P17:P28)</f>
        <v>61.252380000000002</v>
      </c>
      <c r="K6" s="36">
        <f>SUM('табл 1 исх'!Q17:Q28)</f>
        <v>81.669839999999994</v>
      </c>
      <c r="L6" s="36">
        <f>SUM('табл 1 исх'!R17:R28)</f>
        <v>13.611639999999998</v>
      </c>
      <c r="M6" s="36">
        <f>SUM('табл 1 исх'!S17:S28)</f>
        <v>95.281480000000016</v>
      </c>
      <c r="N6" s="36">
        <f>SUM('табл 1 исх'!T17:T28)</f>
        <v>20.417459999999998</v>
      </c>
      <c r="O6" s="36">
        <f>SUM('табл 1 исх'!U17:U28)</f>
        <v>47.640740000000008</v>
      </c>
      <c r="P6" s="36">
        <f>SUM('табл 1 исх'!V17:V28)</f>
        <v>102.08729999999997</v>
      </c>
      <c r="Q6" s="37">
        <f>SUM('табл 1 исх'!W17:W28)</f>
        <v>20.417459999999998</v>
      </c>
    </row>
    <row r="7" spans="2:17" ht="40.5" customHeight="1" thickBot="1" x14ac:dyDescent="0.3">
      <c r="B7" s="31" t="s">
        <v>106</v>
      </c>
      <c r="C7" s="35">
        <f>SUM('табл 1 исх'!I29:I33)</f>
        <v>16.164899999999999</v>
      </c>
      <c r="D7" s="36">
        <f>SUM('табл 1 исх'!J29:J33)</f>
        <v>16.164899999999999</v>
      </c>
      <c r="E7" s="36">
        <f>SUM('табл 1 исх'!K29:K33)</f>
        <v>16.164899999999999</v>
      </c>
      <c r="F7" s="36">
        <f>SUM('табл 1 исх'!L29:L33)</f>
        <v>3.2329800000000004</v>
      </c>
      <c r="G7" s="36">
        <f>SUM('табл 1 исх'!M29:M33)</f>
        <v>22.630860000000006</v>
      </c>
      <c r="H7" s="36">
        <f>SUM('табл 1 исх'!N29:N33)</f>
        <v>3.2329800000000004</v>
      </c>
      <c r="I7" s="36">
        <f>SUM('табл 1 исх'!O29:O33)</f>
        <v>6.4659600000000008</v>
      </c>
      <c r="J7" s="36">
        <f>SUM('табл 1 исх'!P29:P33)</f>
        <v>29.096820000000001</v>
      </c>
      <c r="K7" s="36">
        <f>SUM('табл 1 исх'!Q29:Q33)</f>
        <v>38.795760000000001</v>
      </c>
      <c r="L7" s="36">
        <f>SUM('табл 1 исх'!R29:R33)</f>
        <v>6.4659600000000008</v>
      </c>
      <c r="M7" s="36">
        <f>SUM('табл 1 исх'!S29:S33)</f>
        <v>45.261720000000011</v>
      </c>
      <c r="N7" s="36">
        <f>SUM('табл 1 исх'!T29:T33)</f>
        <v>9.6989400000000003</v>
      </c>
      <c r="O7" s="36">
        <f>SUM('табл 1 исх'!U29:U33)</f>
        <v>22.630860000000006</v>
      </c>
      <c r="P7" s="36">
        <f>SUM('табл 1 исх'!V29:V33)</f>
        <v>48.494700000000002</v>
      </c>
      <c r="Q7" s="37">
        <f>SUM('табл 1 исх'!W29:W33)</f>
        <v>9.6989400000000003</v>
      </c>
    </row>
    <row r="8" spans="2:17" ht="34.5" customHeight="1" thickBot="1" x14ac:dyDescent="0.3">
      <c r="B8" s="31" t="s">
        <v>107</v>
      </c>
      <c r="C8" s="35">
        <f>SUM('табл 1 исх'!I34:I41)</f>
        <v>19.023600000000002</v>
      </c>
      <c r="D8" s="36">
        <f>SUM('табл 1 исх'!J34:J41)</f>
        <v>19.023600000000002</v>
      </c>
      <c r="E8" s="36">
        <f>SUM('табл 1 исх'!K34:K41)</f>
        <v>19.023600000000002</v>
      </c>
      <c r="F8" s="36">
        <f>SUM('табл 1 исх'!L34:L41)</f>
        <v>3.8047200000000005</v>
      </c>
      <c r="G8" s="36">
        <f>SUM('табл 1 исх'!M34:M41)</f>
        <v>26.633040000000001</v>
      </c>
      <c r="H8" s="36">
        <f>SUM('табл 1 исх'!N34:N41)</f>
        <v>3.8047200000000005</v>
      </c>
      <c r="I8" s="36">
        <f>SUM('табл 1 исх'!O34:O41)</f>
        <v>7.6094400000000011</v>
      </c>
      <c r="J8" s="36">
        <f>SUM('табл 1 исх'!P34:P41)</f>
        <v>34.24248</v>
      </c>
      <c r="K8" s="36">
        <f>SUM('табл 1 исх'!Q34:Q41)</f>
        <v>45.65664000000001</v>
      </c>
      <c r="L8" s="36">
        <f>SUM('табл 1 исх'!R34:R41)</f>
        <v>7.6094400000000011</v>
      </c>
      <c r="M8" s="36">
        <f>SUM('табл 1 исх'!S34:S41)</f>
        <v>53.266080000000002</v>
      </c>
      <c r="N8" s="36">
        <f>SUM('табл 1 исх'!T34:T41)</f>
        <v>11.414160000000003</v>
      </c>
      <c r="O8" s="36">
        <f>SUM('табл 1 исх'!U34:U41)</f>
        <v>26.633040000000001</v>
      </c>
      <c r="P8" s="36">
        <f>SUM('табл 1 исх'!V34:V41)</f>
        <v>57.070799999999998</v>
      </c>
      <c r="Q8" s="37">
        <f>SUM('табл 1 исх'!W34:W41)</f>
        <v>11.414160000000003</v>
      </c>
    </row>
    <row r="9" spans="2:17" ht="41.25" customHeight="1" thickBot="1" x14ac:dyDescent="0.3">
      <c r="B9" s="31" t="s">
        <v>108</v>
      </c>
      <c r="C9" s="38">
        <f>SUM('табл 1 исх'!I42:I47)</f>
        <v>17.738849999999999</v>
      </c>
      <c r="D9" s="39">
        <f>SUM('табл 1 исх'!J42:J47)</f>
        <v>17.738849999999999</v>
      </c>
      <c r="E9" s="39">
        <f>SUM('табл 1 исх'!K42:K47)</f>
        <v>17.738849999999999</v>
      </c>
      <c r="F9" s="39">
        <f>SUM('табл 1 исх'!L42:L47)</f>
        <v>3.5477700000000003</v>
      </c>
      <c r="G9" s="39">
        <f>SUM('табл 1 исх'!M42:M47)</f>
        <v>24.834390000000006</v>
      </c>
      <c r="H9" s="39">
        <f>SUM('табл 1 исх'!N42:N47)</f>
        <v>3.5477700000000003</v>
      </c>
      <c r="I9" s="39">
        <f>SUM('табл 1 исх'!O42:O47)</f>
        <v>7.0955400000000006</v>
      </c>
      <c r="J9" s="39">
        <f>SUM('табл 1 исх'!P42:P47)</f>
        <v>31.929929999999999</v>
      </c>
      <c r="K9" s="39">
        <f>SUM('табл 1 исх'!Q42:Q47)</f>
        <v>42.573239999999998</v>
      </c>
      <c r="L9" s="39">
        <f>SUM('табл 1 исх'!R42:R47)</f>
        <v>7.0955400000000006</v>
      </c>
      <c r="M9" s="39">
        <f>SUM('табл 1 исх'!S42:S47)</f>
        <v>49.668780000000012</v>
      </c>
      <c r="N9" s="39">
        <f>SUM('табл 1 исх'!T42:T47)</f>
        <v>10.64331</v>
      </c>
      <c r="O9" s="39">
        <f>SUM('табл 1 исх'!U42:U47)</f>
        <v>24.834390000000006</v>
      </c>
      <c r="P9" s="39">
        <f>SUM('табл 1 исх'!V42:V47)</f>
        <v>53.216549999999998</v>
      </c>
      <c r="Q9" s="40">
        <f>SUM('табл 1 исх'!W42:W47)</f>
        <v>10.64331</v>
      </c>
    </row>
    <row r="10" spans="2:17" ht="16.5" thickBot="1" x14ac:dyDescent="0.3">
      <c r="B10" s="41" t="s">
        <v>109</v>
      </c>
      <c r="C10" s="30">
        <f t="array" ref="C10:Q10">TRANSPOSE(C39:C53)</f>
        <v>6</v>
      </c>
      <c r="D10" s="30">
        <v>15</v>
      </c>
      <c r="E10" s="30">
        <v>15</v>
      </c>
      <c r="F10" s="30">
        <v>3</v>
      </c>
      <c r="G10" s="42">
        <v>28</v>
      </c>
      <c r="H10" s="42">
        <v>23</v>
      </c>
      <c r="I10" s="42">
        <v>22</v>
      </c>
      <c r="J10" s="42">
        <v>17</v>
      </c>
      <c r="K10" s="42">
        <v>28</v>
      </c>
      <c r="L10" s="42">
        <v>7</v>
      </c>
      <c r="M10" s="42">
        <v>5</v>
      </c>
      <c r="N10" s="42">
        <v>1</v>
      </c>
      <c r="O10" s="42">
        <v>27</v>
      </c>
      <c r="P10" s="42">
        <v>24</v>
      </c>
      <c r="Q10" s="43">
        <v>26</v>
      </c>
    </row>
    <row r="11" spans="2:17" ht="32.25" thickBot="1" x14ac:dyDescent="0.3">
      <c r="B11" s="31" t="s">
        <v>110</v>
      </c>
      <c r="C11" s="44">
        <f>C5/C10</f>
        <v>3.1072083333333338</v>
      </c>
      <c r="D11" s="45">
        <f t="shared" ref="D11:Q11" si="0">D5/D10</f>
        <v>1.2428833333333336</v>
      </c>
      <c r="E11" s="45">
        <f t="shared" si="0"/>
        <v>1.2428833333333336</v>
      </c>
      <c r="F11" s="45">
        <f t="shared" si="0"/>
        <v>1.2428833333333333</v>
      </c>
      <c r="G11" s="45">
        <f t="shared" si="0"/>
        <v>0.93216250000000012</v>
      </c>
      <c r="H11" s="45">
        <f t="shared" si="0"/>
        <v>0.16211521739130436</v>
      </c>
      <c r="I11" s="45">
        <f t="shared" si="0"/>
        <v>0.33896818181818184</v>
      </c>
      <c r="J11" s="45">
        <f t="shared" si="0"/>
        <v>1.9739911764705884</v>
      </c>
      <c r="K11" s="45">
        <f t="shared" si="0"/>
        <v>1.5979928571428572</v>
      </c>
      <c r="L11" s="45">
        <f t="shared" si="0"/>
        <v>1.0653285714285714</v>
      </c>
      <c r="M11" s="45">
        <f t="shared" si="0"/>
        <v>10.44022</v>
      </c>
      <c r="N11" s="45">
        <f t="shared" si="0"/>
        <v>11.18595</v>
      </c>
      <c r="O11" s="45">
        <f t="shared" si="0"/>
        <v>0.96668703703703707</v>
      </c>
      <c r="P11" s="45">
        <f t="shared" si="0"/>
        <v>2.3304062499999998</v>
      </c>
      <c r="Q11" s="46">
        <f t="shared" si="0"/>
        <v>0.43022884615384616</v>
      </c>
    </row>
    <row r="12" spans="2:17" ht="32.25" thickBot="1" x14ac:dyDescent="0.3">
      <c r="B12" s="31" t="s">
        <v>111</v>
      </c>
      <c r="C12" s="35">
        <f>C6/C10</f>
        <v>5.6715166666666681</v>
      </c>
      <c r="D12" s="36">
        <f t="shared" ref="D12:Q12" si="1">D6/D10</f>
        <v>2.2686066666666673</v>
      </c>
      <c r="E12" s="36">
        <f t="shared" si="1"/>
        <v>2.2686066666666673</v>
      </c>
      <c r="F12" s="36">
        <f t="shared" si="1"/>
        <v>11.343033333333336</v>
      </c>
      <c r="G12" s="36">
        <f t="shared" si="1"/>
        <v>1.7014550000000004</v>
      </c>
      <c r="H12" s="36">
        <f t="shared" si="1"/>
        <v>0.29590521739130432</v>
      </c>
      <c r="I12" s="36">
        <f t="shared" si="1"/>
        <v>0.61871090909090898</v>
      </c>
      <c r="J12" s="36">
        <f t="shared" si="1"/>
        <v>3.6030811764705883</v>
      </c>
      <c r="K12" s="36">
        <f t="shared" si="1"/>
        <v>2.9167799999999997</v>
      </c>
      <c r="L12" s="36">
        <f t="shared" si="1"/>
        <v>1.9445199999999996</v>
      </c>
      <c r="M12" s="36">
        <f t="shared" si="1"/>
        <v>19.056296000000003</v>
      </c>
      <c r="N12" s="36">
        <f t="shared" si="1"/>
        <v>20.417459999999998</v>
      </c>
      <c r="O12" s="36">
        <f t="shared" si="1"/>
        <v>1.7644718518518521</v>
      </c>
      <c r="P12" s="36">
        <f t="shared" si="1"/>
        <v>4.2536374999999991</v>
      </c>
      <c r="Q12" s="37">
        <f t="shared" si="1"/>
        <v>0.78528692307692305</v>
      </c>
    </row>
    <row r="13" spans="2:17" ht="32.25" thickBot="1" x14ac:dyDescent="0.3">
      <c r="B13" s="31" t="s">
        <v>112</v>
      </c>
      <c r="C13" s="47">
        <f>C7/C10</f>
        <v>2.69415</v>
      </c>
      <c r="D13" s="48">
        <f t="shared" ref="D13:Q13" si="2">D7/D10</f>
        <v>1.0776600000000001</v>
      </c>
      <c r="E13" s="48">
        <f t="shared" si="2"/>
        <v>1.0776600000000001</v>
      </c>
      <c r="F13" s="48">
        <f t="shared" si="2"/>
        <v>1.0776600000000001</v>
      </c>
      <c r="G13" s="48">
        <f t="shared" si="2"/>
        <v>0.80824500000000021</v>
      </c>
      <c r="H13" s="48">
        <f t="shared" si="2"/>
        <v>0.14056434782608698</v>
      </c>
      <c r="I13" s="48">
        <f t="shared" si="2"/>
        <v>0.29390727272727274</v>
      </c>
      <c r="J13" s="48">
        <f t="shared" si="2"/>
        <v>1.7115776470588235</v>
      </c>
      <c r="K13" s="48">
        <f t="shared" si="2"/>
        <v>1.3855628571428571</v>
      </c>
      <c r="L13" s="48">
        <f t="shared" si="2"/>
        <v>0.92370857142857155</v>
      </c>
      <c r="M13" s="48">
        <f t="shared" si="2"/>
        <v>9.0523440000000015</v>
      </c>
      <c r="N13" s="48">
        <f t="shared" si="2"/>
        <v>9.6989400000000003</v>
      </c>
      <c r="O13" s="48">
        <f t="shared" si="2"/>
        <v>0.83818000000000026</v>
      </c>
      <c r="P13" s="48">
        <f t="shared" si="2"/>
        <v>2.0206124999999999</v>
      </c>
      <c r="Q13" s="49">
        <f t="shared" si="2"/>
        <v>0.37303615384615385</v>
      </c>
    </row>
    <row r="14" spans="2:17" ht="32.25" thickBot="1" x14ac:dyDescent="0.3">
      <c r="B14" s="31" t="s">
        <v>113</v>
      </c>
      <c r="C14" s="47">
        <f>C8/C10</f>
        <v>3.1706000000000003</v>
      </c>
      <c r="D14" s="48">
        <f t="shared" ref="D14:Q14" si="3">D8/D10</f>
        <v>1.26824</v>
      </c>
      <c r="E14" s="48">
        <f t="shared" si="3"/>
        <v>1.26824</v>
      </c>
      <c r="F14" s="48">
        <f t="shared" si="3"/>
        <v>1.2682400000000003</v>
      </c>
      <c r="G14" s="48">
        <f t="shared" si="3"/>
        <v>0.95118000000000003</v>
      </c>
      <c r="H14" s="48">
        <f t="shared" si="3"/>
        <v>0.1654226086956522</v>
      </c>
      <c r="I14" s="48">
        <f t="shared" si="3"/>
        <v>0.34588363636363639</v>
      </c>
      <c r="J14" s="48">
        <f t="shared" si="3"/>
        <v>2.0142635294117648</v>
      </c>
      <c r="K14" s="48">
        <f t="shared" si="3"/>
        <v>1.6305942857142861</v>
      </c>
      <c r="L14" s="48">
        <f t="shared" si="3"/>
        <v>1.0870628571428573</v>
      </c>
      <c r="M14" s="48">
        <f t="shared" si="3"/>
        <v>10.653216</v>
      </c>
      <c r="N14" s="48">
        <f t="shared" si="3"/>
        <v>11.414160000000003</v>
      </c>
      <c r="O14" s="48">
        <f t="shared" si="3"/>
        <v>0.98640888888888889</v>
      </c>
      <c r="P14" s="48">
        <f t="shared" si="3"/>
        <v>2.3779499999999998</v>
      </c>
      <c r="Q14" s="49">
        <f t="shared" si="3"/>
        <v>0.43900615384615393</v>
      </c>
    </row>
    <row r="15" spans="2:17" ht="32.25" thickBot="1" x14ac:dyDescent="0.3">
      <c r="B15" s="31" t="s">
        <v>114</v>
      </c>
      <c r="C15" s="50">
        <f>C9/C10</f>
        <v>2.9564749999999997</v>
      </c>
      <c r="D15" s="51">
        <f t="shared" ref="D15:Q15" si="4">D9/D10</f>
        <v>1.18259</v>
      </c>
      <c r="E15" s="51">
        <f t="shared" si="4"/>
        <v>1.18259</v>
      </c>
      <c r="F15" s="51">
        <f t="shared" si="4"/>
        <v>1.18259</v>
      </c>
      <c r="G15" s="51">
        <f t="shared" si="4"/>
        <v>0.88694250000000019</v>
      </c>
      <c r="H15" s="51">
        <f t="shared" si="4"/>
        <v>0.15425086956521741</v>
      </c>
      <c r="I15" s="51">
        <f t="shared" si="4"/>
        <v>0.32252454545454551</v>
      </c>
      <c r="J15" s="51">
        <f t="shared" si="4"/>
        <v>1.8782311764705881</v>
      </c>
      <c r="K15" s="51">
        <f t="shared" si="4"/>
        <v>1.5204728571428572</v>
      </c>
      <c r="L15" s="51">
        <f t="shared" si="4"/>
        <v>1.0136485714285715</v>
      </c>
      <c r="M15" s="51">
        <f t="shared" si="4"/>
        <v>9.9337560000000025</v>
      </c>
      <c r="N15" s="51">
        <f t="shared" si="4"/>
        <v>10.64331</v>
      </c>
      <c r="O15" s="51">
        <f t="shared" si="4"/>
        <v>0.91979222222222246</v>
      </c>
      <c r="P15" s="51">
        <f t="shared" si="4"/>
        <v>2.2173562499999999</v>
      </c>
      <c r="Q15" s="52">
        <f t="shared" si="4"/>
        <v>0.40935807692307691</v>
      </c>
    </row>
    <row r="16" spans="2:17" ht="16.5" thickBot="1" x14ac:dyDescent="0.3">
      <c r="B16" s="31" t="s">
        <v>115</v>
      </c>
      <c r="C16" s="56">
        <f>30/6</f>
        <v>5</v>
      </c>
      <c r="D16" s="56">
        <v>2</v>
      </c>
      <c r="E16" s="56">
        <v>2</v>
      </c>
      <c r="F16" s="56">
        <f>30/3</f>
        <v>10</v>
      </c>
      <c r="G16" s="56">
        <f>30/28</f>
        <v>1.0714285714285714</v>
      </c>
      <c r="H16" s="56">
        <f>30/23</f>
        <v>1.3043478260869565</v>
      </c>
      <c r="I16" s="56">
        <f>30/22</f>
        <v>1.3636363636363635</v>
      </c>
      <c r="J16" s="56">
        <f>30/17</f>
        <v>1.7647058823529411</v>
      </c>
      <c r="K16" s="56">
        <f>30/28</f>
        <v>1.0714285714285714</v>
      </c>
      <c r="L16" s="56">
        <f>30/7</f>
        <v>4.2857142857142856</v>
      </c>
      <c r="M16" s="56">
        <f>30/5</f>
        <v>6</v>
      </c>
      <c r="N16" s="56">
        <f>30/1</f>
        <v>30</v>
      </c>
      <c r="O16" s="56">
        <f>30/27</f>
        <v>1.1111111111111112</v>
      </c>
      <c r="P16" s="56">
        <f>30/24</f>
        <v>1.25</v>
      </c>
      <c r="Q16" s="56">
        <f>30/26</f>
        <v>1.1538461538461537</v>
      </c>
    </row>
    <row r="17" spans="2:17" ht="23.25" customHeight="1" thickBot="1" x14ac:dyDescent="0.3">
      <c r="B17" s="53" t="s">
        <v>116</v>
      </c>
      <c r="C17" s="54">
        <f>SUM(C5:C9)</f>
        <v>105.59970000000001</v>
      </c>
      <c r="D17" s="54">
        <f t="shared" ref="D17:Q17" si="5">SUM(D5:D9)</f>
        <v>105.59970000000001</v>
      </c>
      <c r="E17" s="54">
        <f t="shared" si="5"/>
        <v>105.59970000000001</v>
      </c>
      <c r="F17" s="54">
        <f t="shared" si="5"/>
        <v>48.343220000000009</v>
      </c>
      <c r="G17" s="54">
        <f t="shared" si="5"/>
        <v>147.83958000000001</v>
      </c>
      <c r="H17" s="54">
        <f t="shared" si="5"/>
        <v>21.11994</v>
      </c>
      <c r="I17" s="54">
        <f t="shared" si="5"/>
        <v>42.239879999999999</v>
      </c>
      <c r="J17" s="54">
        <f t="shared" si="5"/>
        <v>190.07945999999998</v>
      </c>
      <c r="K17" s="54">
        <f t="shared" si="5"/>
        <v>253.43928</v>
      </c>
      <c r="L17" s="54">
        <f t="shared" si="5"/>
        <v>42.239879999999999</v>
      </c>
      <c r="M17" s="54">
        <f t="shared" si="5"/>
        <v>295.67916000000002</v>
      </c>
      <c r="N17" s="54">
        <f t="shared" si="5"/>
        <v>63.359819999999999</v>
      </c>
      <c r="O17" s="54">
        <f t="shared" si="5"/>
        <v>147.83958000000001</v>
      </c>
      <c r="P17" s="54">
        <f t="shared" si="5"/>
        <v>316.79909999999995</v>
      </c>
      <c r="Q17" s="54">
        <f t="shared" si="5"/>
        <v>63.359819999999999</v>
      </c>
    </row>
    <row r="34" spans="3:16" ht="15" customHeight="1" x14ac:dyDescent="0.25">
      <c r="E34" s="85" t="s">
        <v>117</v>
      </c>
      <c r="F34" s="85"/>
      <c r="G34" s="85"/>
      <c r="H34" s="85"/>
      <c r="I34" s="85"/>
      <c r="J34" s="85"/>
      <c r="K34" s="85"/>
      <c r="L34" s="85"/>
      <c r="M34" s="85"/>
      <c r="N34" s="85"/>
      <c r="O34" s="85"/>
      <c r="P34" s="85"/>
    </row>
    <row r="35" spans="3:16" ht="15" customHeight="1" x14ac:dyDescent="0.25">
      <c r="E35" s="85"/>
      <c r="F35" s="85"/>
      <c r="G35" s="85"/>
      <c r="H35" s="85"/>
      <c r="I35" s="85"/>
      <c r="J35" s="85"/>
      <c r="K35" s="85"/>
      <c r="L35" s="85"/>
      <c r="M35" s="85"/>
      <c r="N35" s="85"/>
      <c r="O35" s="85"/>
      <c r="P35" s="85"/>
    </row>
    <row r="36" spans="3:16" ht="15" customHeight="1" x14ac:dyDescent="0.25"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</row>
    <row r="39" spans="3:16" ht="15.75" thickBot="1" x14ac:dyDescent="0.3">
      <c r="C39" s="2">
        <v>6</v>
      </c>
    </row>
    <row r="40" spans="3:16" ht="15.75" thickBot="1" x14ac:dyDescent="0.3">
      <c r="C40" s="2">
        <v>15</v>
      </c>
    </row>
    <row r="41" spans="3:16" ht="15.75" thickBot="1" x14ac:dyDescent="0.3">
      <c r="C41" s="2">
        <v>15</v>
      </c>
    </row>
    <row r="42" spans="3:16" ht="15.75" thickBot="1" x14ac:dyDescent="0.3">
      <c r="C42" s="2">
        <v>3</v>
      </c>
    </row>
    <row r="43" spans="3:16" ht="15.75" thickBot="1" x14ac:dyDescent="0.3">
      <c r="C43" s="2">
        <v>28</v>
      </c>
    </row>
    <row r="44" spans="3:16" ht="15.75" thickBot="1" x14ac:dyDescent="0.3">
      <c r="C44" s="2">
        <v>23</v>
      </c>
    </row>
    <row r="45" spans="3:16" ht="15.75" thickBot="1" x14ac:dyDescent="0.3">
      <c r="C45" s="2">
        <v>22</v>
      </c>
    </row>
    <row r="46" spans="3:16" ht="15.75" thickBot="1" x14ac:dyDescent="0.3">
      <c r="C46" s="2">
        <v>17</v>
      </c>
    </row>
    <row r="47" spans="3:16" ht="15.75" thickBot="1" x14ac:dyDescent="0.3">
      <c r="C47" s="2">
        <v>28</v>
      </c>
    </row>
    <row r="48" spans="3:16" ht="15.75" thickBot="1" x14ac:dyDescent="0.3">
      <c r="C48" s="2">
        <v>7</v>
      </c>
    </row>
    <row r="49" spans="3:3" ht="15.75" thickBot="1" x14ac:dyDescent="0.3">
      <c r="C49" s="2">
        <v>5</v>
      </c>
    </row>
    <row r="50" spans="3:3" ht="15.75" thickBot="1" x14ac:dyDescent="0.3">
      <c r="C50" s="2">
        <v>1</v>
      </c>
    </row>
    <row r="51" spans="3:3" ht="15.75" thickBot="1" x14ac:dyDescent="0.3">
      <c r="C51" s="2">
        <v>27</v>
      </c>
    </row>
    <row r="52" spans="3:3" ht="15.75" thickBot="1" x14ac:dyDescent="0.3">
      <c r="C52" s="2">
        <v>24</v>
      </c>
    </row>
    <row r="53" spans="3:3" ht="15.75" thickBot="1" x14ac:dyDescent="0.3">
      <c r="C53" s="2">
        <v>26</v>
      </c>
    </row>
  </sheetData>
  <mergeCells count="2">
    <mergeCell ref="B3:Q3"/>
    <mergeCell ref="E34:P36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AF228"/>
  <sheetViews>
    <sheetView tabSelected="1" topLeftCell="B1" zoomScale="60" zoomScaleNormal="60" workbookViewId="0">
      <selection activeCell="C5" sqref="C5"/>
    </sheetView>
  </sheetViews>
  <sheetFormatPr defaultRowHeight="15" x14ac:dyDescent="0.25"/>
  <cols>
    <col min="2" max="2" width="13" customWidth="1"/>
  </cols>
  <sheetData>
    <row r="3" spans="2:32" x14ac:dyDescent="0.25">
      <c r="B3" s="86" t="s">
        <v>128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</row>
    <row r="4" spans="2:32" x14ac:dyDescent="0.25">
      <c r="B4" s="28" t="s">
        <v>119</v>
      </c>
      <c r="C4" s="28">
        <v>1</v>
      </c>
      <c r="D4" s="28">
        <v>2</v>
      </c>
      <c r="E4" s="28">
        <v>3</v>
      </c>
      <c r="F4" s="28">
        <v>4</v>
      </c>
      <c r="G4" s="28">
        <v>5</v>
      </c>
      <c r="H4" s="28">
        <v>6</v>
      </c>
      <c r="I4" s="28">
        <v>7</v>
      </c>
      <c r="J4" s="28">
        <v>8</v>
      </c>
      <c r="K4" s="28">
        <v>9</v>
      </c>
      <c r="L4" s="28">
        <v>10</v>
      </c>
      <c r="M4" s="28">
        <v>11</v>
      </c>
      <c r="N4" s="28">
        <v>12</v>
      </c>
      <c r="O4" s="28">
        <v>13</v>
      </c>
      <c r="P4" s="28">
        <v>14</v>
      </c>
      <c r="Q4" s="28">
        <v>15</v>
      </c>
      <c r="R4" s="28">
        <v>16</v>
      </c>
      <c r="S4" s="28">
        <v>17</v>
      </c>
      <c r="T4" s="28">
        <v>18</v>
      </c>
      <c r="U4" s="28">
        <v>19</v>
      </c>
      <c r="V4" s="28">
        <v>20</v>
      </c>
      <c r="W4" s="28">
        <v>21</v>
      </c>
      <c r="X4" s="28">
        <v>22</v>
      </c>
      <c r="Y4" s="28">
        <v>23</v>
      </c>
      <c r="Z4" s="28">
        <v>24</v>
      </c>
      <c r="AA4" s="28">
        <v>25</v>
      </c>
      <c r="AB4" s="28">
        <v>26</v>
      </c>
      <c r="AC4" s="28">
        <v>27</v>
      </c>
      <c r="AD4" s="28">
        <v>28</v>
      </c>
      <c r="AE4" s="28">
        <v>29</v>
      </c>
      <c r="AF4" s="28">
        <v>30</v>
      </c>
    </row>
    <row r="5" spans="2:32" x14ac:dyDescent="0.25">
      <c r="B5" s="28">
        <v>1</v>
      </c>
      <c r="C5" s="28">
        <f>(MOD(C4-1,TRUNC('табл 1 л.р.'!$C$16))=0)*'табл 1 л.р.'!$C$15</f>
        <v>2.9564749999999997</v>
      </c>
      <c r="D5" s="28">
        <f>(MOD(D4-1,TRUNC('табл 1 л.р.'!$C$16))=0)*'табл 1 л.р.'!$C$15</f>
        <v>0</v>
      </c>
      <c r="E5" s="28">
        <f>(MOD(E4-1,TRUNC('табл 1 л.р.'!$C$16))=0)*'табл 1 л.р.'!$C$15</f>
        <v>0</v>
      </c>
      <c r="F5" s="28">
        <f>(MOD(F4-1,TRUNC('табл 1 л.р.'!$C$16))=0)*'табл 1 л.р.'!$C$15</f>
        <v>0</v>
      </c>
      <c r="G5" s="28">
        <f>(MOD(G4-1,TRUNC('табл 1 л.р.'!$C$16))=0)*'табл 1 л.р.'!$C$15</f>
        <v>0</v>
      </c>
      <c r="H5" s="28">
        <f>(MOD(H4-1,TRUNC('табл 1 л.р.'!$C$16))=0)*'табл 1 л.р.'!$C$15</f>
        <v>2.9564749999999997</v>
      </c>
      <c r="I5" s="28">
        <f>(MOD(I4-1,TRUNC('табл 1 л.р.'!$C$16))=0)*'табл 1 л.р.'!$C$15</f>
        <v>0</v>
      </c>
      <c r="J5" s="28">
        <f>(MOD(J4-1,TRUNC('табл 1 л.р.'!$C$16))=0)*'табл 1 л.р.'!$C$15</f>
        <v>0</v>
      </c>
      <c r="K5" s="28">
        <f>(MOD(K4-1,TRUNC('табл 1 л.р.'!$C$16))=0)*'табл 1 л.р.'!$C$15</f>
        <v>0</v>
      </c>
      <c r="L5" s="28">
        <f>(MOD(L4-1,TRUNC('табл 1 л.р.'!$C$16))=0)*'табл 1 л.р.'!$C$15</f>
        <v>0</v>
      </c>
      <c r="M5" s="28">
        <f>(MOD(M4-1,TRUNC('табл 1 л.р.'!$C$16))=0)*'табл 1 л.р.'!$C$15</f>
        <v>2.9564749999999997</v>
      </c>
      <c r="N5" s="28">
        <f>(MOD(N4-1,TRUNC('табл 1 л.р.'!$C$16))=0)*'табл 1 л.р.'!$C$15</f>
        <v>0</v>
      </c>
      <c r="O5" s="28">
        <f>(MOD(O4-1,TRUNC('табл 1 л.р.'!$C$16))=0)*'табл 1 л.р.'!$C$15</f>
        <v>0</v>
      </c>
      <c r="P5" s="28">
        <f>(MOD(P4-1,TRUNC('табл 1 л.р.'!$C$16))=0)*'табл 1 л.р.'!$C$15</f>
        <v>0</v>
      </c>
      <c r="Q5" s="28">
        <f>(MOD(Q4-1,TRUNC('табл 1 л.р.'!$C$16))=0)*'табл 1 л.р.'!$C$15</f>
        <v>0</v>
      </c>
      <c r="R5" s="28">
        <f>(MOD(R4-1,TRUNC('табл 1 л.р.'!$C$16))=0)*'табл 1 л.р.'!$C$15</f>
        <v>2.9564749999999997</v>
      </c>
      <c r="S5" s="28">
        <f>(MOD(S4-1,TRUNC('табл 1 л.р.'!$C$16))=0)*'табл 1 л.р.'!$C$15</f>
        <v>0</v>
      </c>
      <c r="T5" s="28">
        <f>(MOD(T4-1,TRUNC('табл 1 л.р.'!$C$16))=0)*'табл 1 л.р.'!$C$15</f>
        <v>0</v>
      </c>
      <c r="U5" s="28">
        <f>(MOD(U4-1,TRUNC('табл 1 л.р.'!$C$16))=0)*'табл 1 л.р.'!$C$15</f>
        <v>0</v>
      </c>
      <c r="V5" s="28">
        <f>(MOD(V4-1,TRUNC('табл 1 л.р.'!$C$16))=0)*'табл 1 л.р.'!$C$15</f>
        <v>0</v>
      </c>
      <c r="W5" s="28">
        <f>(MOD(W4-1,TRUNC('табл 1 л.р.'!$C$16))=0)*'табл 1 л.р.'!$C$15</f>
        <v>2.9564749999999997</v>
      </c>
      <c r="X5" s="28">
        <f>(MOD(X4-1,TRUNC('табл 1 л.р.'!$C$16))=0)*'табл 1 л.р.'!$C$15</f>
        <v>0</v>
      </c>
      <c r="Y5" s="28">
        <f>(MOD(Y4-1,TRUNC('табл 1 л.р.'!$C$16))=0)*'табл 1 л.р.'!$C$15</f>
        <v>0</v>
      </c>
      <c r="Z5" s="28">
        <f>(MOD(Z4-1,TRUNC('табл 1 л.р.'!$C$16))=0)*'табл 1 л.р.'!$C$15</f>
        <v>0</v>
      </c>
      <c r="AA5" s="28">
        <f>(MOD(AA4-1,TRUNC('табл 1 л.р.'!$C$16))=0)*'табл 1 л.р.'!$C$15</f>
        <v>0</v>
      </c>
      <c r="AB5" s="28">
        <f>(MOD(AB4-1,TRUNC('табл 1 л.р.'!$C$16))=0)*'табл 1 л.р.'!$C$15</f>
        <v>2.9564749999999997</v>
      </c>
      <c r="AC5" s="28">
        <f>(MOD(AC4-1,TRUNC('табл 1 л.р.'!$C$16))=0)*'табл 1 л.р.'!$C$15</f>
        <v>0</v>
      </c>
      <c r="AD5" s="28">
        <f>(MOD(AD4-1,TRUNC('табл 1 л.р.'!$C$16))=0)*'табл 1 л.р.'!$C$15</f>
        <v>0</v>
      </c>
      <c r="AE5" s="28">
        <f>(MOD(AE4-1,TRUNC('табл 1 л.р.'!$C$16))=0)*'табл 1 л.р.'!$C$15</f>
        <v>0</v>
      </c>
      <c r="AF5" s="28">
        <f>(MOD(AF4-1,TRUNC('табл 1 л.р.'!$C$16))=0)*'табл 1 л.р.'!$C$15</f>
        <v>0</v>
      </c>
    </row>
    <row r="6" spans="2:32" x14ac:dyDescent="0.25">
      <c r="B6" s="28">
        <v>2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</row>
    <row r="7" spans="2:32" x14ac:dyDescent="0.25">
      <c r="B7" s="28">
        <v>3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</row>
    <row r="8" spans="2:32" x14ac:dyDescent="0.25">
      <c r="B8" s="28">
        <v>4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</row>
    <row r="9" spans="2:32" x14ac:dyDescent="0.25">
      <c r="B9" s="28">
        <v>5</v>
      </c>
      <c r="C9" s="28"/>
      <c r="D9" s="28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</row>
    <row r="10" spans="2:32" x14ac:dyDescent="0.25">
      <c r="B10" s="28">
        <v>6</v>
      </c>
      <c r="C10" s="28"/>
      <c r="D10" s="28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</row>
    <row r="11" spans="2:32" x14ac:dyDescent="0.25">
      <c r="B11" s="28">
        <v>7</v>
      </c>
      <c r="C11" s="28"/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</row>
    <row r="12" spans="2:32" x14ac:dyDescent="0.25">
      <c r="B12" s="28">
        <v>8</v>
      </c>
      <c r="C12" s="28"/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</row>
    <row r="13" spans="2:32" x14ac:dyDescent="0.25">
      <c r="B13" s="28">
        <v>9</v>
      </c>
      <c r="C13" s="28"/>
      <c r="D13" s="28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</row>
    <row r="14" spans="2:32" x14ac:dyDescent="0.25">
      <c r="B14" s="28">
        <v>10</v>
      </c>
      <c r="C14" s="28"/>
      <c r="D14" s="28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</row>
    <row r="15" spans="2:32" x14ac:dyDescent="0.25">
      <c r="B15" s="28">
        <v>11</v>
      </c>
      <c r="C15" s="28"/>
      <c r="D15" s="28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</row>
    <row r="16" spans="2:32" x14ac:dyDescent="0.25">
      <c r="B16" s="28">
        <v>12</v>
      </c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</row>
    <row r="17" spans="2:32" x14ac:dyDescent="0.25">
      <c r="B17" s="28">
        <v>13</v>
      </c>
      <c r="C17" s="28"/>
      <c r="D17" s="28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</row>
    <row r="18" spans="2:32" x14ac:dyDescent="0.25">
      <c r="B18" s="28">
        <v>14</v>
      </c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</row>
    <row r="19" spans="2:32" x14ac:dyDescent="0.25">
      <c r="B19" s="28">
        <v>15</v>
      </c>
      <c r="C19" s="28"/>
      <c r="D19" s="28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</row>
    <row r="20" spans="2:32" ht="50.25" customHeight="1" x14ac:dyDescent="0.25">
      <c r="B20" s="57" t="s">
        <v>120</v>
      </c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</row>
    <row r="21" spans="2:32" ht="30" x14ac:dyDescent="0.25">
      <c r="B21" s="57" t="s">
        <v>121</v>
      </c>
      <c r="C21" s="59">
        <v>29</v>
      </c>
      <c r="D21" s="59">
        <v>29</v>
      </c>
      <c r="E21" s="59">
        <v>29</v>
      </c>
      <c r="F21" s="59">
        <v>29</v>
      </c>
      <c r="G21" s="59">
        <v>29</v>
      </c>
      <c r="H21" s="59">
        <v>29</v>
      </c>
      <c r="I21" s="59">
        <v>29</v>
      </c>
      <c r="J21" s="59">
        <v>29</v>
      </c>
      <c r="K21" s="59">
        <v>29</v>
      </c>
      <c r="L21" s="59">
        <v>29</v>
      </c>
      <c r="M21" s="59">
        <v>29</v>
      </c>
      <c r="N21" s="59">
        <v>29</v>
      </c>
      <c r="O21" s="59">
        <v>29</v>
      </c>
      <c r="P21" s="59">
        <v>29</v>
      </c>
      <c r="Q21" s="59">
        <v>29</v>
      </c>
      <c r="R21" s="59">
        <v>29</v>
      </c>
      <c r="S21" s="59">
        <v>29</v>
      </c>
      <c r="T21" s="59">
        <v>29</v>
      </c>
      <c r="U21" s="59">
        <v>29</v>
      </c>
      <c r="V21" s="59">
        <v>29</v>
      </c>
      <c r="W21" s="59">
        <v>29</v>
      </c>
      <c r="X21" s="59">
        <v>29</v>
      </c>
      <c r="Y21" s="59">
        <v>29</v>
      </c>
      <c r="Z21" s="59">
        <v>29</v>
      </c>
      <c r="AA21" s="59">
        <v>29</v>
      </c>
      <c r="AB21" s="59">
        <v>29</v>
      </c>
      <c r="AC21" s="59">
        <v>29</v>
      </c>
      <c r="AD21" s="59">
        <v>29</v>
      </c>
      <c r="AE21" s="59">
        <v>29</v>
      </c>
      <c r="AF21" s="59">
        <v>29</v>
      </c>
    </row>
    <row r="22" spans="2:32" ht="30" x14ac:dyDescent="0.25">
      <c r="B22" s="57" t="s">
        <v>122</v>
      </c>
      <c r="C22" s="58"/>
      <c r="D22" s="58"/>
      <c r="E22" s="58"/>
      <c r="F22" s="58"/>
      <c r="G22" s="58"/>
      <c r="H22" s="58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</row>
    <row r="23" spans="2:32" ht="45" x14ac:dyDescent="0.25">
      <c r="B23" s="57" t="s">
        <v>123</v>
      </c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</row>
    <row r="24" spans="2:32" ht="30" x14ac:dyDescent="0.25">
      <c r="B24" s="57" t="s">
        <v>124</v>
      </c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</row>
    <row r="25" spans="2:32" ht="45" x14ac:dyDescent="0.25">
      <c r="B25" s="57" t="s">
        <v>125</v>
      </c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</row>
    <row r="26" spans="2:32" ht="30" x14ac:dyDescent="0.25">
      <c r="B26" s="57" t="s">
        <v>126</v>
      </c>
      <c r="C26" s="28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</row>
    <row r="27" spans="2:32" ht="30" x14ac:dyDescent="0.25">
      <c r="B27" s="57" t="s">
        <v>127</v>
      </c>
      <c r="C27" s="28"/>
      <c r="D27" s="28"/>
      <c r="E27" s="28"/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</row>
    <row r="37" spans="2:32" x14ac:dyDescent="0.25">
      <c r="B37" s="86" t="s">
        <v>129</v>
      </c>
      <c r="C37" s="86"/>
      <c r="D37" s="86"/>
      <c r="E37" s="86"/>
      <c r="F37" s="86"/>
      <c r="G37" s="86"/>
      <c r="H37" s="86"/>
      <c r="I37" s="86"/>
      <c r="J37" s="86"/>
      <c r="K37" s="86"/>
      <c r="L37" s="86"/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</row>
    <row r="38" spans="2:32" x14ac:dyDescent="0.25">
      <c r="B38" s="28" t="s">
        <v>119</v>
      </c>
      <c r="C38" s="28">
        <v>1</v>
      </c>
      <c r="D38" s="28">
        <v>2</v>
      </c>
      <c r="E38" s="28">
        <v>3</v>
      </c>
      <c r="F38" s="28">
        <v>4</v>
      </c>
      <c r="G38" s="28">
        <v>5</v>
      </c>
      <c r="H38" s="28">
        <v>6</v>
      </c>
      <c r="I38" s="28">
        <v>7</v>
      </c>
      <c r="J38" s="28">
        <v>8</v>
      </c>
      <c r="K38" s="28">
        <v>9</v>
      </c>
      <c r="L38" s="28">
        <v>10</v>
      </c>
      <c r="M38" s="28">
        <v>11</v>
      </c>
      <c r="N38" s="28">
        <v>12</v>
      </c>
      <c r="O38" s="28">
        <v>13</v>
      </c>
      <c r="P38" s="28">
        <v>14</v>
      </c>
      <c r="Q38" s="28">
        <v>15</v>
      </c>
      <c r="R38" s="28">
        <v>16</v>
      </c>
      <c r="S38" s="28">
        <v>17</v>
      </c>
      <c r="T38" s="28">
        <v>18</v>
      </c>
      <c r="U38" s="28">
        <v>19</v>
      </c>
      <c r="V38" s="28">
        <v>20</v>
      </c>
      <c r="W38" s="28">
        <v>21</v>
      </c>
      <c r="X38" s="28">
        <v>22</v>
      </c>
      <c r="Y38" s="28">
        <v>23</v>
      </c>
      <c r="Z38" s="28">
        <v>24</v>
      </c>
      <c r="AA38" s="28">
        <v>25</v>
      </c>
      <c r="AB38" s="28">
        <v>26</v>
      </c>
      <c r="AC38" s="28">
        <v>27</v>
      </c>
      <c r="AD38" s="28">
        <v>28</v>
      </c>
      <c r="AE38" s="28">
        <v>29</v>
      </c>
      <c r="AF38" s="28">
        <v>30</v>
      </c>
    </row>
    <row r="39" spans="2:32" x14ac:dyDescent="0.25">
      <c r="B39" s="28">
        <v>1</v>
      </c>
      <c r="C39" s="28"/>
      <c r="D39" s="28"/>
      <c r="E39" s="28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</row>
    <row r="40" spans="2:32" x14ac:dyDescent="0.25">
      <c r="B40" s="28">
        <v>2</v>
      </c>
      <c r="C40" s="28"/>
      <c r="D40" s="28"/>
      <c r="E40" s="28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</row>
    <row r="41" spans="2:32" x14ac:dyDescent="0.25">
      <c r="B41" s="28">
        <v>3</v>
      </c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</row>
    <row r="42" spans="2:32" x14ac:dyDescent="0.25">
      <c r="B42" s="28">
        <v>4</v>
      </c>
      <c r="C42" s="28"/>
      <c r="D42" s="28"/>
      <c r="E42" s="28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</row>
    <row r="43" spans="2:32" x14ac:dyDescent="0.25">
      <c r="B43" s="28">
        <v>5</v>
      </c>
      <c r="C43" s="28"/>
      <c r="D43" s="28"/>
      <c r="E43" s="28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</row>
    <row r="44" spans="2:32" x14ac:dyDescent="0.25">
      <c r="B44" s="28">
        <v>6</v>
      </c>
      <c r="C44" s="28"/>
      <c r="D44" s="28"/>
      <c r="E44" s="28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</row>
    <row r="45" spans="2:32" x14ac:dyDescent="0.25">
      <c r="B45" s="28">
        <v>7</v>
      </c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</row>
    <row r="46" spans="2:32" x14ac:dyDescent="0.25">
      <c r="B46" s="28">
        <v>8</v>
      </c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</row>
    <row r="47" spans="2:32" x14ac:dyDescent="0.25">
      <c r="B47" s="28">
        <v>9</v>
      </c>
      <c r="C47" s="28"/>
      <c r="D47" s="28"/>
      <c r="E47" s="28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</row>
    <row r="48" spans="2:32" x14ac:dyDescent="0.25">
      <c r="B48" s="28">
        <v>10</v>
      </c>
      <c r="C48" s="28"/>
      <c r="D48" s="28"/>
      <c r="E48" s="28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</row>
    <row r="49" spans="2:32" x14ac:dyDescent="0.25">
      <c r="B49" s="28">
        <v>11</v>
      </c>
      <c r="C49" s="28"/>
      <c r="D49" s="28"/>
      <c r="E49" s="28"/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</row>
    <row r="50" spans="2:32" x14ac:dyDescent="0.25">
      <c r="B50" s="28">
        <v>12</v>
      </c>
      <c r="C50" s="28"/>
      <c r="D50" s="28"/>
      <c r="E50" s="28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</row>
    <row r="51" spans="2:32" x14ac:dyDescent="0.25">
      <c r="B51" s="28">
        <v>13</v>
      </c>
      <c r="C51" s="28"/>
      <c r="D51" s="28"/>
      <c r="E51" s="28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</row>
    <row r="52" spans="2:32" x14ac:dyDescent="0.25">
      <c r="B52" s="28">
        <v>14</v>
      </c>
      <c r="C52" s="28"/>
      <c r="D52" s="28"/>
      <c r="E52" s="28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</row>
    <row r="53" spans="2:32" x14ac:dyDescent="0.25">
      <c r="B53" s="28">
        <v>15</v>
      </c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</row>
    <row r="54" spans="2:32" ht="45" x14ac:dyDescent="0.25">
      <c r="B54" s="57" t="s">
        <v>120</v>
      </c>
      <c r="C54" s="28"/>
      <c r="D54" s="28"/>
      <c r="E54" s="28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</row>
    <row r="55" spans="2:32" ht="30" x14ac:dyDescent="0.25">
      <c r="B55" s="57" t="s">
        <v>121</v>
      </c>
      <c r="C55" s="28">
        <v>29</v>
      </c>
      <c r="D55" s="28">
        <v>29</v>
      </c>
      <c r="E55" s="28">
        <v>29</v>
      </c>
      <c r="F55" s="28">
        <v>29</v>
      </c>
      <c r="G55" s="28">
        <v>29</v>
      </c>
      <c r="H55" s="28">
        <v>29</v>
      </c>
      <c r="I55" s="28">
        <v>29</v>
      </c>
      <c r="J55" s="28">
        <v>29</v>
      </c>
      <c r="K55" s="28">
        <v>29</v>
      </c>
      <c r="L55" s="28">
        <v>29</v>
      </c>
      <c r="M55" s="28">
        <v>29</v>
      </c>
      <c r="N55" s="28">
        <v>29</v>
      </c>
      <c r="O55" s="28">
        <v>29</v>
      </c>
      <c r="P55" s="28">
        <v>29</v>
      </c>
      <c r="Q55" s="28">
        <v>29</v>
      </c>
      <c r="R55" s="28">
        <v>29</v>
      </c>
      <c r="S55" s="28">
        <v>29</v>
      </c>
      <c r="T55" s="28">
        <v>29</v>
      </c>
      <c r="U55" s="28">
        <v>29</v>
      </c>
      <c r="V55" s="28">
        <v>29</v>
      </c>
      <c r="W55" s="28">
        <v>29</v>
      </c>
      <c r="X55" s="28">
        <v>29</v>
      </c>
      <c r="Y55" s="28">
        <v>29</v>
      </c>
      <c r="Z55" s="28">
        <v>29</v>
      </c>
      <c r="AA55" s="28">
        <v>29</v>
      </c>
      <c r="AB55" s="28">
        <v>29</v>
      </c>
      <c r="AC55" s="28">
        <v>29</v>
      </c>
      <c r="AD55" s="28">
        <v>29</v>
      </c>
      <c r="AE55" s="28">
        <v>29</v>
      </c>
      <c r="AF55" s="28">
        <v>29</v>
      </c>
    </row>
    <row r="56" spans="2:32" ht="30" x14ac:dyDescent="0.25">
      <c r="B56" s="57" t="s">
        <v>122</v>
      </c>
      <c r="C56" s="28"/>
      <c r="D56" s="28"/>
      <c r="E56" s="28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</row>
    <row r="57" spans="2:32" ht="45" x14ac:dyDescent="0.25">
      <c r="B57" s="57" t="s">
        <v>123</v>
      </c>
      <c r="C57" s="28"/>
      <c r="D57" s="28"/>
      <c r="E57" s="28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</row>
    <row r="58" spans="2:32" ht="30" x14ac:dyDescent="0.25">
      <c r="B58" s="57" t="s">
        <v>124</v>
      </c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</row>
    <row r="59" spans="2:32" ht="45" x14ac:dyDescent="0.25">
      <c r="B59" s="57" t="s">
        <v>125</v>
      </c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</row>
    <row r="60" spans="2:32" ht="30" x14ac:dyDescent="0.25">
      <c r="B60" s="57" t="s">
        <v>126</v>
      </c>
      <c r="C60" s="28"/>
      <c r="D60" s="28"/>
      <c r="E60" s="28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</row>
    <row r="61" spans="2:32" ht="30" x14ac:dyDescent="0.25">
      <c r="B61" s="57" t="s">
        <v>127</v>
      </c>
      <c r="C61" s="28"/>
      <c r="D61" s="28"/>
      <c r="E61" s="28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</row>
    <row r="76" spans="2:32" x14ac:dyDescent="0.25">
      <c r="B76" s="86" t="s">
        <v>130</v>
      </c>
      <c r="C76" s="86"/>
      <c r="D76" s="86"/>
      <c r="E76" s="86"/>
      <c r="F76" s="86"/>
      <c r="G76" s="86"/>
      <c r="H76" s="86"/>
      <c r="I76" s="86"/>
      <c r="J76" s="86"/>
      <c r="K76" s="86"/>
      <c r="L76" s="86"/>
      <c r="M76" s="86"/>
      <c r="N76" s="86"/>
      <c r="O76" s="86"/>
      <c r="P76" s="86"/>
      <c r="Q76" s="86"/>
      <c r="R76" s="86"/>
      <c r="S76" s="86"/>
      <c r="T76" s="86"/>
      <c r="U76" s="86"/>
      <c r="V76" s="86"/>
      <c r="W76" s="86"/>
      <c r="X76" s="86"/>
      <c r="Y76" s="86"/>
      <c r="Z76" s="86"/>
      <c r="AA76" s="86"/>
      <c r="AB76" s="86"/>
      <c r="AC76" s="86"/>
      <c r="AD76" s="86"/>
      <c r="AE76" s="86"/>
      <c r="AF76" s="86"/>
    </row>
    <row r="77" spans="2:32" x14ac:dyDescent="0.25">
      <c r="B77" s="28" t="s">
        <v>119</v>
      </c>
      <c r="C77" s="28">
        <v>1</v>
      </c>
      <c r="D77" s="28">
        <v>2</v>
      </c>
      <c r="E77" s="28">
        <v>3</v>
      </c>
      <c r="F77" s="28">
        <v>4</v>
      </c>
      <c r="G77" s="28">
        <v>5</v>
      </c>
      <c r="H77" s="28">
        <v>6</v>
      </c>
      <c r="I77" s="28">
        <v>7</v>
      </c>
      <c r="J77" s="28">
        <v>8</v>
      </c>
      <c r="K77" s="28">
        <v>9</v>
      </c>
      <c r="L77" s="28">
        <v>10</v>
      </c>
      <c r="M77" s="28">
        <v>11</v>
      </c>
      <c r="N77" s="28">
        <v>12</v>
      </c>
      <c r="O77" s="28">
        <v>13</v>
      </c>
      <c r="P77" s="28">
        <v>14</v>
      </c>
      <c r="Q77" s="28">
        <v>15</v>
      </c>
      <c r="R77" s="28">
        <v>16</v>
      </c>
      <c r="S77" s="28">
        <v>17</v>
      </c>
      <c r="T77" s="28">
        <v>18</v>
      </c>
      <c r="U77" s="28">
        <v>19</v>
      </c>
      <c r="V77" s="28">
        <v>20</v>
      </c>
      <c r="W77" s="28">
        <v>21</v>
      </c>
      <c r="X77" s="28">
        <v>22</v>
      </c>
      <c r="Y77" s="28">
        <v>23</v>
      </c>
      <c r="Z77" s="28">
        <v>24</v>
      </c>
      <c r="AA77" s="28">
        <v>25</v>
      </c>
      <c r="AB77" s="28">
        <v>26</v>
      </c>
      <c r="AC77" s="28">
        <v>27</v>
      </c>
      <c r="AD77" s="28">
        <v>28</v>
      </c>
      <c r="AE77" s="28">
        <v>29</v>
      </c>
      <c r="AF77" s="28">
        <v>30</v>
      </c>
    </row>
    <row r="78" spans="2:32" x14ac:dyDescent="0.25">
      <c r="B78" s="28">
        <v>1</v>
      </c>
      <c r="C78" s="28"/>
      <c r="D78" s="28"/>
      <c r="E78" s="28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</row>
    <row r="79" spans="2:32" x14ac:dyDescent="0.25">
      <c r="B79" s="28">
        <v>2</v>
      </c>
      <c r="C79" s="28"/>
      <c r="D79" s="28"/>
      <c r="E79" s="28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</row>
    <row r="80" spans="2:32" x14ac:dyDescent="0.25">
      <c r="B80" s="28">
        <v>3</v>
      </c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</row>
    <row r="81" spans="2:32" x14ac:dyDescent="0.25">
      <c r="B81" s="28">
        <v>4</v>
      </c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</row>
    <row r="82" spans="2:32" x14ac:dyDescent="0.25">
      <c r="B82" s="28">
        <v>5</v>
      </c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</row>
    <row r="83" spans="2:32" x14ac:dyDescent="0.25">
      <c r="B83" s="28">
        <v>6</v>
      </c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</row>
    <row r="84" spans="2:32" x14ac:dyDescent="0.25">
      <c r="B84" s="28">
        <v>7</v>
      </c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</row>
    <row r="85" spans="2:32" x14ac:dyDescent="0.25">
      <c r="B85" s="28">
        <v>8</v>
      </c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</row>
    <row r="86" spans="2:32" x14ac:dyDescent="0.25">
      <c r="B86" s="28">
        <v>9</v>
      </c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</row>
    <row r="87" spans="2:32" x14ac:dyDescent="0.25">
      <c r="B87" s="28">
        <v>10</v>
      </c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</row>
    <row r="88" spans="2:32" x14ac:dyDescent="0.25">
      <c r="B88" s="28">
        <v>11</v>
      </c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</row>
    <row r="89" spans="2:32" x14ac:dyDescent="0.25">
      <c r="B89" s="28">
        <v>12</v>
      </c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</row>
    <row r="90" spans="2:32" x14ac:dyDescent="0.25">
      <c r="B90" s="28">
        <v>13</v>
      </c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</row>
    <row r="91" spans="2:32" x14ac:dyDescent="0.25">
      <c r="B91" s="28">
        <v>14</v>
      </c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</row>
    <row r="92" spans="2:32" x14ac:dyDescent="0.25">
      <c r="B92" s="28">
        <v>15</v>
      </c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</row>
    <row r="93" spans="2:32" ht="45" x14ac:dyDescent="0.25">
      <c r="B93" s="57" t="s">
        <v>120</v>
      </c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</row>
    <row r="94" spans="2:32" ht="30" x14ac:dyDescent="0.25">
      <c r="B94" s="57" t="s">
        <v>121</v>
      </c>
      <c r="C94" s="28">
        <v>29</v>
      </c>
      <c r="D94" s="28">
        <v>29</v>
      </c>
      <c r="E94" s="28">
        <v>29</v>
      </c>
      <c r="F94" s="28">
        <v>29</v>
      </c>
      <c r="G94" s="28">
        <v>29</v>
      </c>
      <c r="H94" s="28">
        <v>29</v>
      </c>
      <c r="I94" s="28">
        <v>29</v>
      </c>
      <c r="J94" s="28">
        <v>29</v>
      </c>
      <c r="K94" s="28">
        <v>29</v>
      </c>
      <c r="L94" s="28">
        <v>29</v>
      </c>
      <c r="M94" s="28">
        <v>29</v>
      </c>
      <c r="N94" s="28">
        <v>29</v>
      </c>
      <c r="O94" s="28">
        <v>29</v>
      </c>
      <c r="P94" s="28">
        <v>29</v>
      </c>
      <c r="Q94" s="28">
        <v>29</v>
      </c>
      <c r="R94" s="28">
        <v>29</v>
      </c>
      <c r="S94" s="28">
        <v>29</v>
      </c>
      <c r="T94" s="28">
        <v>29</v>
      </c>
      <c r="U94" s="28">
        <v>29</v>
      </c>
      <c r="V94" s="28">
        <v>29</v>
      </c>
      <c r="W94" s="28">
        <v>29</v>
      </c>
      <c r="X94" s="28">
        <v>29</v>
      </c>
      <c r="Y94" s="28">
        <v>29</v>
      </c>
      <c r="Z94" s="28">
        <v>29</v>
      </c>
      <c r="AA94" s="28">
        <v>29</v>
      </c>
      <c r="AB94" s="28">
        <v>29</v>
      </c>
      <c r="AC94" s="28">
        <v>29</v>
      </c>
      <c r="AD94" s="28">
        <v>29</v>
      </c>
      <c r="AE94" s="28">
        <v>29</v>
      </c>
      <c r="AF94" s="28">
        <v>29</v>
      </c>
    </row>
    <row r="95" spans="2:32" ht="30" x14ac:dyDescent="0.25">
      <c r="B95" s="57" t="s">
        <v>122</v>
      </c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</row>
    <row r="96" spans="2:32" ht="45" x14ac:dyDescent="0.25">
      <c r="B96" s="57" t="s">
        <v>123</v>
      </c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</row>
    <row r="97" spans="2:32" ht="30" x14ac:dyDescent="0.25">
      <c r="B97" s="57" t="s">
        <v>124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</row>
    <row r="98" spans="2:32" ht="45" x14ac:dyDescent="0.25">
      <c r="B98" s="57" t="s">
        <v>125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</row>
    <row r="99" spans="2:32" ht="30" x14ac:dyDescent="0.25">
      <c r="B99" s="57" t="s">
        <v>126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</row>
    <row r="100" spans="2:32" ht="30" x14ac:dyDescent="0.25">
      <c r="B100" s="57" t="s">
        <v>127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</row>
    <row r="113" spans="2:32" x14ac:dyDescent="0.25">
      <c r="B113" s="86" t="s">
        <v>131</v>
      </c>
      <c r="C113" s="86"/>
      <c r="D113" s="86"/>
      <c r="E113" s="86"/>
      <c r="F113" s="86"/>
      <c r="G113" s="86"/>
      <c r="H113" s="86"/>
      <c r="I113" s="86"/>
      <c r="J113" s="86"/>
      <c r="K113" s="86"/>
      <c r="L113" s="86"/>
      <c r="M113" s="86"/>
      <c r="N113" s="86"/>
      <c r="O113" s="86"/>
      <c r="P113" s="86"/>
      <c r="Q113" s="86"/>
      <c r="R113" s="86"/>
      <c r="S113" s="86"/>
      <c r="T113" s="86"/>
      <c r="U113" s="86"/>
      <c r="V113" s="86"/>
      <c r="W113" s="86"/>
      <c r="X113" s="86"/>
      <c r="Y113" s="86"/>
      <c r="Z113" s="86"/>
      <c r="AA113" s="86"/>
      <c r="AB113" s="86"/>
      <c r="AC113" s="86"/>
      <c r="AD113" s="86"/>
      <c r="AE113" s="86"/>
      <c r="AF113" s="86"/>
    </row>
    <row r="114" spans="2:32" x14ac:dyDescent="0.25">
      <c r="B114" s="28" t="s">
        <v>119</v>
      </c>
      <c r="C114" s="28">
        <v>1</v>
      </c>
      <c r="D114" s="28">
        <v>2</v>
      </c>
      <c r="E114" s="28">
        <v>3</v>
      </c>
      <c r="F114" s="28">
        <v>4</v>
      </c>
      <c r="G114" s="28">
        <v>5</v>
      </c>
      <c r="H114" s="28">
        <v>6</v>
      </c>
      <c r="I114" s="28">
        <v>7</v>
      </c>
      <c r="J114" s="28">
        <v>8</v>
      </c>
      <c r="K114" s="28">
        <v>9</v>
      </c>
      <c r="L114" s="28">
        <v>10</v>
      </c>
      <c r="M114" s="28">
        <v>11</v>
      </c>
      <c r="N114" s="28">
        <v>12</v>
      </c>
      <c r="O114" s="28">
        <v>13</v>
      </c>
      <c r="P114" s="28">
        <v>14</v>
      </c>
      <c r="Q114" s="28">
        <v>15</v>
      </c>
      <c r="R114" s="28">
        <v>16</v>
      </c>
      <c r="S114" s="28">
        <v>17</v>
      </c>
      <c r="T114" s="28">
        <v>18</v>
      </c>
      <c r="U114" s="28">
        <v>19</v>
      </c>
      <c r="V114" s="28">
        <v>20</v>
      </c>
      <c r="W114" s="28">
        <v>21</v>
      </c>
      <c r="X114" s="28">
        <v>22</v>
      </c>
      <c r="Y114" s="28">
        <v>23</v>
      </c>
      <c r="Z114" s="28">
        <v>24</v>
      </c>
      <c r="AA114" s="28">
        <v>25</v>
      </c>
      <c r="AB114" s="28">
        <v>26</v>
      </c>
      <c r="AC114" s="28">
        <v>27</v>
      </c>
      <c r="AD114" s="28">
        <v>28</v>
      </c>
      <c r="AE114" s="28">
        <v>29</v>
      </c>
      <c r="AF114" s="28">
        <v>30</v>
      </c>
    </row>
    <row r="115" spans="2:32" x14ac:dyDescent="0.25">
      <c r="B115" s="28">
        <v>1</v>
      </c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</row>
    <row r="116" spans="2:32" x14ac:dyDescent="0.25">
      <c r="B116" s="28">
        <v>2</v>
      </c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</row>
    <row r="117" spans="2:32" x14ac:dyDescent="0.25">
      <c r="B117" s="28">
        <v>3</v>
      </c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</row>
    <row r="118" spans="2:32" x14ac:dyDescent="0.25">
      <c r="B118" s="28">
        <v>4</v>
      </c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</row>
    <row r="119" spans="2:32" x14ac:dyDescent="0.25">
      <c r="B119" s="28">
        <v>5</v>
      </c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</row>
    <row r="120" spans="2:32" x14ac:dyDescent="0.25">
      <c r="B120" s="28">
        <v>6</v>
      </c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</row>
    <row r="121" spans="2:32" x14ac:dyDescent="0.25">
      <c r="B121" s="28">
        <v>7</v>
      </c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</row>
    <row r="122" spans="2:32" x14ac:dyDescent="0.25">
      <c r="B122" s="28">
        <v>8</v>
      </c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</row>
    <row r="123" spans="2:32" x14ac:dyDescent="0.25">
      <c r="B123" s="28">
        <v>9</v>
      </c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</row>
    <row r="124" spans="2:32" x14ac:dyDescent="0.25">
      <c r="B124" s="28">
        <v>10</v>
      </c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</row>
    <row r="125" spans="2:32" x14ac:dyDescent="0.25">
      <c r="B125" s="28">
        <v>11</v>
      </c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</row>
    <row r="126" spans="2:32" x14ac:dyDescent="0.25">
      <c r="B126" s="28">
        <v>12</v>
      </c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</row>
    <row r="127" spans="2:32" x14ac:dyDescent="0.25">
      <c r="B127" s="28">
        <v>13</v>
      </c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</row>
    <row r="128" spans="2:32" x14ac:dyDescent="0.25">
      <c r="B128" s="28">
        <v>14</v>
      </c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</row>
    <row r="129" spans="2:32" x14ac:dyDescent="0.25">
      <c r="B129" s="28">
        <v>15</v>
      </c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</row>
    <row r="130" spans="2:32" ht="45" x14ac:dyDescent="0.25">
      <c r="B130" s="57" t="s">
        <v>120</v>
      </c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</row>
    <row r="131" spans="2:32" ht="30" x14ac:dyDescent="0.25">
      <c r="B131" s="57" t="s">
        <v>121</v>
      </c>
      <c r="C131" s="28">
        <v>29</v>
      </c>
      <c r="D131" s="28">
        <v>29</v>
      </c>
      <c r="E131" s="28">
        <v>29</v>
      </c>
      <c r="F131" s="28">
        <v>29</v>
      </c>
      <c r="G131" s="28">
        <v>29</v>
      </c>
      <c r="H131" s="28">
        <v>29</v>
      </c>
      <c r="I131" s="28">
        <v>29</v>
      </c>
      <c r="J131" s="28">
        <v>29</v>
      </c>
      <c r="K131" s="28">
        <v>29</v>
      </c>
      <c r="L131" s="28">
        <v>29</v>
      </c>
      <c r="M131" s="28">
        <v>29</v>
      </c>
      <c r="N131" s="28">
        <v>29</v>
      </c>
      <c r="O131" s="28">
        <v>29</v>
      </c>
      <c r="P131" s="28">
        <v>29</v>
      </c>
      <c r="Q131" s="28">
        <v>29</v>
      </c>
      <c r="R131" s="28">
        <v>29</v>
      </c>
      <c r="S131" s="28">
        <v>29</v>
      </c>
      <c r="T131" s="28">
        <v>29</v>
      </c>
      <c r="U131" s="28">
        <v>29</v>
      </c>
      <c r="V131" s="28">
        <v>29</v>
      </c>
      <c r="W131" s="28">
        <v>29</v>
      </c>
      <c r="X131" s="28">
        <v>29</v>
      </c>
      <c r="Y131" s="28">
        <v>29</v>
      </c>
      <c r="Z131" s="28">
        <v>29</v>
      </c>
      <c r="AA131" s="28">
        <v>29</v>
      </c>
      <c r="AB131" s="28">
        <v>29</v>
      </c>
      <c r="AC131" s="28">
        <v>29</v>
      </c>
      <c r="AD131" s="28">
        <v>29</v>
      </c>
      <c r="AE131" s="28">
        <v>29</v>
      </c>
      <c r="AF131" s="28">
        <v>29</v>
      </c>
    </row>
    <row r="132" spans="2:32" ht="30" x14ac:dyDescent="0.25">
      <c r="B132" s="57" t="s">
        <v>122</v>
      </c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</row>
    <row r="133" spans="2:32" ht="45" x14ac:dyDescent="0.25">
      <c r="B133" s="57" t="s">
        <v>123</v>
      </c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</row>
    <row r="134" spans="2:32" ht="30" x14ac:dyDescent="0.25">
      <c r="B134" s="57" t="s">
        <v>124</v>
      </c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</row>
    <row r="135" spans="2:32" ht="45" x14ac:dyDescent="0.25">
      <c r="B135" s="57" t="s">
        <v>125</v>
      </c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</row>
    <row r="136" spans="2:32" ht="30" x14ac:dyDescent="0.25">
      <c r="B136" s="57" t="s">
        <v>126</v>
      </c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</row>
    <row r="137" spans="2:32" ht="30" x14ac:dyDescent="0.25">
      <c r="B137" s="57" t="s">
        <v>127</v>
      </c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</row>
    <row r="151" spans="2:32" x14ac:dyDescent="0.25">
      <c r="B151" s="86" t="s">
        <v>132</v>
      </c>
      <c r="C151" s="86"/>
      <c r="D151" s="86"/>
      <c r="E151" s="86"/>
      <c r="F151" s="86"/>
      <c r="G151" s="86"/>
      <c r="H151" s="86"/>
      <c r="I151" s="86"/>
      <c r="J151" s="86"/>
      <c r="K151" s="86"/>
      <c r="L151" s="86"/>
      <c r="M151" s="86"/>
      <c r="N151" s="86"/>
      <c r="O151" s="86"/>
      <c r="P151" s="86"/>
      <c r="Q151" s="86"/>
      <c r="R151" s="86"/>
      <c r="S151" s="86"/>
      <c r="T151" s="86"/>
      <c r="U151" s="86"/>
      <c r="V151" s="86"/>
      <c r="W151" s="86"/>
      <c r="X151" s="86"/>
      <c r="Y151" s="86"/>
      <c r="Z151" s="86"/>
      <c r="AA151" s="86"/>
      <c r="AB151" s="86"/>
      <c r="AC151" s="86"/>
      <c r="AD151" s="86"/>
      <c r="AE151" s="86"/>
      <c r="AF151" s="86"/>
    </row>
    <row r="152" spans="2:32" x14ac:dyDescent="0.25">
      <c r="B152" s="28" t="s">
        <v>119</v>
      </c>
      <c r="C152" s="28">
        <v>1</v>
      </c>
      <c r="D152" s="28">
        <v>2</v>
      </c>
      <c r="E152" s="28">
        <v>3</v>
      </c>
      <c r="F152" s="28">
        <v>4</v>
      </c>
      <c r="G152" s="28">
        <v>5</v>
      </c>
      <c r="H152" s="28">
        <v>6</v>
      </c>
      <c r="I152" s="28">
        <v>7</v>
      </c>
      <c r="J152" s="28">
        <v>8</v>
      </c>
      <c r="K152" s="28">
        <v>9</v>
      </c>
      <c r="L152" s="28">
        <v>10</v>
      </c>
      <c r="M152" s="28">
        <v>11</v>
      </c>
      <c r="N152" s="28">
        <v>12</v>
      </c>
      <c r="O152" s="28">
        <v>13</v>
      </c>
      <c r="P152" s="28">
        <v>14</v>
      </c>
      <c r="Q152" s="28">
        <v>15</v>
      </c>
      <c r="R152" s="28">
        <v>16</v>
      </c>
      <c r="S152" s="28">
        <v>17</v>
      </c>
      <c r="T152" s="28">
        <v>18</v>
      </c>
      <c r="U152" s="28">
        <v>19</v>
      </c>
      <c r="V152" s="28">
        <v>20</v>
      </c>
      <c r="W152" s="28">
        <v>21</v>
      </c>
      <c r="X152" s="28">
        <v>22</v>
      </c>
      <c r="Y152" s="28">
        <v>23</v>
      </c>
      <c r="Z152" s="28">
        <v>24</v>
      </c>
      <c r="AA152" s="28">
        <v>25</v>
      </c>
      <c r="AB152" s="28">
        <v>26</v>
      </c>
      <c r="AC152" s="28">
        <v>27</v>
      </c>
      <c r="AD152" s="28">
        <v>28</v>
      </c>
      <c r="AE152" s="28">
        <v>29</v>
      </c>
      <c r="AF152" s="28">
        <v>30</v>
      </c>
    </row>
    <row r="153" spans="2:32" x14ac:dyDescent="0.25">
      <c r="B153" s="28">
        <v>1</v>
      </c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</row>
    <row r="154" spans="2:32" x14ac:dyDescent="0.25">
      <c r="B154" s="28">
        <v>2</v>
      </c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</row>
    <row r="155" spans="2:32" x14ac:dyDescent="0.25">
      <c r="B155" s="28">
        <v>3</v>
      </c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</row>
    <row r="156" spans="2:32" x14ac:dyDescent="0.25">
      <c r="B156" s="28">
        <v>4</v>
      </c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</row>
    <row r="157" spans="2:32" x14ac:dyDescent="0.25">
      <c r="B157" s="28">
        <v>5</v>
      </c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</row>
    <row r="158" spans="2:32" x14ac:dyDescent="0.25">
      <c r="B158" s="28">
        <v>6</v>
      </c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</row>
    <row r="159" spans="2:32" x14ac:dyDescent="0.25">
      <c r="B159" s="28">
        <v>7</v>
      </c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</row>
    <row r="160" spans="2:32" x14ac:dyDescent="0.25">
      <c r="B160" s="28">
        <v>8</v>
      </c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</row>
    <row r="161" spans="2:32" x14ac:dyDescent="0.25">
      <c r="B161" s="28">
        <v>9</v>
      </c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</row>
    <row r="162" spans="2:32" x14ac:dyDescent="0.25">
      <c r="B162" s="28">
        <v>10</v>
      </c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</row>
    <row r="163" spans="2:32" x14ac:dyDescent="0.25">
      <c r="B163" s="28">
        <v>11</v>
      </c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</row>
    <row r="164" spans="2:32" x14ac:dyDescent="0.25">
      <c r="B164" s="28">
        <v>12</v>
      </c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</row>
    <row r="165" spans="2:32" x14ac:dyDescent="0.25">
      <c r="B165" s="28">
        <v>13</v>
      </c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</row>
    <row r="166" spans="2:32" x14ac:dyDescent="0.25">
      <c r="B166" s="28">
        <v>14</v>
      </c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</row>
    <row r="167" spans="2:32" x14ac:dyDescent="0.25">
      <c r="B167" s="28">
        <v>15</v>
      </c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</row>
    <row r="168" spans="2:32" ht="45" x14ac:dyDescent="0.25">
      <c r="B168" s="57" t="s">
        <v>120</v>
      </c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</row>
    <row r="169" spans="2:32" ht="30" x14ac:dyDescent="0.25">
      <c r="B169" s="57" t="s">
        <v>121</v>
      </c>
      <c r="C169" s="28">
        <v>29</v>
      </c>
      <c r="D169" s="28">
        <v>29</v>
      </c>
      <c r="E169" s="28">
        <v>29</v>
      </c>
      <c r="F169" s="28">
        <v>29</v>
      </c>
      <c r="G169" s="28">
        <v>29</v>
      </c>
      <c r="H169" s="28">
        <v>29</v>
      </c>
      <c r="I169" s="28">
        <v>29</v>
      </c>
      <c r="J169" s="28">
        <v>29</v>
      </c>
      <c r="K169" s="28">
        <v>29</v>
      </c>
      <c r="L169" s="28">
        <v>29</v>
      </c>
      <c r="M169" s="28">
        <v>29</v>
      </c>
      <c r="N169" s="28">
        <v>29</v>
      </c>
      <c r="O169" s="28">
        <v>29</v>
      </c>
      <c r="P169" s="28">
        <v>29</v>
      </c>
      <c r="Q169" s="28">
        <v>29</v>
      </c>
      <c r="R169" s="28">
        <v>29</v>
      </c>
      <c r="S169" s="28">
        <v>29</v>
      </c>
      <c r="T169" s="28">
        <v>29</v>
      </c>
      <c r="U169" s="28">
        <v>29</v>
      </c>
      <c r="V169" s="28">
        <v>29</v>
      </c>
      <c r="W169" s="28">
        <v>29</v>
      </c>
      <c r="X169" s="28">
        <v>29</v>
      </c>
      <c r="Y169" s="28">
        <v>29</v>
      </c>
      <c r="Z169" s="28">
        <v>29</v>
      </c>
      <c r="AA169" s="28">
        <v>29</v>
      </c>
      <c r="AB169" s="28">
        <v>29</v>
      </c>
      <c r="AC169" s="28">
        <v>29</v>
      </c>
      <c r="AD169" s="28">
        <v>29</v>
      </c>
      <c r="AE169" s="28">
        <v>29</v>
      </c>
      <c r="AF169" s="28">
        <v>29</v>
      </c>
    </row>
    <row r="170" spans="2:32" ht="30" x14ac:dyDescent="0.25">
      <c r="B170" s="57" t="s">
        <v>122</v>
      </c>
      <c r="C170" s="28"/>
      <c r="D170" s="28"/>
      <c r="E170" s="28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</row>
    <row r="171" spans="2:32" ht="45" x14ac:dyDescent="0.25">
      <c r="B171" s="57" t="s">
        <v>123</v>
      </c>
      <c r="C171" s="28"/>
      <c r="D171" s="28"/>
      <c r="E171" s="28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</row>
    <row r="172" spans="2:32" ht="30" x14ac:dyDescent="0.25">
      <c r="B172" s="57" t="s">
        <v>124</v>
      </c>
      <c r="C172" s="28"/>
      <c r="D172" s="28"/>
      <c r="E172" s="28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</row>
    <row r="173" spans="2:32" ht="45" x14ac:dyDescent="0.25">
      <c r="B173" s="57" t="s">
        <v>125</v>
      </c>
      <c r="C173" s="28"/>
      <c r="D173" s="28"/>
      <c r="E173" s="28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</row>
    <row r="174" spans="2:32" ht="30" x14ac:dyDescent="0.25">
      <c r="B174" s="57" t="s">
        <v>126</v>
      </c>
      <c r="C174" s="28"/>
      <c r="D174" s="28"/>
      <c r="E174" s="28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</row>
    <row r="175" spans="2:32" ht="30" x14ac:dyDescent="0.25">
      <c r="B175" s="57" t="s">
        <v>127</v>
      </c>
      <c r="C175" s="28"/>
      <c r="D175" s="28"/>
      <c r="E175" s="28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</row>
    <row r="205" spans="2:32" x14ac:dyDescent="0.25">
      <c r="B205" s="28" t="s">
        <v>119</v>
      </c>
      <c r="C205" s="28">
        <v>1</v>
      </c>
      <c r="D205" s="28">
        <v>2</v>
      </c>
      <c r="E205" s="28">
        <v>3</v>
      </c>
      <c r="F205" s="28">
        <v>4</v>
      </c>
      <c r="G205" s="28">
        <v>5</v>
      </c>
      <c r="H205" s="28">
        <v>6</v>
      </c>
      <c r="I205" s="28">
        <v>7</v>
      </c>
      <c r="J205" s="28">
        <v>8</v>
      </c>
      <c r="K205" s="28">
        <v>9</v>
      </c>
      <c r="L205" s="28">
        <v>10</v>
      </c>
      <c r="M205" s="28">
        <v>11</v>
      </c>
      <c r="N205" s="28">
        <v>12</v>
      </c>
      <c r="O205" s="28">
        <v>13</v>
      </c>
      <c r="P205" s="28">
        <v>14</v>
      </c>
      <c r="Q205" s="28">
        <v>15</v>
      </c>
      <c r="R205" s="28">
        <v>16</v>
      </c>
      <c r="S205" s="28">
        <v>17</v>
      </c>
      <c r="T205" s="28">
        <v>18</v>
      </c>
      <c r="U205" s="28">
        <v>19</v>
      </c>
      <c r="V205" s="28">
        <v>20</v>
      </c>
      <c r="W205" s="28">
        <v>21</v>
      </c>
      <c r="X205" s="28">
        <v>22</v>
      </c>
      <c r="Y205" s="28">
        <v>23</v>
      </c>
      <c r="Z205" s="28">
        <v>24</v>
      </c>
      <c r="AA205" s="28">
        <v>25</v>
      </c>
      <c r="AB205" s="28">
        <v>26</v>
      </c>
      <c r="AC205" s="28">
        <v>27</v>
      </c>
      <c r="AD205" s="28">
        <v>28</v>
      </c>
      <c r="AE205" s="28">
        <v>29</v>
      </c>
      <c r="AF205" s="28">
        <v>30</v>
      </c>
    </row>
    <row r="206" spans="2:32" x14ac:dyDescent="0.25">
      <c r="B206" s="28">
        <v>1</v>
      </c>
      <c r="C206" s="28"/>
      <c r="D206" s="28"/>
      <c r="E206" s="28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</row>
    <row r="207" spans="2:32" x14ac:dyDescent="0.25">
      <c r="B207" s="28">
        <v>2</v>
      </c>
      <c r="C207" s="28"/>
      <c r="D207" s="28"/>
      <c r="E207" s="28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</row>
    <row r="208" spans="2:32" x14ac:dyDescent="0.25">
      <c r="B208" s="28">
        <v>3</v>
      </c>
      <c r="C208" s="28"/>
      <c r="D208" s="28"/>
      <c r="E208" s="28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</row>
    <row r="209" spans="2:32" x14ac:dyDescent="0.25">
      <c r="B209" s="28">
        <v>4</v>
      </c>
      <c r="C209" s="28"/>
      <c r="D209" s="28"/>
      <c r="E209" s="28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</row>
    <row r="210" spans="2:32" x14ac:dyDescent="0.25">
      <c r="B210" s="28">
        <v>5</v>
      </c>
      <c r="C210" s="28"/>
      <c r="D210" s="28"/>
      <c r="E210" s="28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</row>
    <row r="211" spans="2:32" x14ac:dyDescent="0.25">
      <c r="B211" s="28">
        <v>6</v>
      </c>
      <c r="C211" s="28"/>
      <c r="D211" s="28"/>
      <c r="E211" s="28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</row>
    <row r="212" spans="2:32" x14ac:dyDescent="0.25">
      <c r="B212" s="28">
        <v>7</v>
      </c>
      <c r="C212" s="28"/>
      <c r="D212" s="28"/>
      <c r="E212" s="28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</row>
    <row r="213" spans="2:32" x14ac:dyDescent="0.25">
      <c r="B213" s="28">
        <v>8</v>
      </c>
      <c r="C213" s="28"/>
      <c r="D213" s="28"/>
      <c r="E213" s="28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</row>
    <row r="214" spans="2:32" x14ac:dyDescent="0.25">
      <c r="B214" s="28">
        <v>9</v>
      </c>
      <c r="C214" s="28"/>
      <c r="D214" s="28"/>
      <c r="E214" s="28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</row>
    <row r="215" spans="2:32" x14ac:dyDescent="0.25">
      <c r="B215" s="28">
        <v>10</v>
      </c>
      <c r="C215" s="28"/>
      <c r="D215" s="28"/>
      <c r="E215" s="28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</row>
    <row r="216" spans="2:32" x14ac:dyDescent="0.25">
      <c r="B216" s="28">
        <v>11</v>
      </c>
      <c r="C216" s="28"/>
      <c r="D216" s="28"/>
      <c r="E216" s="28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</row>
    <row r="217" spans="2:32" x14ac:dyDescent="0.25">
      <c r="B217" s="28">
        <v>12</v>
      </c>
      <c r="C217" s="28"/>
      <c r="D217" s="28"/>
      <c r="E217" s="28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</row>
    <row r="218" spans="2:32" x14ac:dyDescent="0.25">
      <c r="B218" s="28">
        <v>13</v>
      </c>
      <c r="C218" s="28"/>
      <c r="D218" s="28"/>
      <c r="E218" s="28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</row>
    <row r="219" spans="2:32" x14ac:dyDescent="0.25">
      <c r="B219" s="28">
        <v>14</v>
      </c>
      <c r="C219" s="28"/>
      <c r="D219" s="28"/>
      <c r="E219" s="28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</row>
    <row r="220" spans="2:32" x14ac:dyDescent="0.25">
      <c r="B220" s="28">
        <v>15</v>
      </c>
      <c r="C220" s="28"/>
      <c r="D220" s="28"/>
      <c r="E220" s="28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</row>
    <row r="221" spans="2:32" ht="45" x14ac:dyDescent="0.25">
      <c r="B221" s="57" t="s">
        <v>120</v>
      </c>
      <c r="C221" s="28">
        <f>SUM(C206:C220)</f>
        <v>0</v>
      </c>
      <c r="D221" s="28"/>
      <c r="E221" s="28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</row>
    <row r="222" spans="2:32" ht="30" x14ac:dyDescent="0.25">
      <c r="B222" s="57" t="s">
        <v>121</v>
      </c>
      <c r="C222" s="28">
        <v>29</v>
      </c>
      <c r="D222" s="28">
        <v>29</v>
      </c>
      <c r="E222" s="28">
        <v>29</v>
      </c>
      <c r="F222" s="28">
        <v>29</v>
      </c>
      <c r="G222" s="28">
        <v>29</v>
      </c>
      <c r="H222" s="28">
        <v>29</v>
      </c>
      <c r="I222" s="28">
        <v>29</v>
      </c>
      <c r="J222" s="28">
        <v>29</v>
      </c>
      <c r="K222" s="28">
        <v>29</v>
      </c>
      <c r="L222" s="28">
        <v>29</v>
      </c>
      <c r="M222" s="28">
        <v>29</v>
      </c>
      <c r="N222" s="28">
        <v>29</v>
      </c>
      <c r="O222" s="28">
        <v>29</v>
      </c>
      <c r="P222" s="28">
        <v>29</v>
      </c>
      <c r="Q222" s="28">
        <v>29</v>
      </c>
      <c r="R222" s="28">
        <v>29</v>
      </c>
      <c r="S222" s="28">
        <v>29</v>
      </c>
      <c r="T222" s="28">
        <v>29</v>
      </c>
      <c r="U222" s="28">
        <v>29</v>
      </c>
      <c r="V222" s="28">
        <v>29</v>
      </c>
      <c r="W222" s="28">
        <v>29</v>
      </c>
      <c r="X222" s="28">
        <v>29</v>
      </c>
      <c r="Y222" s="28">
        <v>29</v>
      </c>
      <c r="Z222" s="28">
        <v>29</v>
      </c>
      <c r="AA222" s="28">
        <v>29</v>
      </c>
      <c r="AB222" s="28">
        <v>29</v>
      </c>
      <c r="AC222" s="28">
        <v>29</v>
      </c>
      <c r="AD222" s="28">
        <v>29</v>
      </c>
      <c r="AE222" s="28">
        <v>29</v>
      </c>
      <c r="AF222" s="28">
        <v>29</v>
      </c>
    </row>
    <row r="223" spans="2:32" ht="30" x14ac:dyDescent="0.25">
      <c r="B223" s="57" t="s">
        <v>122</v>
      </c>
      <c r="C223" s="28">
        <f>IF(SUM(C206:C220)&lt;29,1,2)</f>
        <v>1</v>
      </c>
      <c r="D223" s="28"/>
      <c r="E223" s="28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</row>
    <row r="224" spans="2:32" ht="45" x14ac:dyDescent="0.25">
      <c r="B224" s="57" t="s">
        <v>123</v>
      </c>
      <c r="C224" s="28">
        <f>C221/C223</f>
        <v>0</v>
      </c>
      <c r="D224" s="28"/>
      <c r="E224" s="28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</row>
    <row r="225" spans="2:32" ht="30" x14ac:dyDescent="0.25">
      <c r="B225" s="57" t="s">
        <v>124</v>
      </c>
      <c r="C225" s="28">
        <f>C224/C223</f>
        <v>0</v>
      </c>
      <c r="D225" s="28"/>
      <c r="E225" s="28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</row>
    <row r="226" spans="2:32" ht="45" x14ac:dyDescent="0.25">
      <c r="B226" s="57" t="s">
        <v>125</v>
      </c>
      <c r="C226" s="28"/>
      <c r="D226" s="28"/>
      <c r="E226" s="28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</row>
    <row r="227" spans="2:32" ht="30" x14ac:dyDescent="0.25">
      <c r="B227" s="57" t="s">
        <v>126</v>
      </c>
      <c r="C227" s="28"/>
      <c r="D227" s="28"/>
      <c r="E227" s="28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</row>
    <row r="228" spans="2:32" ht="30" x14ac:dyDescent="0.25">
      <c r="B228" s="57" t="s">
        <v>127</v>
      </c>
      <c r="C228" s="28"/>
      <c r="D228" s="28"/>
      <c r="E228" s="28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</row>
  </sheetData>
  <mergeCells count="5">
    <mergeCell ref="B3:AF3"/>
    <mergeCell ref="B37:AF37"/>
    <mergeCell ref="B76:AF76"/>
    <mergeCell ref="B113:AF113"/>
    <mergeCell ref="B151:AF15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6</vt:i4>
      </vt:variant>
    </vt:vector>
  </HeadingPairs>
  <TitlesOfParts>
    <vt:vector size="6" baseType="lpstr">
      <vt:lpstr>табл 1 исх</vt:lpstr>
      <vt:lpstr> табл 2 исх</vt:lpstr>
      <vt:lpstr>табл 3 исх</vt:lpstr>
      <vt:lpstr>табл 4 исх</vt:lpstr>
      <vt:lpstr>табл 1 л.р.</vt:lpstr>
      <vt:lpstr>табл 2-6 + графики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Anarmot</dc:creator>
  <cp:lastModifiedBy>evg</cp:lastModifiedBy>
  <dcterms:created xsi:type="dcterms:W3CDTF">2015-09-04T18:29:13Z</dcterms:created>
  <dcterms:modified xsi:type="dcterms:W3CDTF">2015-09-16T17:09:00Z</dcterms:modified>
</cp:coreProperties>
</file>