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ЭтаКнига"/>
  <bookViews>
    <workbookView xWindow="0" yWindow="0" windowWidth="20730" windowHeight="11760" tabRatio="376" activeTab="1"/>
  </bookViews>
  <sheets>
    <sheet name="Ключ" sheetId="2" r:id="rId1"/>
    <sheet name="Неделя 1" sheetId="1" r:id="rId2"/>
  </sheets>
  <definedNames>
    <definedName name="strd">Сотрудники[Сотрудники:]</definedName>
    <definedName name="timeL">Time[Временый отрезки]</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3" i="1" l="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4" i="1"/>
  <c r="AE85" i="1"/>
  <c r="AE86" i="1"/>
  <c r="AE87" i="1"/>
  <c r="AE88" i="1"/>
  <c r="AE89" i="1"/>
  <c r="AE90" i="1"/>
  <c r="AE91" i="1"/>
  <c r="AE92" i="1"/>
  <c r="AE93" i="1"/>
  <c r="AE94" i="1"/>
  <c r="AE95" i="1"/>
  <c r="AE96" i="1"/>
  <c r="AE97" i="1"/>
  <c r="AE98" i="1"/>
  <c r="AE99" i="1"/>
  <c r="AE100" i="1"/>
  <c r="AE101" i="1"/>
  <c r="AF14" i="1" l="1"/>
  <c r="AF15" i="1"/>
  <c r="AF16"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H83" i="1"/>
  <c r="L83" i="1"/>
  <c r="P83" i="1"/>
  <c r="T83" i="1"/>
  <c r="X83" i="1"/>
  <c r="AB8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4" i="1"/>
  <c r="X85" i="1"/>
  <c r="X86" i="1"/>
  <c r="X87" i="1"/>
  <c r="X88" i="1"/>
  <c r="X89" i="1"/>
  <c r="X90" i="1"/>
  <c r="X91" i="1"/>
  <c r="X92" i="1"/>
  <c r="X93" i="1"/>
  <c r="X94" i="1"/>
  <c r="X95" i="1"/>
  <c r="X96" i="1"/>
  <c r="X97" i="1"/>
  <c r="X98" i="1"/>
  <c r="X99" i="1"/>
  <c r="X100" i="1"/>
  <c r="X101" i="1"/>
  <c r="X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4" i="1"/>
  <c r="T85" i="1"/>
  <c r="T86" i="1"/>
  <c r="T87" i="1"/>
  <c r="T88" i="1"/>
  <c r="T89" i="1"/>
  <c r="T90" i="1"/>
  <c r="T91" i="1"/>
  <c r="T92" i="1"/>
  <c r="T93" i="1"/>
  <c r="T94" i="1"/>
  <c r="T95" i="1"/>
  <c r="T96" i="1"/>
  <c r="T97" i="1"/>
  <c r="T98" i="1"/>
  <c r="T99" i="1"/>
  <c r="T100" i="1"/>
  <c r="T101" i="1"/>
  <c r="T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4" i="1"/>
  <c r="P85" i="1"/>
  <c r="P86" i="1"/>
  <c r="P87" i="1"/>
  <c r="P88" i="1"/>
  <c r="P89" i="1"/>
  <c r="P90" i="1"/>
  <c r="P91" i="1"/>
  <c r="P92" i="1"/>
  <c r="P93" i="1"/>
  <c r="P94" i="1"/>
  <c r="P95" i="1"/>
  <c r="P96" i="1"/>
  <c r="P97" i="1"/>
  <c r="P98" i="1"/>
  <c r="P99" i="1"/>
  <c r="P100" i="1"/>
  <c r="P101" i="1"/>
  <c r="P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4" i="1"/>
  <c r="L85" i="1"/>
  <c r="L86" i="1"/>
  <c r="L87" i="1"/>
  <c r="L88" i="1"/>
  <c r="L89" i="1"/>
  <c r="L90" i="1"/>
  <c r="L91" i="1"/>
  <c r="L92" i="1"/>
  <c r="L93" i="1"/>
  <c r="L94" i="1"/>
  <c r="L95" i="1"/>
  <c r="L96" i="1"/>
  <c r="L97" i="1"/>
  <c r="L98" i="1"/>
  <c r="L99" i="1"/>
  <c r="L100" i="1"/>
  <c r="L101" i="1"/>
  <c r="L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4" i="1"/>
  <c r="H85" i="1"/>
  <c r="H86" i="1"/>
  <c r="H87" i="1"/>
  <c r="H88" i="1"/>
  <c r="H89" i="1"/>
  <c r="H90" i="1"/>
  <c r="H91" i="1"/>
  <c r="H92" i="1"/>
  <c r="H93" i="1"/>
  <c r="H94" i="1"/>
  <c r="H95" i="1"/>
  <c r="H96" i="1"/>
  <c r="H97" i="1"/>
  <c r="H98" i="1"/>
  <c r="H99" i="1"/>
  <c r="H100" i="1"/>
  <c r="H101" i="1"/>
  <c r="H13" i="1"/>
  <c r="D14" i="1"/>
  <c r="D15" i="1"/>
  <c r="D16" i="1"/>
  <c r="D17" i="1"/>
  <c r="D18" i="1"/>
  <c r="AD18" i="1" s="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AD80" i="1" s="1"/>
  <c r="D81" i="1"/>
  <c r="D82" i="1"/>
  <c r="D83" i="1"/>
  <c r="AD83" i="1" s="1"/>
  <c r="D84" i="1"/>
  <c r="D85" i="1"/>
  <c r="D86" i="1"/>
  <c r="D87" i="1"/>
  <c r="D88" i="1"/>
  <c r="D89" i="1"/>
  <c r="D90" i="1"/>
  <c r="D91" i="1"/>
  <c r="D92" i="1"/>
  <c r="D93" i="1"/>
  <c r="D94" i="1"/>
  <c r="D95" i="1"/>
  <c r="D96" i="1"/>
  <c r="D97" i="1"/>
  <c r="D98" i="1"/>
  <c r="D99" i="1"/>
  <c r="D100" i="1"/>
  <c r="D101" i="1"/>
  <c r="D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4" i="1"/>
  <c r="AB85" i="1"/>
  <c r="AB86" i="1"/>
  <c r="AB87" i="1"/>
  <c r="AB88" i="1"/>
  <c r="AB89" i="1"/>
  <c r="AB90" i="1"/>
  <c r="AB91" i="1"/>
  <c r="AB92" i="1"/>
  <c r="AB93" i="1"/>
  <c r="AB94" i="1"/>
  <c r="AB95" i="1"/>
  <c r="AB96" i="1"/>
  <c r="AB97" i="1"/>
  <c r="AB98" i="1"/>
  <c r="AB99" i="1"/>
  <c r="AB100" i="1"/>
  <c r="AB101" i="1"/>
  <c r="AB13" i="1"/>
  <c r="AD17" i="1"/>
  <c r="AF17" i="1" s="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2" i="1"/>
  <c r="AD86" i="1"/>
  <c r="AD90" i="1"/>
  <c r="AD93" i="1"/>
  <c r="AD94" i="1"/>
  <c r="AD95" i="1"/>
  <c r="AD96" i="1"/>
  <c r="AD97" i="1"/>
  <c r="AD98" i="1"/>
  <c r="AD99" i="1"/>
  <c r="AD100" i="1"/>
  <c r="AD101" i="1"/>
  <c r="AD92" i="1" l="1"/>
  <c r="AD88" i="1"/>
  <c r="AD84" i="1"/>
  <c r="AD91" i="1"/>
  <c r="AD87" i="1"/>
  <c r="AD89" i="1"/>
  <c r="AD85" i="1"/>
  <c r="AD81" i="1"/>
  <c r="AD13" i="1"/>
  <c r="AF13" i="1" s="1"/>
  <c r="AD15" i="1"/>
  <c r="AD14" i="1"/>
  <c r="AD16" i="1"/>
  <c r="V11" i="1" l="1"/>
  <c r="R11" i="1"/>
  <c r="N11" i="1"/>
  <c r="J11" i="1"/>
  <c r="F11" i="1"/>
  <c r="B11" i="1"/>
  <c r="Z11" i="1"/>
  <c r="I7" i="1"/>
</calcChain>
</file>

<file path=xl/sharedStrings.xml><?xml version="1.0" encoding="utf-8"?>
<sst xmlns="http://schemas.openxmlformats.org/spreadsheetml/2006/main" count="41" uniqueCount="21">
  <si>
    <t>Начало недели:</t>
  </si>
  <si>
    <t>Конец недели:</t>
  </si>
  <si>
    <t>Понедельник</t>
  </si>
  <si>
    <t>Среда</t>
  </si>
  <si>
    <t>Четверг</t>
  </si>
  <si>
    <t>Пятница</t>
  </si>
  <si>
    <t>Суббота</t>
  </si>
  <si>
    <t>Воскресенье</t>
  </si>
  <si>
    <t>Вторник</t>
  </si>
  <si>
    <t>Начало:</t>
  </si>
  <si>
    <t>Конец:</t>
  </si>
  <si>
    <t>Итог:</t>
  </si>
  <si>
    <t>Сотрудники:</t>
  </si>
  <si>
    <t>Временый отрезки</t>
  </si>
  <si>
    <t>Итог за неделю</t>
  </si>
  <si>
    <t>Ставка (р/час)</t>
  </si>
  <si>
    <t>Кол-во часов за неделю</t>
  </si>
  <si>
    <t xml:space="preserve">Сотрудники: </t>
  </si>
  <si>
    <t>Сотрудник1</t>
  </si>
  <si>
    <t>Сотрудник2</t>
  </si>
  <si>
    <t>Сотрудник3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</si>
</sst>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C19]dd\ mmmm\ yyyy\ \г\.;@"/>
    <numFmt numFmtId="165" formatCode="h:mm;@"/>
    <numFmt numFmtId="166" formatCode="0.0"/>
  </numFmts>
  <fonts count="13" x14ac:knownFonts="1">
    <font>
      <sz val="11"/>
      <color theme="1"/>
      <name val="Calibri"/>
      <family val="2"/>
      <charset val="204"/>
      <scheme val="minor"/>
    </font>
    <font>
      <b/>
      <sz val="12"/>
      <color theme="0"/>
      <name val="Calibri"/>
      <family val="2"/>
      <charset val="204"/>
      <scheme val="minor"/>
    </font>
    <font>
      <sz val="12"/>
      <color theme="1"/>
      <name val="Calibri"/>
      <family val="2"/>
      <charset val="204"/>
      <scheme val="minor"/>
    </font>
    <font>
      <b/>
      <sz val="16"/>
      <color theme="1"/>
      <name val="Calibri"/>
      <family val="2"/>
      <charset val="204"/>
      <scheme val="minor"/>
    </font>
    <font>
      <b/>
      <sz val="12"/>
      <color theme="1"/>
      <name val="Calibri"/>
      <family val="2"/>
      <charset val="204"/>
      <scheme val="minor"/>
    </font>
    <font>
      <sz val="14"/>
      <color theme="1"/>
      <name val="Calibri"/>
      <family val="2"/>
      <charset val="204"/>
      <scheme val="minor"/>
    </font>
    <font>
      <b/>
      <sz val="14"/>
      <color theme="1"/>
      <name val="Calibri"/>
      <family val="2"/>
      <charset val="204"/>
      <scheme val="minor"/>
    </font>
    <font>
      <b/>
      <sz val="24"/>
      <color theme="1"/>
      <name val="Calibri"/>
      <family val="2"/>
      <charset val="204"/>
      <scheme val="minor"/>
    </font>
    <font>
      <b/>
      <u/>
      <sz val="14"/>
      <color theme="1"/>
      <name val="Calibri"/>
      <family val="2"/>
      <charset val="204"/>
      <scheme val="minor"/>
    </font>
    <font>
      <sz val="16"/>
      <color theme="1"/>
      <name val="Calibri"/>
      <family val="2"/>
      <charset val="204"/>
      <scheme val="minor"/>
    </font>
    <font>
      <sz val="40"/>
      <color theme="1"/>
      <name val="Calibri"/>
      <family val="2"/>
      <charset val="204"/>
      <scheme val="minor"/>
    </font>
    <font>
      <b/>
      <u/>
      <sz val="16"/>
      <color theme="1"/>
      <name val="Calibri"/>
      <family val="2"/>
      <charset val="204"/>
      <scheme val="minor"/>
    </font>
    <font>
      <b/>
      <i/>
      <u/>
      <sz val="14"/>
      <color theme="1"/>
      <name val="Calibri"/>
      <family val="2"/>
      <charset val="204"/>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1">
    <xf numFmtId="0" fontId="0" fillId="0" borderId="0"/>
  </cellStyleXfs>
  <cellXfs count="77">
    <xf numFmtId="0" fontId="0" fillId="0" borderId="0" xfId="0"/>
    <xf numFmtId="0" fontId="0" fillId="0" borderId="1" xfId="0" applyBorder="1"/>
    <xf numFmtId="165" fontId="0" fillId="0" borderId="0" xfId="0" applyNumberFormat="1"/>
    <xf numFmtId="0" fontId="0" fillId="0" borderId="0" xfId="0" applyAlignment="1">
      <alignment wrapText="1"/>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Fill="1"/>
    <xf numFmtId="0" fontId="0" fillId="0" borderId="0" xfId="0" applyAlignment="1">
      <alignment horizontal="center"/>
    </xf>
    <xf numFmtId="0" fontId="0" fillId="3" borderId="0" xfId="0" applyFill="1"/>
    <xf numFmtId="0" fontId="0" fillId="3" borderId="0" xfId="0" applyFill="1" applyAlignment="1">
      <alignment horizontal="center"/>
    </xf>
    <xf numFmtId="0" fontId="0" fillId="3" borderId="0" xfId="0" applyFill="1" applyAlignment="1"/>
    <xf numFmtId="0" fontId="0" fillId="0" borderId="1" xfId="0" applyBorder="1" applyAlignment="1">
      <alignment horizontal="center"/>
    </xf>
    <xf numFmtId="0" fontId="1" fillId="2" borderId="0" xfId="0" applyFont="1" applyFill="1" applyAlignment="1"/>
    <xf numFmtId="0" fontId="5" fillId="0" borderId="0" xfId="0" applyFont="1"/>
    <xf numFmtId="0" fontId="7" fillId="3" borderId="0" xfId="0" applyFont="1" applyFill="1" applyAlignment="1">
      <alignment vertical="center"/>
    </xf>
    <xf numFmtId="0" fontId="7" fillId="3" borderId="2" xfId="0" applyFont="1" applyFill="1" applyBorder="1" applyAlignment="1">
      <alignment vertical="center"/>
    </xf>
    <xf numFmtId="0" fontId="0" fillId="3" borderId="2" xfId="0" applyFill="1" applyBorder="1" applyAlignment="1"/>
    <xf numFmtId="0" fontId="5" fillId="0" borderId="0" xfId="0" applyFont="1" applyBorder="1"/>
    <xf numFmtId="0" fontId="0" fillId="0" borderId="0" xfId="0" applyBorder="1"/>
    <xf numFmtId="0" fontId="0" fillId="3" borderId="0" xfId="0" applyFill="1" applyAlignment="1">
      <alignment horizontal="left"/>
    </xf>
    <xf numFmtId="0" fontId="5" fillId="0" borderId="3" xfId="0" applyFont="1" applyBorder="1" applyAlignment="1">
      <alignment horizontal="center"/>
    </xf>
    <xf numFmtId="165" fontId="5" fillId="0" borderId="8" xfId="0" applyNumberFormat="1" applyFont="1" applyBorder="1"/>
    <xf numFmtId="165" fontId="5" fillId="0" borderId="5" xfId="0" applyNumberFormat="1" applyFont="1" applyBorder="1"/>
    <xf numFmtId="166" fontId="5" fillId="0" borderId="5" xfId="0" applyNumberFormat="1" applyFont="1" applyBorder="1" applyAlignment="1">
      <alignment horizontal="center"/>
    </xf>
    <xf numFmtId="0" fontId="3" fillId="0" borderId="1" xfId="0" applyFont="1" applyBorder="1" applyAlignment="1"/>
    <xf numFmtId="0" fontId="8" fillId="0" borderId="0" xfId="0" applyFont="1"/>
    <xf numFmtId="0" fontId="0" fillId="3" borderId="0" xfId="0" applyFill="1" applyAlignment="1">
      <alignment horizontal="left" vertical="center"/>
    </xf>
    <xf numFmtId="0" fontId="0" fillId="7" borderId="13" xfId="0" applyFill="1" applyBorder="1"/>
    <xf numFmtId="0" fontId="0" fillId="7" borderId="14" xfId="0" applyFill="1" applyBorder="1"/>
    <xf numFmtId="0" fontId="0" fillId="7" borderId="14" xfId="0" applyFill="1" applyBorder="1" applyAlignment="1">
      <alignment horizontal="center"/>
    </xf>
    <xf numFmtId="0" fontId="0" fillId="7" borderId="14" xfId="0" applyFill="1" applyBorder="1" applyAlignment="1"/>
    <xf numFmtId="0" fontId="0" fillId="7" borderId="15" xfId="0" applyFill="1" applyBorder="1"/>
    <xf numFmtId="0" fontId="8" fillId="7" borderId="0" xfId="0" applyFont="1" applyFill="1" applyBorder="1"/>
    <xf numFmtId="0" fontId="8" fillId="7" borderId="17" xfId="0" applyFont="1" applyFill="1" applyBorder="1"/>
    <xf numFmtId="0" fontId="0" fillId="7" borderId="0" xfId="0" applyFill="1" applyBorder="1"/>
    <xf numFmtId="0" fontId="0" fillId="7" borderId="17" xfId="0" applyFill="1" applyBorder="1"/>
    <xf numFmtId="0" fontId="0" fillId="7" borderId="0" xfId="0" applyFill="1" applyBorder="1" applyAlignment="1">
      <alignment horizontal="left"/>
    </xf>
    <xf numFmtId="0" fontId="3" fillId="0" borderId="18" xfId="0" applyFont="1" applyBorder="1"/>
    <xf numFmtId="0" fontId="0" fillId="0" borderId="0" xfId="0" applyFill="1" applyBorder="1"/>
    <xf numFmtId="0" fontId="3" fillId="0" borderId="19" xfId="0" applyFont="1" applyBorder="1"/>
    <xf numFmtId="165" fontId="5" fillId="0" borderId="20" xfId="0" applyNumberFormat="1" applyFont="1" applyBorder="1"/>
    <xf numFmtId="166" fontId="5" fillId="0" borderId="20" xfId="0" applyNumberFormat="1" applyFont="1" applyBorder="1" applyAlignment="1">
      <alignment horizontal="center"/>
    </xf>
    <xf numFmtId="0" fontId="0" fillId="0" borderId="21" xfId="0" applyFill="1" applyBorder="1"/>
    <xf numFmtId="0" fontId="0" fillId="7" borderId="23" xfId="0" applyFill="1" applyBorder="1"/>
    <xf numFmtId="166" fontId="3" fillId="0" borderId="8" xfId="0" applyNumberFormat="1" applyFont="1" applyBorder="1" applyAlignment="1">
      <alignment horizontal="center"/>
    </xf>
    <xf numFmtId="0" fontId="3" fillId="0" borderId="5" xfId="0" applyFont="1" applyBorder="1" applyAlignment="1">
      <alignment horizontal="center"/>
    </xf>
    <xf numFmtId="166" fontId="3" fillId="0" borderId="22" xfId="0" applyNumberFormat="1" applyFont="1" applyBorder="1" applyAlignment="1">
      <alignment horizontal="center"/>
    </xf>
    <xf numFmtId="0" fontId="0" fillId="0" borderId="5" xfId="0" applyFont="1" applyBorder="1" applyAlignment="1">
      <alignment horizontal="center"/>
    </xf>
    <xf numFmtId="0" fontId="0" fillId="0" borderId="20" xfId="0" applyFont="1" applyBorder="1" applyAlignment="1">
      <alignment horizontal="center"/>
    </xf>
    <xf numFmtId="0" fontId="6" fillId="4" borderId="16" xfId="0" applyFont="1" applyFill="1" applyBorder="1" applyAlignment="1">
      <alignment horizontal="center"/>
    </xf>
    <xf numFmtId="0" fontId="6" fillId="4" borderId="18" xfId="0" applyFont="1" applyFill="1" applyBorder="1" applyAlignment="1">
      <alignment horizontal="center"/>
    </xf>
    <xf numFmtId="0" fontId="4" fillId="3" borderId="0" xfId="0" applyFont="1" applyFill="1" applyAlignment="1">
      <alignment horizontal="right"/>
    </xf>
    <xf numFmtId="166" fontId="4" fillId="3" borderId="0" xfId="0" applyNumberFormat="1" applyFont="1" applyFill="1" applyAlignment="1">
      <alignment horizontal="center" vertical="center"/>
    </xf>
    <xf numFmtId="0" fontId="4" fillId="3" borderId="0" xfId="0" applyFont="1" applyFill="1" applyAlignment="1">
      <alignment horizontal="center" vertical="center"/>
    </xf>
    <xf numFmtId="0" fontId="8" fillId="5" borderId="7" xfId="0" applyFont="1" applyFill="1" applyBorder="1" applyAlignment="1">
      <alignment horizontal="center"/>
    </xf>
    <xf numFmtId="0" fontId="8" fillId="5" borderId="1" xfId="0" applyFont="1" applyFill="1" applyBorder="1" applyAlignment="1">
      <alignment horizontal="center"/>
    </xf>
    <xf numFmtId="0" fontId="8" fillId="5" borderId="10" xfId="0" applyFont="1" applyFill="1" applyBorder="1" applyAlignment="1">
      <alignment horizontal="center"/>
    </xf>
    <xf numFmtId="0" fontId="9" fillId="0" borderId="0" xfId="0" applyFont="1" applyAlignment="1">
      <alignment horizontal="right"/>
    </xf>
    <xf numFmtId="164" fontId="5" fillId="5" borderId="9" xfId="0" applyNumberFormat="1" applyFont="1" applyFill="1" applyBorder="1" applyAlignment="1">
      <alignment horizontal="center"/>
    </xf>
    <xf numFmtId="0" fontId="5" fillId="5" borderId="2" xfId="0" applyFont="1" applyFill="1" applyBorder="1" applyAlignment="1">
      <alignment horizontal="center"/>
    </xf>
    <xf numFmtId="0" fontId="5" fillId="5" borderId="11" xfId="0" applyFont="1" applyFill="1" applyBorder="1" applyAlignment="1">
      <alignment horizontal="center"/>
    </xf>
    <xf numFmtId="164" fontId="2" fillId="5" borderId="9" xfId="0" applyNumberFormat="1" applyFont="1" applyFill="1" applyBorder="1" applyAlignment="1">
      <alignment horizontal="center"/>
    </xf>
    <xf numFmtId="0" fontId="2" fillId="5" borderId="2" xfId="0" applyFont="1" applyFill="1" applyBorder="1" applyAlignment="1">
      <alignment horizontal="center"/>
    </xf>
    <xf numFmtId="0" fontId="2" fillId="5" borderId="11" xfId="0" applyFont="1" applyFill="1" applyBorder="1" applyAlignment="1">
      <alignment horizontal="center"/>
    </xf>
    <xf numFmtId="0" fontId="12" fillId="0" borderId="24" xfId="0" applyFont="1" applyBorder="1" applyAlignment="1">
      <alignment horizontal="center" wrapText="1"/>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164" fontId="11" fillId="0" borderId="0" xfId="0" applyNumberFormat="1" applyFont="1" applyAlignment="1">
      <alignment horizontal="center"/>
    </xf>
    <xf numFmtId="0" fontId="6" fillId="6" borderId="4" xfId="0" applyFont="1" applyFill="1" applyBorder="1" applyAlignment="1">
      <alignment horizontal="center" wrapText="1"/>
    </xf>
    <xf numFmtId="0" fontId="6" fillId="6" borderId="5" xfId="0" applyFont="1" applyFill="1" applyBorder="1" applyAlignment="1">
      <alignment horizontal="center" wrapText="1"/>
    </xf>
    <xf numFmtId="0" fontId="6" fillId="6" borderId="6" xfId="0" applyFont="1" applyFill="1" applyBorder="1" applyAlignment="1">
      <alignment horizont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164" fontId="2" fillId="5" borderId="8" xfId="0" applyNumberFormat="1" applyFont="1" applyFill="1" applyBorder="1" applyAlignment="1">
      <alignment horizontal="center"/>
    </xf>
    <xf numFmtId="0" fontId="2" fillId="5" borderId="0" xfId="0" applyFont="1" applyFill="1" applyBorder="1" applyAlignment="1">
      <alignment horizontal="center"/>
    </xf>
    <xf numFmtId="0" fontId="2" fillId="5" borderId="12" xfId="0" applyFont="1" applyFill="1" applyBorder="1" applyAlignment="1">
      <alignment horizontal="center"/>
    </xf>
  </cellXfs>
  <cellStyles count="1">
    <cellStyle name="Обычный" xfId="0" builtinId="0"/>
  </cellStyles>
  <dxfs count="12">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gradientFill degree="90">
          <stop position="0">
            <color theme="4" tint="0.59999389629810485"/>
          </stop>
          <stop position="1">
            <color theme="4" tint="0.59999389629810485"/>
          </stop>
        </gradientFill>
      </fill>
    </dxf>
    <dxf>
      <font>
        <b val="0"/>
        <i/>
        <strike val="0"/>
        <color auto="1"/>
      </font>
      <fill>
        <patternFill>
          <bgColor rgb="FFEF9191"/>
        </patternFill>
      </fill>
    </dxf>
    <dxf>
      <numFmt numFmtId="165" formatCode="h:mm;@"/>
    </dxf>
    <dxf>
      <numFmt numFmtId="165" formatCode="h:mm;@"/>
    </dxf>
    <dxf>
      <numFmt numFmtId="165" formatCode="h:mm;@"/>
      <alignment horizontal="center" vertical="center" textRotation="0" wrapText="1" indent="0" justifyLastLine="0" shrinkToFit="0" readingOrder="0"/>
    </dxf>
    <dxf>
      <alignment horizontal="center" vertical="center" textRotation="0" wrapText="1" indent="0" justifyLastLine="0" shrinkToFit="0" readingOrder="0"/>
    </dxf>
    <dxf>
      <fill>
        <gradientFill degree="90">
          <stop position="0">
            <color theme="4" tint="0.59999389629810485"/>
          </stop>
          <stop position="1">
            <color theme="4" tint="0.59999389629810485"/>
          </stop>
        </gradientFill>
      </fill>
    </dxf>
    <dxf>
      <font>
        <b val="0"/>
        <i/>
        <strike val="0"/>
        <color auto="1"/>
      </font>
      <fill>
        <patternFill>
          <bgColor rgb="FFEF9191"/>
        </patternFill>
      </fill>
    </dxf>
  </dxfs>
  <tableStyles count="0" defaultTableStyle="TableStyleMedium2" defaultPivotStyle="PivotStyleLight16"/>
  <colors>
    <mruColors>
      <color rgb="FFDFAFFF"/>
      <color rgb="FFEF9191"/>
      <color rgb="FFD28FFF"/>
      <color rgb="FF9900FF"/>
      <color rgb="FFEB7575"/>
      <color rgb="FFE555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Сотрудники" displayName="Сотрудники" ref="D1:E4" totalsRowShown="0" headerRowDxfId="9">
  <autoFilter ref="D1:E4">
    <filterColumn colId="0" hiddenButton="1"/>
  </autoFilter>
  <tableColumns count="2">
    <tableColumn id="2" name="Сотрудники:"/>
    <tableColumn id="1" name="Ставка (р/час)"/>
  </tableColumns>
  <tableStyleInfo name="TableStyleMedium2" showFirstColumn="0" showLastColumn="0" showRowStripes="1" showColumnStripes="0"/>
</table>
</file>

<file path=xl/tables/table2.xml><?xml version="1.0" encoding="utf-8"?>
<table xmlns="http://schemas.openxmlformats.org/spreadsheetml/2006/main" id="2" name="Time" displayName="Time" ref="A1:A50" headerRowDxfId="8" dataDxfId="7">
  <autoFilter ref="A1:A50"/>
  <tableColumns count="1">
    <tableColumn id="1" name="Временый отрезки" totalsRowFunction="count" dataDxfId="6"/>
  </tableColumns>
  <tableStyleInfo name="TableStyleMedium2" showFirstColumn="0" showLastColumn="0" showRowStripes="0"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50"/>
  <sheetViews>
    <sheetView workbookViewId="0">
      <selection activeCell="I15" sqref="I15"/>
    </sheetView>
  </sheetViews>
  <sheetFormatPr defaultRowHeight="15" x14ac:dyDescent="0.25"/>
  <cols>
    <col min="1" max="1" width="33.5703125" customWidth="1"/>
    <col min="2" max="2" width="9.140625" customWidth="1"/>
    <col min="4" max="4" width="17" style="2" customWidth="1"/>
  </cols>
  <sheetData>
    <row r="1" spans="1:5" s="3" customFormat="1" ht="43.5" customHeight="1" x14ac:dyDescent="0.25">
      <c r="A1" s="5" t="s">
        <v>13</v>
      </c>
      <c r="D1" s="4" t="s">
        <v>12</v>
      </c>
      <c r="E1" s="4" t="s">
        <v>15</v>
      </c>
    </row>
    <row r="2" spans="1:5" ht="18.75" x14ac:dyDescent="0.3">
      <c r="A2" s="2">
        <v>0</v>
      </c>
      <c r="D2" s="13" t="s">
        <v>18</v>
      </c>
      <c r="E2">
        <v>1</v>
      </c>
    </row>
    <row r="3" spans="1:5" ht="18.75" x14ac:dyDescent="0.3">
      <c r="A3" s="2">
        <v>2.0833333333333332E-2</v>
      </c>
      <c r="D3" s="13" t="s">
        <v>19</v>
      </c>
      <c r="E3">
        <v>2</v>
      </c>
    </row>
    <row r="4" spans="1:5" ht="18.75" x14ac:dyDescent="0.3">
      <c r="A4" s="2">
        <v>4.1666666666666699E-2</v>
      </c>
      <c r="D4" s="13" t="s">
        <v>20</v>
      </c>
      <c r="E4">
        <v>3</v>
      </c>
    </row>
    <row r="5" spans="1:5" ht="18.75" x14ac:dyDescent="0.3">
      <c r="A5" s="2">
        <v>6.25E-2</v>
      </c>
      <c r="D5" s="13"/>
    </row>
    <row r="6" spans="1:5" ht="18.75" x14ac:dyDescent="0.3">
      <c r="A6" s="2">
        <v>8.3333333333333301E-2</v>
      </c>
      <c r="D6" s="13"/>
    </row>
    <row r="7" spans="1:5" ht="18.75" x14ac:dyDescent="0.3">
      <c r="A7" s="2">
        <v>0.104166666666667</v>
      </c>
      <c r="D7" s="13"/>
    </row>
    <row r="8" spans="1:5" ht="18.75" x14ac:dyDescent="0.3">
      <c r="A8" s="2">
        <v>0.125</v>
      </c>
      <c r="D8" s="17"/>
      <c r="E8" s="18"/>
    </row>
    <row r="9" spans="1:5" ht="21" x14ac:dyDescent="0.35">
      <c r="A9" s="2">
        <v>0.14583333333333301</v>
      </c>
      <c r="B9" s="13"/>
      <c r="D9" s="37"/>
    </row>
    <row r="10" spans="1:5" x14ac:dyDescent="0.25">
      <c r="A10" s="2">
        <v>0.16666666666666699</v>
      </c>
    </row>
    <row r="11" spans="1:5" x14ac:dyDescent="0.25">
      <c r="A11" s="2">
        <v>0.1875</v>
      </c>
    </row>
    <row r="12" spans="1:5" x14ac:dyDescent="0.25">
      <c r="A12" s="2">
        <v>0.20833333333333301</v>
      </c>
    </row>
    <row r="13" spans="1:5" x14ac:dyDescent="0.25">
      <c r="A13" s="2">
        <v>0.22916666666666699</v>
      </c>
    </row>
    <row r="14" spans="1:5" x14ac:dyDescent="0.25">
      <c r="A14" s="2">
        <v>0.25</v>
      </c>
    </row>
    <row r="15" spans="1:5" x14ac:dyDescent="0.25">
      <c r="A15" s="2">
        <v>0.27083333333333298</v>
      </c>
    </row>
    <row r="16" spans="1:5" x14ac:dyDescent="0.25">
      <c r="A16" s="2">
        <v>0.29166666666666702</v>
      </c>
    </row>
    <row r="17" spans="1:1" x14ac:dyDescent="0.25">
      <c r="A17" s="2">
        <v>0.3125</v>
      </c>
    </row>
    <row r="18" spans="1:1" x14ac:dyDescent="0.25">
      <c r="A18" s="2">
        <v>0.33333333333333298</v>
      </c>
    </row>
    <row r="19" spans="1:1" x14ac:dyDescent="0.25">
      <c r="A19" s="2">
        <v>0.35416666666666702</v>
      </c>
    </row>
    <row r="20" spans="1:1" x14ac:dyDescent="0.25">
      <c r="A20" s="2">
        <v>0.375</v>
      </c>
    </row>
    <row r="21" spans="1:1" x14ac:dyDescent="0.25">
      <c r="A21" s="2">
        <v>0.39583333333333298</v>
      </c>
    </row>
    <row r="22" spans="1:1" x14ac:dyDescent="0.25">
      <c r="A22" s="2">
        <v>0.41666666666666702</v>
      </c>
    </row>
    <row r="23" spans="1:1" x14ac:dyDescent="0.25">
      <c r="A23" s="2">
        <v>0.4375</v>
      </c>
    </row>
    <row r="24" spans="1:1" x14ac:dyDescent="0.25">
      <c r="A24" s="2">
        <v>0.45833333333333298</v>
      </c>
    </row>
    <row r="25" spans="1:1" x14ac:dyDescent="0.25">
      <c r="A25" s="2">
        <v>0.47916666666666702</v>
      </c>
    </row>
    <row r="26" spans="1:1" x14ac:dyDescent="0.25">
      <c r="A26" s="2">
        <v>0.5</v>
      </c>
    </row>
    <row r="27" spans="1:1" x14ac:dyDescent="0.25">
      <c r="A27" s="2">
        <v>0.52083333333333304</v>
      </c>
    </row>
    <row r="28" spans="1:1" x14ac:dyDescent="0.25">
      <c r="A28" s="2">
        <v>0.54166666666666696</v>
      </c>
    </row>
    <row r="29" spans="1:1" x14ac:dyDescent="0.25">
      <c r="A29" s="2">
        <v>0.5625</v>
      </c>
    </row>
    <row r="30" spans="1:1" x14ac:dyDescent="0.25">
      <c r="A30" s="2">
        <v>0.58333333333333304</v>
      </c>
    </row>
    <row r="31" spans="1:1" x14ac:dyDescent="0.25">
      <c r="A31" s="2">
        <v>0.60416666666666696</v>
      </c>
    </row>
    <row r="32" spans="1:1" x14ac:dyDescent="0.25">
      <c r="A32" s="2">
        <v>0.625</v>
      </c>
    </row>
    <row r="33" spans="1:1" x14ac:dyDescent="0.25">
      <c r="A33" s="2">
        <v>0.64583333333333304</v>
      </c>
    </row>
    <row r="34" spans="1:1" x14ac:dyDescent="0.25">
      <c r="A34" s="2">
        <v>0.66666666666666696</v>
      </c>
    </row>
    <row r="35" spans="1:1" x14ac:dyDescent="0.25">
      <c r="A35" s="2">
        <v>0.6875</v>
      </c>
    </row>
    <row r="36" spans="1:1" x14ac:dyDescent="0.25">
      <c r="A36" s="2">
        <v>0.70833333333333304</v>
      </c>
    </row>
    <row r="37" spans="1:1" x14ac:dyDescent="0.25">
      <c r="A37" s="2">
        <v>0.72916666666666696</v>
      </c>
    </row>
    <row r="38" spans="1:1" x14ac:dyDescent="0.25">
      <c r="A38" s="2">
        <v>0.75</v>
      </c>
    </row>
    <row r="39" spans="1:1" x14ac:dyDescent="0.25">
      <c r="A39" s="2">
        <v>0.77083333333333304</v>
      </c>
    </row>
    <row r="40" spans="1:1" x14ac:dyDescent="0.25">
      <c r="A40" s="2">
        <v>0.79166666666666696</v>
      </c>
    </row>
    <row r="41" spans="1:1" x14ac:dyDescent="0.25">
      <c r="A41" s="2">
        <v>0.8125</v>
      </c>
    </row>
    <row r="42" spans="1:1" x14ac:dyDescent="0.25">
      <c r="A42" s="2">
        <v>0.83333333333333304</v>
      </c>
    </row>
    <row r="43" spans="1:1" x14ac:dyDescent="0.25">
      <c r="A43" s="2">
        <v>0.85416666666666696</v>
      </c>
    </row>
    <row r="44" spans="1:1" x14ac:dyDescent="0.25">
      <c r="A44" s="2">
        <v>0.875</v>
      </c>
    </row>
    <row r="45" spans="1:1" x14ac:dyDescent="0.25">
      <c r="A45" s="2">
        <v>0.89583333333333304</v>
      </c>
    </row>
    <row r="46" spans="1:1" x14ac:dyDescent="0.25">
      <c r="A46" s="2">
        <v>0.91666666666666696</v>
      </c>
    </row>
    <row r="47" spans="1:1" x14ac:dyDescent="0.25">
      <c r="A47" s="2">
        <v>0.9375</v>
      </c>
    </row>
    <row r="48" spans="1:1" x14ac:dyDescent="0.25">
      <c r="A48" s="2">
        <v>0.95833333333333304</v>
      </c>
    </row>
    <row r="49" spans="1:1" x14ac:dyDescent="0.25">
      <c r="A49" s="2">
        <v>0.97916666666666696</v>
      </c>
    </row>
    <row r="50" spans="1:1" x14ac:dyDescent="0.25">
      <c r="A50" s="2"/>
    </row>
  </sheetData>
  <conditionalFormatting sqref="D9">
    <cfRule type="duplicateValues" dxfId="11" priority="1"/>
    <cfRule type="expression" dxfId="10" priority="2" stopIfTrue="1">
      <formula>LEN(D9)&gt;0</formula>
    </cfRule>
  </conditionalFormatting>
  <dataValidations count="1">
    <dataValidation type="list" errorStyle="warning" allowBlank="1" showInputMessage="1" showErrorMessage="1" error="Сотрудник остутсвует в списке" prompt="Выбирите сотрудника из списка или введите в ручную." sqref="D9">
      <formula1>$B$2:$B$9</formula1>
    </dataValidation>
  </dataValidations>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CP102"/>
  <sheetViews>
    <sheetView tabSelected="1" zoomScale="90" zoomScaleNormal="90" workbookViewId="0">
      <pane xSplit="1" ySplit="12" topLeftCell="B13" activePane="bottomRight" state="frozen"/>
      <selection pane="topRight" activeCell="B1" sqref="B1"/>
      <selection pane="bottomLeft" activeCell="A12" sqref="A12"/>
      <selection pane="bottomRight" activeCell="C13" sqref="C13"/>
    </sheetView>
  </sheetViews>
  <sheetFormatPr defaultRowHeight="15" x14ac:dyDescent="0.25"/>
  <cols>
    <col min="1" max="1" width="25.42578125" customWidth="1"/>
    <col min="2" max="3" width="9.7109375" customWidth="1"/>
    <col min="4" max="4" width="6.28515625" style="7" customWidth="1"/>
    <col min="5" max="5" width="4.28515625" customWidth="1"/>
    <col min="6" max="7" width="9.7109375" customWidth="1"/>
    <col min="8" max="8" width="6.28515625" style="7" customWidth="1"/>
    <col min="9" max="9" width="4.28515625" customWidth="1"/>
    <col min="10" max="11" width="9.7109375" customWidth="1"/>
    <col min="12" max="12" width="6.28515625" style="7" customWidth="1"/>
    <col min="13" max="13" width="4.28515625" customWidth="1"/>
    <col min="14" max="15" width="9.7109375" customWidth="1"/>
    <col min="16" max="16" width="6.28515625" style="7" customWidth="1"/>
    <col min="17" max="17" width="4.28515625" customWidth="1"/>
    <col min="18" max="19" width="9.7109375" customWidth="1"/>
    <col min="20" max="20" width="6.28515625" style="7" customWidth="1"/>
    <col min="21" max="21" width="4.28515625" customWidth="1"/>
    <col min="22" max="23" width="9.7109375" customWidth="1"/>
    <col min="24" max="24" width="6.28515625" style="7" customWidth="1"/>
    <col min="25" max="25" width="4.28515625" customWidth="1"/>
    <col min="26" max="27" width="9.7109375" customWidth="1"/>
    <col min="28" max="28" width="6.28515625" style="7" customWidth="1"/>
    <col min="29" max="29" width="4.28515625" customWidth="1"/>
    <col min="30" max="30" width="11" customWidth="1"/>
    <col min="31" max="31" width="13.7109375" customWidth="1"/>
    <col min="32" max="32" width="10.85546875" customWidth="1"/>
    <col min="33" max="33" width="0.85546875" customWidth="1"/>
    <col min="35" max="35" width="0.5703125" customWidth="1"/>
  </cols>
  <sheetData>
    <row r="1" spans="1:94" ht="24" hidden="1" customHeight="1" x14ac:dyDescent="0.25">
      <c r="A1" s="8"/>
      <c r="B1" s="10"/>
      <c r="C1" s="10"/>
      <c r="D1" s="10"/>
      <c r="E1" s="10"/>
      <c r="F1" s="10"/>
      <c r="G1" s="10"/>
      <c r="H1" s="10"/>
      <c r="I1" s="10"/>
      <c r="J1" s="10"/>
      <c r="K1" s="10"/>
      <c r="L1" s="9"/>
      <c r="M1" s="8"/>
      <c r="N1" s="8"/>
      <c r="O1" s="8"/>
      <c r="P1" s="10"/>
      <c r="Q1" s="10"/>
      <c r="R1" s="65"/>
      <c r="S1" s="65"/>
      <c r="T1" s="65"/>
      <c r="U1" s="65"/>
      <c r="V1" s="65"/>
      <c r="W1" s="65"/>
      <c r="X1" s="65"/>
      <c r="Y1" s="65"/>
      <c r="Z1" s="65"/>
      <c r="AA1" s="14"/>
      <c r="AB1" s="14"/>
      <c r="AC1" s="14"/>
      <c r="AD1" s="14"/>
      <c r="AE1" s="14"/>
      <c r="AF1" s="14"/>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row>
    <row r="2" spans="1:94" ht="24" hidden="1" customHeight="1" x14ac:dyDescent="0.25">
      <c r="A2" s="8"/>
      <c r="B2" s="10"/>
      <c r="C2" s="51"/>
      <c r="D2" s="51"/>
      <c r="E2" s="51"/>
      <c r="F2" s="51"/>
      <c r="G2" s="51"/>
      <c r="H2" s="51"/>
      <c r="I2" s="51"/>
      <c r="J2" s="51"/>
      <c r="K2" s="51"/>
      <c r="L2" s="51"/>
      <c r="M2" s="52"/>
      <c r="N2" s="52"/>
      <c r="O2" s="19"/>
      <c r="P2" s="10"/>
      <c r="Q2" s="10"/>
      <c r="R2" s="65"/>
      <c r="S2" s="65"/>
      <c r="T2" s="65"/>
      <c r="U2" s="65"/>
      <c r="V2" s="65"/>
      <c r="W2" s="65"/>
      <c r="X2" s="65"/>
      <c r="Y2" s="65"/>
      <c r="Z2" s="65"/>
      <c r="AA2" s="14"/>
      <c r="AB2" s="14"/>
      <c r="AC2" s="14"/>
      <c r="AD2" s="14"/>
      <c r="AE2" s="14"/>
      <c r="AF2" s="14"/>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4" s="8" customFormat="1" ht="24" hidden="1" customHeight="1" x14ac:dyDescent="0.25">
      <c r="A3" s="10"/>
      <c r="B3" s="10"/>
      <c r="C3" s="51"/>
      <c r="D3" s="51"/>
      <c r="E3" s="51"/>
      <c r="F3" s="51"/>
      <c r="G3" s="51"/>
      <c r="H3" s="51"/>
      <c r="I3" s="51"/>
      <c r="J3" s="51"/>
      <c r="K3" s="51"/>
      <c r="L3" s="51"/>
      <c r="M3" s="53"/>
      <c r="N3" s="53"/>
      <c r="O3" s="26"/>
      <c r="P3" s="10"/>
      <c r="Q3" s="10"/>
      <c r="R3" s="65"/>
      <c r="S3" s="65"/>
      <c r="T3" s="65"/>
      <c r="U3" s="65"/>
      <c r="V3" s="65"/>
      <c r="W3" s="65"/>
      <c r="X3" s="65"/>
      <c r="Y3" s="65"/>
      <c r="Z3" s="65"/>
      <c r="AA3" s="14"/>
      <c r="AB3" s="14"/>
      <c r="AC3" s="14"/>
      <c r="AD3" s="14"/>
      <c r="AE3" s="14"/>
      <c r="AF3" s="14"/>
      <c r="AG3" s="14"/>
    </row>
    <row r="4" spans="1:94" s="8" customFormat="1" ht="24" hidden="1" customHeight="1" x14ac:dyDescent="0.25">
      <c r="A4" s="16"/>
      <c r="B4" s="16"/>
      <c r="C4" s="16"/>
      <c r="D4" s="16"/>
      <c r="E4" s="16"/>
      <c r="F4" s="16"/>
      <c r="G4" s="16"/>
      <c r="H4" s="16"/>
      <c r="I4" s="16"/>
      <c r="J4" s="16"/>
      <c r="K4" s="16"/>
      <c r="P4" s="16"/>
      <c r="Q4" s="16"/>
      <c r="R4" s="66"/>
      <c r="S4" s="66"/>
      <c r="T4" s="66"/>
      <c r="U4" s="66"/>
      <c r="V4" s="66"/>
      <c r="W4" s="66"/>
      <c r="X4" s="66"/>
      <c r="Y4" s="66"/>
      <c r="Z4" s="66"/>
      <c r="AA4" s="15"/>
      <c r="AB4" s="15"/>
      <c r="AC4" s="15"/>
      <c r="AD4" s="15"/>
      <c r="AE4" s="15"/>
      <c r="AF4" s="15"/>
      <c r="AG4" s="15"/>
    </row>
    <row r="5" spans="1:94" s="1" customFormat="1" ht="18" customHeight="1" x14ac:dyDescent="0.35">
      <c r="C5" s="24"/>
      <c r="D5" s="24"/>
      <c r="H5" s="11"/>
      <c r="L5" s="11"/>
      <c r="P5" s="11"/>
      <c r="T5" s="11"/>
      <c r="X5" s="11"/>
      <c r="AB5" s="11"/>
    </row>
    <row r="6" spans="1:94" ht="21" x14ac:dyDescent="0.35">
      <c r="F6" s="57" t="s">
        <v>0</v>
      </c>
      <c r="G6" s="57"/>
      <c r="H6" s="57"/>
      <c r="I6" s="67">
        <v>42318</v>
      </c>
      <c r="J6" s="67"/>
      <c r="K6" s="67"/>
      <c r="L6" s="67"/>
    </row>
    <row r="7" spans="1:94" ht="21" x14ac:dyDescent="0.35">
      <c r="F7" s="57" t="s">
        <v>1</v>
      </c>
      <c r="G7" s="57"/>
      <c r="H7" s="57"/>
      <c r="I7" s="67">
        <f>IF(I6="","",I6+6)</f>
        <v>42324</v>
      </c>
      <c r="J7" s="67"/>
      <c r="K7" s="67"/>
      <c r="L7" s="67"/>
    </row>
    <row r="8" spans="1:94" ht="15" customHeight="1" thickBot="1" x14ac:dyDescent="0.3"/>
    <row r="9" spans="1:94" s="6" customFormat="1" ht="5.25" customHeight="1" x14ac:dyDescent="0.25">
      <c r="A9" s="27"/>
      <c r="B9" s="28"/>
      <c r="C9" s="28"/>
      <c r="D9" s="29"/>
      <c r="E9" s="28"/>
      <c r="F9" s="30"/>
      <c r="G9" s="30"/>
      <c r="H9" s="29"/>
      <c r="I9" s="28"/>
      <c r="J9" s="28"/>
      <c r="K9" s="28"/>
      <c r="L9" s="29"/>
      <c r="M9" s="28"/>
      <c r="N9" s="28"/>
      <c r="O9" s="28"/>
      <c r="P9" s="29"/>
      <c r="Q9" s="28"/>
      <c r="R9" s="28"/>
      <c r="S9" s="28"/>
      <c r="T9" s="29"/>
      <c r="U9" s="28"/>
      <c r="V9" s="28"/>
      <c r="W9" s="28"/>
      <c r="X9" s="29"/>
      <c r="Y9" s="28"/>
      <c r="Z9" s="28"/>
      <c r="AA9" s="28"/>
      <c r="AB9" s="29"/>
      <c r="AC9" s="28"/>
      <c r="AD9" s="28"/>
      <c r="AE9" s="28"/>
      <c r="AF9" s="28"/>
      <c r="AG9" s="31"/>
    </row>
    <row r="10" spans="1:94" s="25" customFormat="1" ht="15" customHeight="1" x14ac:dyDescent="0.3">
      <c r="A10" s="49" t="s">
        <v>17</v>
      </c>
      <c r="B10" s="54" t="s">
        <v>2</v>
      </c>
      <c r="C10" s="55"/>
      <c r="D10" s="56"/>
      <c r="E10" s="32"/>
      <c r="F10" s="54" t="s">
        <v>8</v>
      </c>
      <c r="G10" s="55"/>
      <c r="H10" s="56"/>
      <c r="I10" s="32"/>
      <c r="J10" s="54" t="s">
        <v>3</v>
      </c>
      <c r="K10" s="55"/>
      <c r="L10" s="56"/>
      <c r="M10" s="32"/>
      <c r="N10" s="54" t="s">
        <v>4</v>
      </c>
      <c r="O10" s="55"/>
      <c r="P10" s="56"/>
      <c r="Q10" s="32"/>
      <c r="R10" s="54" t="s">
        <v>5</v>
      </c>
      <c r="S10" s="55"/>
      <c r="T10" s="56"/>
      <c r="U10" s="32"/>
      <c r="V10" s="54" t="s">
        <v>6</v>
      </c>
      <c r="W10" s="55"/>
      <c r="X10" s="56"/>
      <c r="Y10" s="32"/>
      <c r="Z10" s="54" t="s">
        <v>7</v>
      </c>
      <c r="AA10" s="55"/>
      <c r="AB10" s="56"/>
      <c r="AC10" s="32"/>
      <c r="AD10" s="68" t="s">
        <v>16</v>
      </c>
      <c r="AE10" s="71" t="s">
        <v>15</v>
      </c>
      <c r="AF10" s="71" t="s">
        <v>14</v>
      </c>
      <c r="AG10" s="33"/>
      <c r="AH10" s="64"/>
    </row>
    <row r="11" spans="1:94" ht="19.5" customHeight="1" x14ac:dyDescent="0.3">
      <c r="A11" s="50"/>
      <c r="B11" s="58">
        <f>IF($I$6="","",$I$6)</f>
        <v>42318</v>
      </c>
      <c r="C11" s="59"/>
      <c r="D11" s="60"/>
      <c r="E11" s="34"/>
      <c r="F11" s="61">
        <f>IF($I$6="","",$I$6+1)</f>
        <v>42319</v>
      </c>
      <c r="G11" s="62"/>
      <c r="H11" s="63"/>
      <c r="I11" s="34"/>
      <c r="J11" s="61">
        <f>IF($I$6="","",$I$6+2)</f>
        <v>42320</v>
      </c>
      <c r="K11" s="62"/>
      <c r="L11" s="63"/>
      <c r="M11" s="34"/>
      <c r="N11" s="61">
        <f>IF($I$6="","",$I$6+3)</f>
        <v>42321</v>
      </c>
      <c r="O11" s="62"/>
      <c r="P11" s="63"/>
      <c r="Q11" s="34"/>
      <c r="R11" s="61">
        <f>IF($I$6="","",$I$6+4)</f>
        <v>42322</v>
      </c>
      <c r="S11" s="62"/>
      <c r="T11" s="63"/>
      <c r="U11" s="34"/>
      <c r="V11" s="61">
        <f>IF($I$6="","",$I$6+5)</f>
        <v>42323</v>
      </c>
      <c r="W11" s="62"/>
      <c r="X11" s="63"/>
      <c r="Y11" s="34"/>
      <c r="Z11" s="74">
        <f>IF($I$6="","",$I$6+6)</f>
        <v>42324</v>
      </c>
      <c r="AA11" s="75"/>
      <c r="AB11" s="76"/>
      <c r="AC11" s="34"/>
      <c r="AD11" s="69"/>
      <c r="AE11" s="72"/>
      <c r="AF11" s="72"/>
      <c r="AG11" s="35"/>
      <c r="AH11" s="64"/>
    </row>
    <row r="12" spans="1:94" ht="18.75" x14ac:dyDescent="0.3">
      <c r="A12" s="50"/>
      <c r="B12" s="20" t="s">
        <v>9</v>
      </c>
      <c r="C12" s="20" t="s">
        <v>10</v>
      </c>
      <c r="D12" s="20" t="s">
        <v>11</v>
      </c>
      <c r="E12" s="36"/>
      <c r="F12" s="20" t="s">
        <v>9</v>
      </c>
      <c r="G12" s="20" t="s">
        <v>10</v>
      </c>
      <c r="H12" s="20" t="s">
        <v>11</v>
      </c>
      <c r="I12" s="36"/>
      <c r="J12" s="20" t="s">
        <v>9</v>
      </c>
      <c r="K12" s="20" t="s">
        <v>10</v>
      </c>
      <c r="L12" s="20" t="s">
        <v>11</v>
      </c>
      <c r="M12" s="36"/>
      <c r="N12" s="20" t="s">
        <v>9</v>
      </c>
      <c r="O12" s="20" t="s">
        <v>10</v>
      </c>
      <c r="P12" s="20" t="s">
        <v>11</v>
      </c>
      <c r="Q12" s="36"/>
      <c r="R12" s="20" t="s">
        <v>9</v>
      </c>
      <c r="S12" s="20" t="s">
        <v>10</v>
      </c>
      <c r="T12" s="20" t="s">
        <v>11</v>
      </c>
      <c r="U12" s="36"/>
      <c r="V12" s="20" t="s">
        <v>9</v>
      </c>
      <c r="W12" s="20" t="s">
        <v>10</v>
      </c>
      <c r="X12" s="20" t="s">
        <v>11</v>
      </c>
      <c r="Y12" s="36"/>
      <c r="Z12" s="20" t="s">
        <v>9</v>
      </c>
      <c r="AA12" s="20" t="s">
        <v>10</v>
      </c>
      <c r="AB12" s="20" t="s">
        <v>11</v>
      </c>
      <c r="AC12" s="34"/>
      <c r="AD12" s="70"/>
      <c r="AE12" s="73"/>
      <c r="AF12" s="73"/>
      <c r="AG12" s="35"/>
      <c r="AH12" s="64"/>
    </row>
    <row r="13" spans="1:94" ht="21" x14ac:dyDescent="0.35">
      <c r="A13" s="37" t="s">
        <v>18</v>
      </c>
      <c r="B13" s="21"/>
      <c r="C13" s="22"/>
      <c r="D13" s="23">
        <f>IF(A13="","",IF((OR(C13="",B13="")),0,IF((C13&lt;B13),((C13-B13)*24)+24,(C13-B13)*24)))</f>
        <v>0</v>
      </c>
      <c r="E13" s="38"/>
      <c r="F13" s="22"/>
      <c r="G13" s="22"/>
      <c r="H13" s="23">
        <f>IF(A13="","",IF((OR(G13="",F13="")),0,IF((G13&lt;F13),((G13-F13)*24)+24,(G13-F13)*24)))</f>
        <v>0</v>
      </c>
      <c r="I13" s="38"/>
      <c r="J13" s="22"/>
      <c r="K13" s="22"/>
      <c r="L13" s="23">
        <f>IF(A13="","",IF((OR(K13="",J13="")),0,IF((K13&lt;J13),((K13-J13)*24)+24,(K13-J13)*24)))</f>
        <v>0</v>
      </c>
      <c r="M13" s="38"/>
      <c r="N13" s="22"/>
      <c r="O13" s="22"/>
      <c r="P13" s="23">
        <f>IF(A13="","",IF((OR(O13="",N13="")),0,IF((O13&lt;N13),((O13-N13)*24)+24,(O13-N13)*24)))</f>
        <v>0</v>
      </c>
      <c r="Q13" s="38"/>
      <c r="R13" s="22"/>
      <c r="S13" s="22"/>
      <c r="T13" s="23">
        <f>IF(A13="","",IF((OR(S13="",R13="")),0,IF((S13&lt;R13),((S13-R13)*24)+24,(S13-R13)*24)))</f>
        <v>0</v>
      </c>
      <c r="U13" s="38"/>
      <c r="V13" s="22"/>
      <c r="W13" s="22"/>
      <c r="X13" s="23">
        <f>IF(A13="","",IF((OR(W13="",V13="")),0,IF((W13&lt;V13),((W13-V13)*24)+24,(W13-V13)*24)))</f>
        <v>0</v>
      </c>
      <c r="Y13" s="38"/>
      <c r="Z13" s="22"/>
      <c r="AA13" s="22"/>
      <c r="AB13" s="23">
        <f>IF(A13="","",IF((OR(AA13="",Z13="")),0,IF((AA13&lt;Z13),((AA13-Z13)*24)+24,(AA13-Z13)*24)))</f>
        <v>0</v>
      </c>
      <c r="AC13" s="38"/>
      <c r="AD13" s="44">
        <f>IF(A13="","",D13+H13+L13+P13+T13+X13+AB13)</f>
        <v>0</v>
      </c>
      <c r="AE13" s="45"/>
      <c r="AF13" s="45">
        <f>IF(A13="","",IFERROR(VLOOKUP($A13,Сотрудники[],2,0),AH13*AD13))</f>
        <v>1</v>
      </c>
      <c r="AG13" s="35"/>
    </row>
    <row r="14" spans="1:94" ht="21" x14ac:dyDescent="0.35">
      <c r="A14" s="37"/>
      <c r="B14" s="21"/>
      <c r="C14" s="22"/>
      <c r="D14" s="23" t="str">
        <f t="shared" ref="D14:D77" si="0">IF(A14="","",IF((OR(C14="",B14="")),0,IF((C14&lt;B14),((C14-B14)*24)+24,(C14-B14)*24)))</f>
        <v/>
      </c>
      <c r="E14" s="38"/>
      <c r="F14" s="22"/>
      <c r="G14" s="22"/>
      <c r="H14" s="23" t="str">
        <f t="shared" ref="H14:H77" si="1">IF(A14="","",IF((OR(G14="",F14="")),0,IF((G14&lt;F14),((G14-F14)*24)+24,(G14-F14)*24)))</f>
        <v/>
      </c>
      <c r="I14" s="38"/>
      <c r="J14" s="22"/>
      <c r="K14" s="22"/>
      <c r="L14" s="23" t="str">
        <f t="shared" ref="L14:L77" si="2">IF(A14="","",IF((OR(K14="",J14="")),0,IF((K14&lt;J14),((K14-J14)*24)+24,(K14-J14)*24)))</f>
        <v/>
      </c>
      <c r="M14" s="38"/>
      <c r="N14" s="22"/>
      <c r="O14" s="22"/>
      <c r="P14" s="23" t="str">
        <f t="shared" ref="P14:P77" si="3">IF(A14="","",IF((OR(O14="",N14="")),0,IF((O14&lt;N14),((O14-N14)*24)+24,(O14-N14)*24)))</f>
        <v/>
      </c>
      <c r="Q14" s="38"/>
      <c r="R14" s="22"/>
      <c r="S14" s="22"/>
      <c r="T14" s="23" t="str">
        <f t="shared" ref="T14:T77" si="4">IF(A14="","",IF((OR(S14="",R14="")),0,IF((S14&lt;R14),((S14-R14)*24)+24,(S14-R14)*24)))</f>
        <v/>
      </c>
      <c r="U14" s="38"/>
      <c r="V14" s="22"/>
      <c r="W14" s="22"/>
      <c r="X14" s="23" t="str">
        <f t="shared" ref="X14:X77" si="5">IF(A14="","",IF((OR(W14="",V14="")),0,IF((W14&lt;V14),((W14-V14)*24)+24,(W14-V14)*24)))</f>
        <v/>
      </c>
      <c r="Y14" s="38"/>
      <c r="Z14" s="22"/>
      <c r="AA14" s="22"/>
      <c r="AB14" s="23" t="str">
        <f t="shared" ref="AB14:AB77" si="6">IF(A14="","",IF((OR(AA14="",Z14="")),0,IF((AA14&lt;Z14),((AA14-Z14)*24)+24,(AA14-Z14)*24)))</f>
        <v/>
      </c>
      <c r="AC14" s="38"/>
      <c r="AD14" s="44" t="str">
        <f t="shared" ref="AD14:AD77" si="7">IF(A14="","",D14+H14+L14+P14+T14+X14+AB14)</f>
        <v/>
      </c>
      <c r="AE14" s="45"/>
      <c r="AF14" s="45" t="str">
        <f>IF(A14="","",IFERROR(VLOOKUP($A14,Сотрудники[],2,0),AH14*AD14))</f>
        <v/>
      </c>
      <c r="AG14" s="35"/>
    </row>
    <row r="15" spans="1:94" ht="21" x14ac:dyDescent="0.35">
      <c r="A15" s="37"/>
      <c r="B15" s="21"/>
      <c r="C15" s="22"/>
      <c r="D15" s="23" t="str">
        <f t="shared" si="0"/>
        <v/>
      </c>
      <c r="E15" s="38"/>
      <c r="F15" s="22"/>
      <c r="G15" s="22"/>
      <c r="H15" s="23" t="str">
        <f t="shared" si="1"/>
        <v/>
      </c>
      <c r="I15" s="38"/>
      <c r="J15" s="22"/>
      <c r="K15" s="22"/>
      <c r="L15" s="23" t="str">
        <f t="shared" si="2"/>
        <v/>
      </c>
      <c r="M15" s="38"/>
      <c r="N15" s="22"/>
      <c r="O15" s="22"/>
      <c r="P15" s="23" t="str">
        <f t="shared" si="3"/>
        <v/>
      </c>
      <c r="Q15" s="38"/>
      <c r="R15" s="22"/>
      <c r="S15" s="22"/>
      <c r="T15" s="23" t="str">
        <f t="shared" si="4"/>
        <v/>
      </c>
      <c r="U15" s="38"/>
      <c r="V15" s="22"/>
      <c r="W15" s="22"/>
      <c r="X15" s="23" t="str">
        <f t="shared" si="5"/>
        <v/>
      </c>
      <c r="Y15" s="38"/>
      <c r="Z15" s="22"/>
      <c r="AA15" s="22"/>
      <c r="AB15" s="23" t="str">
        <f t="shared" si="6"/>
        <v/>
      </c>
      <c r="AC15" s="38"/>
      <c r="AD15" s="44" t="str">
        <f t="shared" si="7"/>
        <v/>
      </c>
      <c r="AE15" s="45"/>
      <c r="AF15" s="45" t="str">
        <f>IF(A15="","",IFERROR(VLOOKUP($A15,Сотрудники[],2,0),AH15*AD15))</f>
        <v/>
      </c>
      <c r="AG15" s="35"/>
    </row>
    <row r="16" spans="1:94" ht="21" x14ac:dyDescent="0.35">
      <c r="A16" s="37"/>
      <c r="B16" s="21"/>
      <c r="C16" s="22"/>
      <c r="D16" s="23" t="str">
        <f t="shared" si="0"/>
        <v/>
      </c>
      <c r="E16" s="38"/>
      <c r="F16" s="22"/>
      <c r="G16" s="22"/>
      <c r="H16" s="23" t="str">
        <f t="shared" si="1"/>
        <v/>
      </c>
      <c r="I16" s="38"/>
      <c r="J16" s="22"/>
      <c r="K16" s="22"/>
      <c r="L16" s="23" t="str">
        <f t="shared" si="2"/>
        <v/>
      </c>
      <c r="M16" s="38"/>
      <c r="N16" s="22"/>
      <c r="O16" s="22"/>
      <c r="P16" s="23" t="str">
        <f t="shared" si="3"/>
        <v/>
      </c>
      <c r="Q16" s="38"/>
      <c r="R16" s="22"/>
      <c r="S16" s="22"/>
      <c r="T16" s="23" t="str">
        <f t="shared" si="4"/>
        <v/>
      </c>
      <c r="U16" s="38"/>
      <c r="V16" s="22"/>
      <c r="W16" s="22"/>
      <c r="X16" s="23" t="str">
        <f t="shared" si="5"/>
        <v/>
      </c>
      <c r="Y16" s="38"/>
      <c r="Z16" s="22"/>
      <c r="AA16" s="22"/>
      <c r="AB16" s="23" t="str">
        <f t="shared" si="6"/>
        <v/>
      </c>
      <c r="AC16" s="38"/>
      <c r="AD16" s="44" t="str">
        <f t="shared" si="7"/>
        <v/>
      </c>
      <c r="AE16" s="45"/>
      <c r="AF16" s="45" t="str">
        <f>IF(A16="","",IFERROR(VLOOKUP($A16,Сотрудники[],2,0),AH16*AD16))</f>
        <v/>
      </c>
      <c r="AG16" s="35"/>
    </row>
    <row r="17" spans="1:33" ht="21" x14ac:dyDescent="0.35">
      <c r="A17" s="37"/>
      <c r="B17" s="21"/>
      <c r="C17" s="22"/>
      <c r="D17" s="23" t="str">
        <f t="shared" si="0"/>
        <v/>
      </c>
      <c r="E17" s="38"/>
      <c r="F17" s="22"/>
      <c r="G17" s="22"/>
      <c r="H17" s="23" t="str">
        <f t="shared" si="1"/>
        <v/>
      </c>
      <c r="I17" s="38"/>
      <c r="J17" s="22"/>
      <c r="K17" s="22"/>
      <c r="L17" s="23" t="str">
        <f t="shared" si="2"/>
        <v/>
      </c>
      <c r="M17" s="38"/>
      <c r="N17" s="22"/>
      <c r="O17" s="22"/>
      <c r="P17" s="23" t="str">
        <f t="shared" si="3"/>
        <v/>
      </c>
      <c r="Q17" s="38"/>
      <c r="R17" s="22"/>
      <c r="S17" s="22"/>
      <c r="T17" s="23" t="str">
        <f t="shared" si="4"/>
        <v/>
      </c>
      <c r="U17" s="38"/>
      <c r="V17" s="22"/>
      <c r="W17" s="22"/>
      <c r="X17" s="23" t="str">
        <f t="shared" si="5"/>
        <v/>
      </c>
      <c r="Y17" s="38"/>
      <c r="Z17" s="22"/>
      <c r="AA17" s="22"/>
      <c r="AB17" s="23" t="str">
        <f t="shared" si="6"/>
        <v/>
      </c>
      <c r="AC17" s="38"/>
      <c r="AD17" s="44" t="str">
        <f t="shared" si="7"/>
        <v/>
      </c>
      <c r="AE17" s="45"/>
      <c r="AF17" s="45" t="str">
        <f>IF(A17="","",IFERROR(VLOOKUP($A17,Сотрудники[],2,0),AH17*AD17))</f>
        <v/>
      </c>
      <c r="AG17" s="35"/>
    </row>
    <row r="18" spans="1:33" ht="21" x14ac:dyDescent="0.35">
      <c r="A18" s="37"/>
      <c r="B18" s="21"/>
      <c r="C18" s="22"/>
      <c r="D18" s="23" t="str">
        <f t="shared" si="0"/>
        <v/>
      </c>
      <c r="E18" s="38"/>
      <c r="F18" s="22"/>
      <c r="G18" s="22"/>
      <c r="H18" s="23" t="str">
        <f t="shared" si="1"/>
        <v/>
      </c>
      <c r="I18" s="38"/>
      <c r="J18" s="22"/>
      <c r="K18" s="22"/>
      <c r="L18" s="23" t="str">
        <f t="shared" si="2"/>
        <v/>
      </c>
      <c r="M18" s="38"/>
      <c r="N18" s="22"/>
      <c r="O18" s="22"/>
      <c r="P18" s="23" t="str">
        <f t="shared" si="3"/>
        <v/>
      </c>
      <c r="Q18" s="38"/>
      <c r="R18" s="22"/>
      <c r="S18" s="22"/>
      <c r="T18" s="23" t="str">
        <f t="shared" si="4"/>
        <v/>
      </c>
      <c r="U18" s="38"/>
      <c r="V18" s="22"/>
      <c r="W18" s="22"/>
      <c r="X18" s="23" t="str">
        <f t="shared" si="5"/>
        <v/>
      </c>
      <c r="Y18" s="38"/>
      <c r="Z18" s="22"/>
      <c r="AA18" s="22"/>
      <c r="AB18" s="23" t="str">
        <f t="shared" si="6"/>
        <v/>
      </c>
      <c r="AC18" s="38"/>
      <c r="AD18" s="44" t="str">
        <f t="shared" si="7"/>
        <v/>
      </c>
      <c r="AE18" s="45"/>
      <c r="AF18" s="45" t="str">
        <f>IF(A18="","",IFERROR(VLOOKUP($A18,Сотрудники[],2,0),AH18*AD18))</f>
        <v/>
      </c>
      <c r="AG18" s="35"/>
    </row>
    <row r="19" spans="1:33" ht="21" x14ac:dyDescent="0.35">
      <c r="A19" s="37"/>
      <c r="B19" s="21"/>
      <c r="C19" s="22"/>
      <c r="D19" s="23" t="str">
        <f t="shared" si="0"/>
        <v/>
      </c>
      <c r="E19" s="38"/>
      <c r="F19" s="22"/>
      <c r="G19" s="22"/>
      <c r="H19" s="23" t="str">
        <f t="shared" si="1"/>
        <v/>
      </c>
      <c r="I19" s="38"/>
      <c r="J19" s="22"/>
      <c r="K19" s="22"/>
      <c r="L19" s="23" t="str">
        <f t="shared" si="2"/>
        <v/>
      </c>
      <c r="M19" s="38"/>
      <c r="N19" s="22"/>
      <c r="O19" s="22"/>
      <c r="P19" s="23" t="str">
        <f t="shared" si="3"/>
        <v/>
      </c>
      <c r="Q19" s="38"/>
      <c r="R19" s="22"/>
      <c r="S19" s="22"/>
      <c r="T19" s="23" t="str">
        <f t="shared" si="4"/>
        <v/>
      </c>
      <c r="U19" s="38"/>
      <c r="V19" s="22"/>
      <c r="W19" s="22"/>
      <c r="X19" s="23" t="str">
        <f t="shared" si="5"/>
        <v/>
      </c>
      <c r="Y19" s="38"/>
      <c r="Z19" s="22"/>
      <c r="AA19" s="22"/>
      <c r="AB19" s="23" t="str">
        <f t="shared" si="6"/>
        <v/>
      </c>
      <c r="AC19" s="38"/>
      <c r="AD19" s="44" t="str">
        <f t="shared" si="7"/>
        <v/>
      </c>
      <c r="AE19" s="45"/>
      <c r="AF19" s="45" t="str">
        <f>IF(A19="","",IFERROR(VLOOKUP($A19,Сотрудники[],2,0),AH19*AD19))</f>
        <v/>
      </c>
      <c r="AG19" s="35"/>
    </row>
    <row r="20" spans="1:33" ht="21" x14ac:dyDescent="0.35">
      <c r="A20" s="37"/>
      <c r="B20" s="21"/>
      <c r="C20" s="22"/>
      <c r="D20" s="23" t="str">
        <f t="shared" si="0"/>
        <v/>
      </c>
      <c r="E20" s="38"/>
      <c r="F20" s="22"/>
      <c r="G20" s="22"/>
      <c r="H20" s="23" t="str">
        <f t="shared" si="1"/>
        <v/>
      </c>
      <c r="I20" s="38"/>
      <c r="J20" s="22"/>
      <c r="K20" s="22"/>
      <c r="L20" s="23" t="str">
        <f t="shared" si="2"/>
        <v/>
      </c>
      <c r="M20" s="38"/>
      <c r="N20" s="22"/>
      <c r="O20" s="22"/>
      <c r="P20" s="23" t="str">
        <f t="shared" si="3"/>
        <v/>
      </c>
      <c r="Q20" s="38"/>
      <c r="R20" s="22"/>
      <c r="S20" s="22"/>
      <c r="T20" s="23" t="str">
        <f t="shared" si="4"/>
        <v/>
      </c>
      <c r="U20" s="38"/>
      <c r="V20" s="22"/>
      <c r="W20" s="22"/>
      <c r="X20" s="23" t="str">
        <f t="shared" si="5"/>
        <v/>
      </c>
      <c r="Y20" s="38"/>
      <c r="Z20" s="22"/>
      <c r="AA20" s="22"/>
      <c r="AB20" s="23" t="str">
        <f t="shared" si="6"/>
        <v/>
      </c>
      <c r="AC20" s="38"/>
      <c r="AD20" s="44" t="str">
        <f t="shared" si="7"/>
        <v/>
      </c>
      <c r="AE20" s="47" t="str">
        <f>IF(A20="","",VLOOKUP($A20,Ключ!$D$2:$E$4,2,0))</f>
        <v/>
      </c>
      <c r="AF20" s="45" t="str">
        <f>IF(A20="","",IFERROR(VLOOKUP($A20,Сотрудники[],2,0),AH20*AD20))</f>
        <v/>
      </c>
      <c r="AG20" s="35"/>
    </row>
    <row r="21" spans="1:33" ht="21" x14ac:dyDescent="0.35">
      <c r="A21" s="37"/>
      <c r="B21" s="21"/>
      <c r="C21" s="22"/>
      <c r="D21" s="23" t="str">
        <f t="shared" si="0"/>
        <v/>
      </c>
      <c r="E21" s="38"/>
      <c r="F21" s="22"/>
      <c r="G21" s="22"/>
      <c r="H21" s="23" t="str">
        <f t="shared" si="1"/>
        <v/>
      </c>
      <c r="I21" s="38"/>
      <c r="J21" s="22"/>
      <c r="K21" s="22"/>
      <c r="L21" s="23" t="str">
        <f t="shared" si="2"/>
        <v/>
      </c>
      <c r="M21" s="38"/>
      <c r="N21" s="22"/>
      <c r="O21" s="22"/>
      <c r="P21" s="23" t="str">
        <f t="shared" si="3"/>
        <v/>
      </c>
      <c r="Q21" s="38"/>
      <c r="R21" s="22"/>
      <c r="S21" s="22"/>
      <c r="T21" s="23" t="str">
        <f t="shared" si="4"/>
        <v/>
      </c>
      <c r="U21" s="38"/>
      <c r="V21" s="22"/>
      <c r="W21" s="22"/>
      <c r="X21" s="23" t="str">
        <f t="shared" si="5"/>
        <v/>
      </c>
      <c r="Y21" s="38"/>
      <c r="Z21" s="22"/>
      <c r="AA21" s="22"/>
      <c r="AB21" s="23" t="str">
        <f t="shared" si="6"/>
        <v/>
      </c>
      <c r="AC21" s="38"/>
      <c r="AD21" s="44" t="str">
        <f t="shared" si="7"/>
        <v/>
      </c>
      <c r="AE21" s="47" t="str">
        <f>IF(A21="","",VLOOKUP($A21,Ключ!$D$2:$E$4,2,0))</f>
        <v/>
      </c>
      <c r="AF21" s="45" t="str">
        <f>IF(A21="","",IFERROR(VLOOKUP($A21,Сотрудники[],2,0),AH21*AD21))</f>
        <v/>
      </c>
      <c r="AG21" s="35"/>
    </row>
    <row r="22" spans="1:33" ht="21" x14ac:dyDescent="0.35">
      <c r="A22" s="37"/>
      <c r="B22" s="21"/>
      <c r="C22" s="22"/>
      <c r="D22" s="23" t="str">
        <f t="shared" si="0"/>
        <v/>
      </c>
      <c r="E22" s="38"/>
      <c r="F22" s="22"/>
      <c r="G22" s="22"/>
      <c r="H22" s="23" t="str">
        <f t="shared" si="1"/>
        <v/>
      </c>
      <c r="I22" s="38"/>
      <c r="J22" s="22"/>
      <c r="K22" s="22"/>
      <c r="L22" s="23" t="str">
        <f t="shared" si="2"/>
        <v/>
      </c>
      <c r="M22" s="38"/>
      <c r="N22" s="22"/>
      <c r="O22" s="22"/>
      <c r="P22" s="23" t="str">
        <f t="shared" si="3"/>
        <v/>
      </c>
      <c r="Q22" s="38"/>
      <c r="R22" s="22"/>
      <c r="S22" s="22"/>
      <c r="T22" s="23" t="str">
        <f t="shared" si="4"/>
        <v/>
      </c>
      <c r="U22" s="38"/>
      <c r="V22" s="22"/>
      <c r="W22" s="22"/>
      <c r="X22" s="23" t="str">
        <f t="shared" si="5"/>
        <v/>
      </c>
      <c r="Y22" s="38"/>
      <c r="Z22" s="22"/>
      <c r="AA22" s="22"/>
      <c r="AB22" s="23" t="str">
        <f t="shared" si="6"/>
        <v/>
      </c>
      <c r="AC22" s="38"/>
      <c r="AD22" s="44" t="str">
        <f t="shared" si="7"/>
        <v/>
      </c>
      <c r="AE22" s="47" t="str">
        <f>IF(A22="","",VLOOKUP($A22,Ключ!$D$2:$E$4,2,0))</f>
        <v/>
      </c>
      <c r="AF22" s="45" t="str">
        <f>IF(A22="","",IFERROR(VLOOKUP($A22,Сотрудники[],2,0),AH22*AD22))</f>
        <v/>
      </c>
      <c r="AG22" s="35"/>
    </row>
    <row r="23" spans="1:33" ht="21" x14ac:dyDescent="0.35">
      <c r="A23" s="37"/>
      <c r="B23" s="21"/>
      <c r="C23" s="22"/>
      <c r="D23" s="23" t="str">
        <f t="shared" si="0"/>
        <v/>
      </c>
      <c r="E23" s="38"/>
      <c r="F23" s="22"/>
      <c r="G23" s="22"/>
      <c r="H23" s="23" t="str">
        <f t="shared" si="1"/>
        <v/>
      </c>
      <c r="I23" s="38"/>
      <c r="J23" s="22"/>
      <c r="K23" s="22"/>
      <c r="L23" s="23" t="str">
        <f t="shared" si="2"/>
        <v/>
      </c>
      <c r="M23" s="38"/>
      <c r="N23" s="22"/>
      <c r="O23" s="22"/>
      <c r="P23" s="23" t="str">
        <f t="shared" si="3"/>
        <v/>
      </c>
      <c r="Q23" s="38"/>
      <c r="R23" s="22"/>
      <c r="S23" s="22"/>
      <c r="T23" s="23" t="str">
        <f t="shared" si="4"/>
        <v/>
      </c>
      <c r="U23" s="38"/>
      <c r="V23" s="22"/>
      <c r="W23" s="22"/>
      <c r="X23" s="23" t="str">
        <f t="shared" si="5"/>
        <v/>
      </c>
      <c r="Y23" s="38"/>
      <c r="Z23" s="22"/>
      <c r="AA23" s="22"/>
      <c r="AB23" s="23" t="str">
        <f t="shared" si="6"/>
        <v/>
      </c>
      <c r="AC23" s="38"/>
      <c r="AD23" s="44" t="str">
        <f t="shared" si="7"/>
        <v/>
      </c>
      <c r="AE23" s="47" t="str">
        <f>IF(A23="","",VLOOKUP($A23,Ключ!$D$2:$E$4,2,0))</f>
        <v/>
      </c>
      <c r="AF23" s="45" t="str">
        <f>IF(A23="","",IFERROR(VLOOKUP($A23,Сотрудники[],2,0),AH23*AD23))</f>
        <v/>
      </c>
      <c r="AG23" s="35"/>
    </row>
    <row r="24" spans="1:33" ht="21" x14ac:dyDescent="0.35">
      <c r="A24" s="37"/>
      <c r="B24" s="21"/>
      <c r="C24" s="22"/>
      <c r="D24" s="23" t="str">
        <f t="shared" si="0"/>
        <v/>
      </c>
      <c r="E24" s="38"/>
      <c r="F24" s="22"/>
      <c r="G24" s="22"/>
      <c r="H24" s="23" t="str">
        <f t="shared" si="1"/>
        <v/>
      </c>
      <c r="I24" s="38"/>
      <c r="J24" s="22"/>
      <c r="K24" s="22"/>
      <c r="L24" s="23" t="str">
        <f t="shared" si="2"/>
        <v/>
      </c>
      <c r="M24" s="38"/>
      <c r="N24" s="22"/>
      <c r="O24" s="22"/>
      <c r="P24" s="23" t="str">
        <f t="shared" si="3"/>
        <v/>
      </c>
      <c r="Q24" s="38"/>
      <c r="R24" s="22"/>
      <c r="S24" s="22"/>
      <c r="T24" s="23" t="str">
        <f t="shared" si="4"/>
        <v/>
      </c>
      <c r="U24" s="38"/>
      <c r="V24" s="22"/>
      <c r="W24" s="22"/>
      <c r="X24" s="23" t="str">
        <f t="shared" si="5"/>
        <v/>
      </c>
      <c r="Y24" s="38"/>
      <c r="Z24" s="22"/>
      <c r="AA24" s="22"/>
      <c r="AB24" s="23" t="str">
        <f t="shared" si="6"/>
        <v/>
      </c>
      <c r="AC24" s="38"/>
      <c r="AD24" s="44" t="str">
        <f t="shared" si="7"/>
        <v/>
      </c>
      <c r="AE24" s="47" t="str">
        <f>IF(A24="","",VLOOKUP($A24,Ключ!$D$2:$E$4,2,0))</f>
        <v/>
      </c>
      <c r="AF24" s="45" t="str">
        <f>IF(A24="","",IFERROR(VLOOKUP($A24,Сотрудники[],2,0),AH24*AD24))</f>
        <v/>
      </c>
      <c r="AG24" s="35"/>
    </row>
    <row r="25" spans="1:33" ht="21" x14ac:dyDescent="0.35">
      <c r="A25" s="37"/>
      <c r="B25" s="21"/>
      <c r="C25" s="22"/>
      <c r="D25" s="23" t="str">
        <f t="shared" si="0"/>
        <v/>
      </c>
      <c r="E25" s="38"/>
      <c r="F25" s="22"/>
      <c r="G25" s="22"/>
      <c r="H25" s="23" t="str">
        <f t="shared" si="1"/>
        <v/>
      </c>
      <c r="I25" s="38"/>
      <c r="J25" s="22"/>
      <c r="K25" s="22"/>
      <c r="L25" s="23" t="str">
        <f t="shared" si="2"/>
        <v/>
      </c>
      <c r="M25" s="38"/>
      <c r="N25" s="22"/>
      <c r="O25" s="22"/>
      <c r="P25" s="23" t="str">
        <f t="shared" si="3"/>
        <v/>
      </c>
      <c r="Q25" s="38"/>
      <c r="R25" s="22"/>
      <c r="S25" s="22"/>
      <c r="T25" s="23" t="str">
        <f t="shared" si="4"/>
        <v/>
      </c>
      <c r="U25" s="38"/>
      <c r="V25" s="22"/>
      <c r="W25" s="22"/>
      <c r="X25" s="23" t="str">
        <f t="shared" si="5"/>
        <v/>
      </c>
      <c r="Y25" s="38"/>
      <c r="Z25" s="22"/>
      <c r="AA25" s="22"/>
      <c r="AB25" s="23" t="str">
        <f t="shared" si="6"/>
        <v/>
      </c>
      <c r="AC25" s="38"/>
      <c r="AD25" s="44" t="str">
        <f t="shared" si="7"/>
        <v/>
      </c>
      <c r="AE25" s="47" t="str">
        <f>IF(A25="","",VLOOKUP($A25,Ключ!$D$2:$E$4,2,0))</f>
        <v/>
      </c>
      <c r="AF25" s="45" t="str">
        <f>IF(A25="","",IFERROR(VLOOKUP($A25,Сотрудники[],2,0),AH25*AD25))</f>
        <v/>
      </c>
      <c r="AG25" s="35"/>
    </row>
    <row r="26" spans="1:33" ht="21" x14ac:dyDescent="0.35">
      <c r="A26" s="37"/>
      <c r="B26" s="21"/>
      <c r="C26" s="22"/>
      <c r="D26" s="23" t="str">
        <f t="shared" si="0"/>
        <v/>
      </c>
      <c r="E26" s="38"/>
      <c r="F26" s="22"/>
      <c r="G26" s="22"/>
      <c r="H26" s="23" t="str">
        <f t="shared" si="1"/>
        <v/>
      </c>
      <c r="I26" s="38"/>
      <c r="J26" s="22"/>
      <c r="K26" s="22"/>
      <c r="L26" s="23" t="str">
        <f t="shared" si="2"/>
        <v/>
      </c>
      <c r="M26" s="38"/>
      <c r="N26" s="22"/>
      <c r="O26" s="22"/>
      <c r="P26" s="23" t="str">
        <f t="shared" si="3"/>
        <v/>
      </c>
      <c r="Q26" s="38"/>
      <c r="R26" s="22"/>
      <c r="S26" s="22"/>
      <c r="T26" s="23" t="str">
        <f t="shared" si="4"/>
        <v/>
      </c>
      <c r="U26" s="38"/>
      <c r="V26" s="22"/>
      <c r="W26" s="22"/>
      <c r="X26" s="23" t="str">
        <f t="shared" si="5"/>
        <v/>
      </c>
      <c r="Y26" s="38"/>
      <c r="Z26" s="22"/>
      <c r="AA26" s="22"/>
      <c r="AB26" s="23" t="str">
        <f t="shared" si="6"/>
        <v/>
      </c>
      <c r="AC26" s="38"/>
      <c r="AD26" s="44" t="str">
        <f t="shared" si="7"/>
        <v/>
      </c>
      <c r="AE26" s="47" t="str">
        <f>IF(A26="","",VLOOKUP($A26,Ключ!$D$2:$E$4,2,0))</f>
        <v/>
      </c>
      <c r="AF26" s="45" t="str">
        <f>IF(A26="","",IFERROR(VLOOKUP($A26,Сотрудники[],2,0),AH26*AD26))</f>
        <v/>
      </c>
      <c r="AG26" s="35"/>
    </row>
    <row r="27" spans="1:33" ht="21" x14ac:dyDescent="0.35">
      <c r="A27" s="37"/>
      <c r="B27" s="21"/>
      <c r="C27" s="22"/>
      <c r="D27" s="23" t="str">
        <f t="shared" si="0"/>
        <v/>
      </c>
      <c r="E27" s="38"/>
      <c r="F27" s="22"/>
      <c r="G27" s="22"/>
      <c r="H27" s="23" t="str">
        <f t="shared" si="1"/>
        <v/>
      </c>
      <c r="I27" s="38"/>
      <c r="J27" s="22"/>
      <c r="K27" s="22"/>
      <c r="L27" s="23" t="str">
        <f t="shared" si="2"/>
        <v/>
      </c>
      <c r="M27" s="38"/>
      <c r="N27" s="22"/>
      <c r="O27" s="22"/>
      <c r="P27" s="23" t="str">
        <f t="shared" si="3"/>
        <v/>
      </c>
      <c r="Q27" s="38"/>
      <c r="R27" s="22"/>
      <c r="S27" s="22"/>
      <c r="T27" s="23" t="str">
        <f t="shared" si="4"/>
        <v/>
      </c>
      <c r="U27" s="38"/>
      <c r="V27" s="22"/>
      <c r="W27" s="22"/>
      <c r="X27" s="23" t="str">
        <f t="shared" si="5"/>
        <v/>
      </c>
      <c r="Y27" s="38"/>
      <c r="Z27" s="22"/>
      <c r="AA27" s="22"/>
      <c r="AB27" s="23" t="str">
        <f t="shared" si="6"/>
        <v/>
      </c>
      <c r="AC27" s="38"/>
      <c r="AD27" s="44" t="str">
        <f t="shared" si="7"/>
        <v/>
      </c>
      <c r="AE27" s="47" t="str">
        <f>IF(A27="","",VLOOKUP($A27,Ключ!$D$2:$E$4,2,0))</f>
        <v/>
      </c>
      <c r="AF27" s="45" t="str">
        <f>IF(A27="","",IFERROR(VLOOKUP($A27,Сотрудники[],2,0),AH27*AD27))</f>
        <v/>
      </c>
      <c r="AG27" s="35"/>
    </row>
    <row r="28" spans="1:33" ht="21" x14ac:dyDescent="0.35">
      <c r="A28" s="37"/>
      <c r="B28" s="21"/>
      <c r="C28" s="22"/>
      <c r="D28" s="23" t="str">
        <f t="shared" si="0"/>
        <v/>
      </c>
      <c r="E28" s="38"/>
      <c r="F28" s="22"/>
      <c r="G28" s="22"/>
      <c r="H28" s="23" t="str">
        <f t="shared" si="1"/>
        <v/>
      </c>
      <c r="I28" s="38"/>
      <c r="J28" s="22"/>
      <c r="K28" s="22"/>
      <c r="L28" s="23" t="str">
        <f t="shared" si="2"/>
        <v/>
      </c>
      <c r="M28" s="38"/>
      <c r="N28" s="22"/>
      <c r="O28" s="22"/>
      <c r="P28" s="23" t="str">
        <f t="shared" si="3"/>
        <v/>
      </c>
      <c r="Q28" s="38"/>
      <c r="R28" s="22"/>
      <c r="S28" s="22"/>
      <c r="T28" s="23" t="str">
        <f t="shared" si="4"/>
        <v/>
      </c>
      <c r="U28" s="38"/>
      <c r="V28" s="22"/>
      <c r="W28" s="22"/>
      <c r="X28" s="23" t="str">
        <f t="shared" si="5"/>
        <v/>
      </c>
      <c r="Y28" s="38"/>
      <c r="Z28" s="22"/>
      <c r="AA28" s="22"/>
      <c r="AB28" s="23" t="str">
        <f t="shared" si="6"/>
        <v/>
      </c>
      <c r="AC28" s="38"/>
      <c r="AD28" s="44" t="str">
        <f t="shared" si="7"/>
        <v/>
      </c>
      <c r="AE28" s="47" t="str">
        <f>IF(A28="","",VLOOKUP($A28,Ключ!$D$2:$E$4,2,0))</f>
        <v/>
      </c>
      <c r="AF28" s="45" t="str">
        <f>IF(A28="","",IFERROR(VLOOKUP($A28,Сотрудники[],2,0),AH28*AD28))</f>
        <v/>
      </c>
      <c r="AG28" s="35"/>
    </row>
    <row r="29" spans="1:33" ht="21" x14ac:dyDescent="0.35">
      <c r="A29" s="37"/>
      <c r="B29" s="21"/>
      <c r="C29" s="22"/>
      <c r="D29" s="23" t="str">
        <f t="shared" si="0"/>
        <v/>
      </c>
      <c r="E29" s="38"/>
      <c r="F29" s="22"/>
      <c r="G29" s="22"/>
      <c r="H29" s="23" t="str">
        <f t="shared" si="1"/>
        <v/>
      </c>
      <c r="I29" s="38"/>
      <c r="J29" s="22"/>
      <c r="K29" s="22"/>
      <c r="L29" s="23" t="str">
        <f t="shared" si="2"/>
        <v/>
      </c>
      <c r="M29" s="38"/>
      <c r="N29" s="22"/>
      <c r="O29" s="22"/>
      <c r="P29" s="23" t="str">
        <f t="shared" si="3"/>
        <v/>
      </c>
      <c r="Q29" s="38"/>
      <c r="R29" s="22"/>
      <c r="S29" s="22"/>
      <c r="T29" s="23" t="str">
        <f t="shared" si="4"/>
        <v/>
      </c>
      <c r="U29" s="38"/>
      <c r="V29" s="22"/>
      <c r="W29" s="22"/>
      <c r="X29" s="23" t="str">
        <f t="shared" si="5"/>
        <v/>
      </c>
      <c r="Y29" s="38"/>
      <c r="Z29" s="22"/>
      <c r="AA29" s="22"/>
      <c r="AB29" s="23" t="str">
        <f t="shared" si="6"/>
        <v/>
      </c>
      <c r="AC29" s="38"/>
      <c r="AD29" s="44" t="str">
        <f t="shared" si="7"/>
        <v/>
      </c>
      <c r="AE29" s="47" t="str">
        <f>IF(A29="","",VLOOKUP($A29,Ключ!$D$2:$E$4,2,0))</f>
        <v/>
      </c>
      <c r="AF29" s="45" t="str">
        <f>IF(A29="","",IFERROR(VLOOKUP($A29,Сотрудники[],2,0),AH29*AD29))</f>
        <v/>
      </c>
      <c r="AG29" s="35"/>
    </row>
    <row r="30" spans="1:33" ht="21" x14ac:dyDescent="0.35">
      <c r="A30" s="37"/>
      <c r="B30" s="21"/>
      <c r="C30" s="22"/>
      <c r="D30" s="23" t="str">
        <f t="shared" si="0"/>
        <v/>
      </c>
      <c r="E30" s="38"/>
      <c r="F30" s="22"/>
      <c r="G30" s="22"/>
      <c r="H30" s="23" t="str">
        <f t="shared" si="1"/>
        <v/>
      </c>
      <c r="I30" s="38"/>
      <c r="J30" s="22"/>
      <c r="K30" s="22"/>
      <c r="L30" s="23" t="str">
        <f t="shared" si="2"/>
        <v/>
      </c>
      <c r="M30" s="38"/>
      <c r="N30" s="22"/>
      <c r="O30" s="22"/>
      <c r="P30" s="23" t="str">
        <f t="shared" si="3"/>
        <v/>
      </c>
      <c r="Q30" s="38"/>
      <c r="R30" s="22"/>
      <c r="S30" s="22"/>
      <c r="T30" s="23" t="str">
        <f t="shared" si="4"/>
        <v/>
      </c>
      <c r="U30" s="38"/>
      <c r="V30" s="22"/>
      <c r="W30" s="22"/>
      <c r="X30" s="23" t="str">
        <f t="shared" si="5"/>
        <v/>
      </c>
      <c r="Y30" s="38"/>
      <c r="Z30" s="22"/>
      <c r="AA30" s="22"/>
      <c r="AB30" s="23" t="str">
        <f t="shared" si="6"/>
        <v/>
      </c>
      <c r="AC30" s="38"/>
      <c r="AD30" s="44" t="str">
        <f t="shared" si="7"/>
        <v/>
      </c>
      <c r="AE30" s="47" t="str">
        <f>IF(A30="","",VLOOKUP($A30,Ключ!$D$2:$E$4,2,0))</f>
        <v/>
      </c>
      <c r="AF30" s="45" t="str">
        <f>IF(A30="","",IFERROR(VLOOKUP($A30,Сотрудники[],2,0),AH30*AD30))</f>
        <v/>
      </c>
      <c r="AG30" s="35"/>
    </row>
    <row r="31" spans="1:33" ht="21" x14ac:dyDescent="0.35">
      <c r="A31" s="37"/>
      <c r="B31" s="21"/>
      <c r="C31" s="22"/>
      <c r="D31" s="23" t="str">
        <f t="shared" si="0"/>
        <v/>
      </c>
      <c r="E31" s="38"/>
      <c r="F31" s="22"/>
      <c r="G31" s="22"/>
      <c r="H31" s="23" t="str">
        <f t="shared" si="1"/>
        <v/>
      </c>
      <c r="I31" s="38"/>
      <c r="J31" s="22"/>
      <c r="K31" s="22"/>
      <c r="L31" s="23" t="str">
        <f t="shared" si="2"/>
        <v/>
      </c>
      <c r="M31" s="38"/>
      <c r="N31" s="22"/>
      <c r="O31" s="22"/>
      <c r="P31" s="23" t="str">
        <f t="shared" si="3"/>
        <v/>
      </c>
      <c r="Q31" s="38"/>
      <c r="R31" s="22"/>
      <c r="S31" s="22"/>
      <c r="T31" s="23" t="str">
        <f t="shared" si="4"/>
        <v/>
      </c>
      <c r="U31" s="38"/>
      <c r="V31" s="22"/>
      <c r="W31" s="22"/>
      <c r="X31" s="23" t="str">
        <f t="shared" si="5"/>
        <v/>
      </c>
      <c r="Y31" s="38"/>
      <c r="Z31" s="22"/>
      <c r="AA31" s="22"/>
      <c r="AB31" s="23" t="str">
        <f t="shared" si="6"/>
        <v/>
      </c>
      <c r="AC31" s="38"/>
      <c r="AD31" s="44" t="str">
        <f t="shared" si="7"/>
        <v/>
      </c>
      <c r="AE31" s="47" t="str">
        <f>IF(A31="","",VLOOKUP($A31,Ключ!$D$2:$E$4,2,0))</f>
        <v/>
      </c>
      <c r="AF31" s="45" t="str">
        <f>IF(A31="","",IFERROR(VLOOKUP($A31,Сотрудники[],2,0),AH31*AD31))</f>
        <v/>
      </c>
      <c r="AG31" s="35"/>
    </row>
    <row r="32" spans="1:33" ht="21" x14ac:dyDescent="0.35">
      <c r="A32" s="37"/>
      <c r="B32" s="21"/>
      <c r="C32" s="22"/>
      <c r="D32" s="23" t="str">
        <f t="shared" si="0"/>
        <v/>
      </c>
      <c r="E32" s="38"/>
      <c r="F32" s="22"/>
      <c r="G32" s="22"/>
      <c r="H32" s="23" t="str">
        <f t="shared" si="1"/>
        <v/>
      </c>
      <c r="I32" s="38"/>
      <c r="J32" s="22"/>
      <c r="K32" s="22"/>
      <c r="L32" s="23" t="str">
        <f t="shared" si="2"/>
        <v/>
      </c>
      <c r="M32" s="38"/>
      <c r="N32" s="22"/>
      <c r="O32" s="22"/>
      <c r="P32" s="23" t="str">
        <f t="shared" si="3"/>
        <v/>
      </c>
      <c r="Q32" s="38"/>
      <c r="R32" s="22"/>
      <c r="S32" s="22"/>
      <c r="T32" s="23" t="str">
        <f t="shared" si="4"/>
        <v/>
      </c>
      <c r="U32" s="38"/>
      <c r="V32" s="22"/>
      <c r="W32" s="22"/>
      <c r="X32" s="23" t="str">
        <f t="shared" si="5"/>
        <v/>
      </c>
      <c r="Y32" s="38"/>
      <c r="Z32" s="22"/>
      <c r="AA32" s="22"/>
      <c r="AB32" s="23" t="str">
        <f t="shared" si="6"/>
        <v/>
      </c>
      <c r="AC32" s="38"/>
      <c r="AD32" s="44" t="str">
        <f t="shared" si="7"/>
        <v/>
      </c>
      <c r="AE32" s="47" t="str">
        <f>IF(A32="","",VLOOKUP($A32,Ключ!$D$2:$E$4,2,0))</f>
        <v/>
      </c>
      <c r="AF32" s="45" t="str">
        <f>IF(A32="","",IFERROR(VLOOKUP($A32,Сотрудники[],2,0),AH32*AD32))</f>
        <v/>
      </c>
      <c r="AG32" s="35"/>
    </row>
    <row r="33" spans="1:33" ht="21" x14ac:dyDescent="0.35">
      <c r="A33" s="37"/>
      <c r="B33" s="21"/>
      <c r="C33" s="22"/>
      <c r="D33" s="23" t="str">
        <f t="shared" si="0"/>
        <v/>
      </c>
      <c r="E33" s="38"/>
      <c r="F33" s="22"/>
      <c r="G33" s="22"/>
      <c r="H33" s="23" t="str">
        <f t="shared" si="1"/>
        <v/>
      </c>
      <c r="I33" s="38"/>
      <c r="J33" s="22"/>
      <c r="K33" s="22"/>
      <c r="L33" s="23" t="str">
        <f t="shared" si="2"/>
        <v/>
      </c>
      <c r="M33" s="38"/>
      <c r="N33" s="22"/>
      <c r="O33" s="22"/>
      <c r="P33" s="23" t="str">
        <f t="shared" si="3"/>
        <v/>
      </c>
      <c r="Q33" s="38"/>
      <c r="R33" s="22"/>
      <c r="S33" s="22"/>
      <c r="T33" s="23" t="str">
        <f t="shared" si="4"/>
        <v/>
      </c>
      <c r="U33" s="38"/>
      <c r="V33" s="22"/>
      <c r="W33" s="22"/>
      <c r="X33" s="23" t="str">
        <f t="shared" si="5"/>
        <v/>
      </c>
      <c r="Y33" s="38"/>
      <c r="Z33" s="22"/>
      <c r="AA33" s="22"/>
      <c r="AB33" s="23" t="str">
        <f t="shared" si="6"/>
        <v/>
      </c>
      <c r="AC33" s="38"/>
      <c r="AD33" s="44" t="str">
        <f t="shared" si="7"/>
        <v/>
      </c>
      <c r="AE33" s="47" t="str">
        <f>IF(A33="","",VLOOKUP($A33,Ключ!$D$2:$E$4,2,0))</f>
        <v/>
      </c>
      <c r="AF33" s="45" t="str">
        <f>IF(A33="","",IFERROR(VLOOKUP($A33,Сотрудники[],2,0),AH33*AD33))</f>
        <v/>
      </c>
      <c r="AG33" s="35"/>
    </row>
    <row r="34" spans="1:33" ht="21" x14ac:dyDescent="0.35">
      <c r="A34" s="37"/>
      <c r="B34" s="21"/>
      <c r="C34" s="22"/>
      <c r="D34" s="23" t="str">
        <f t="shared" si="0"/>
        <v/>
      </c>
      <c r="E34" s="38"/>
      <c r="F34" s="22"/>
      <c r="G34" s="22"/>
      <c r="H34" s="23" t="str">
        <f t="shared" si="1"/>
        <v/>
      </c>
      <c r="I34" s="38"/>
      <c r="J34" s="22"/>
      <c r="K34" s="22"/>
      <c r="L34" s="23" t="str">
        <f t="shared" si="2"/>
        <v/>
      </c>
      <c r="M34" s="38"/>
      <c r="N34" s="22"/>
      <c r="O34" s="22"/>
      <c r="P34" s="23" t="str">
        <f t="shared" si="3"/>
        <v/>
      </c>
      <c r="Q34" s="38"/>
      <c r="R34" s="22"/>
      <c r="S34" s="22"/>
      <c r="T34" s="23" t="str">
        <f t="shared" si="4"/>
        <v/>
      </c>
      <c r="U34" s="38"/>
      <c r="V34" s="22"/>
      <c r="W34" s="22"/>
      <c r="X34" s="23" t="str">
        <f t="shared" si="5"/>
        <v/>
      </c>
      <c r="Y34" s="38"/>
      <c r="Z34" s="22"/>
      <c r="AA34" s="22"/>
      <c r="AB34" s="23" t="str">
        <f t="shared" si="6"/>
        <v/>
      </c>
      <c r="AC34" s="38"/>
      <c r="AD34" s="44" t="str">
        <f t="shared" si="7"/>
        <v/>
      </c>
      <c r="AE34" s="47" t="str">
        <f>IF(A34="","",VLOOKUP($A34,Ключ!$D$2:$E$4,2,0))</f>
        <v/>
      </c>
      <c r="AF34" s="45" t="str">
        <f>IF(A34="","",IFERROR(VLOOKUP($A34,Сотрудники[],2,0),AH34*AD34))</f>
        <v/>
      </c>
      <c r="AG34" s="35"/>
    </row>
    <row r="35" spans="1:33" ht="21" x14ac:dyDescent="0.35">
      <c r="A35" s="37"/>
      <c r="B35" s="21"/>
      <c r="C35" s="22"/>
      <c r="D35" s="23" t="str">
        <f t="shared" si="0"/>
        <v/>
      </c>
      <c r="E35" s="38"/>
      <c r="F35" s="22"/>
      <c r="G35" s="22"/>
      <c r="H35" s="23" t="str">
        <f t="shared" si="1"/>
        <v/>
      </c>
      <c r="I35" s="38"/>
      <c r="J35" s="22"/>
      <c r="K35" s="22"/>
      <c r="L35" s="23" t="str">
        <f t="shared" si="2"/>
        <v/>
      </c>
      <c r="M35" s="38"/>
      <c r="N35" s="22"/>
      <c r="O35" s="22"/>
      <c r="P35" s="23" t="str">
        <f t="shared" si="3"/>
        <v/>
      </c>
      <c r="Q35" s="38"/>
      <c r="R35" s="22"/>
      <c r="S35" s="22"/>
      <c r="T35" s="23" t="str">
        <f t="shared" si="4"/>
        <v/>
      </c>
      <c r="U35" s="38"/>
      <c r="V35" s="22"/>
      <c r="W35" s="22"/>
      <c r="X35" s="23" t="str">
        <f t="shared" si="5"/>
        <v/>
      </c>
      <c r="Y35" s="38"/>
      <c r="Z35" s="22"/>
      <c r="AA35" s="22"/>
      <c r="AB35" s="23" t="str">
        <f t="shared" si="6"/>
        <v/>
      </c>
      <c r="AC35" s="38"/>
      <c r="AD35" s="44" t="str">
        <f t="shared" si="7"/>
        <v/>
      </c>
      <c r="AE35" s="47" t="str">
        <f>IF(A35="","",VLOOKUP($A35,Ключ!$D$2:$E$4,2,0))</f>
        <v/>
      </c>
      <c r="AF35" s="45" t="str">
        <f>IF(A35="","",IFERROR(VLOOKUP($A35,Сотрудники[],2,0),AH35*AD35))</f>
        <v/>
      </c>
      <c r="AG35" s="35"/>
    </row>
    <row r="36" spans="1:33" ht="21" x14ac:dyDescent="0.35">
      <c r="A36" s="37"/>
      <c r="B36" s="21"/>
      <c r="C36" s="22"/>
      <c r="D36" s="23" t="str">
        <f t="shared" si="0"/>
        <v/>
      </c>
      <c r="E36" s="38"/>
      <c r="F36" s="22"/>
      <c r="G36" s="22"/>
      <c r="H36" s="23" t="str">
        <f t="shared" si="1"/>
        <v/>
      </c>
      <c r="I36" s="38"/>
      <c r="J36" s="22"/>
      <c r="K36" s="22"/>
      <c r="L36" s="23" t="str">
        <f t="shared" si="2"/>
        <v/>
      </c>
      <c r="M36" s="38"/>
      <c r="N36" s="22"/>
      <c r="O36" s="22"/>
      <c r="P36" s="23" t="str">
        <f t="shared" si="3"/>
        <v/>
      </c>
      <c r="Q36" s="38"/>
      <c r="R36" s="22"/>
      <c r="S36" s="22"/>
      <c r="T36" s="23" t="str">
        <f t="shared" si="4"/>
        <v/>
      </c>
      <c r="U36" s="38"/>
      <c r="V36" s="22"/>
      <c r="W36" s="22"/>
      <c r="X36" s="23" t="str">
        <f t="shared" si="5"/>
        <v/>
      </c>
      <c r="Y36" s="38"/>
      <c r="Z36" s="22"/>
      <c r="AA36" s="22"/>
      <c r="AB36" s="23" t="str">
        <f t="shared" si="6"/>
        <v/>
      </c>
      <c r="AC36" s="38"/>
      <c r="AD36" s="44" t="str">
        <f t="shared" si="7"/>
        <v/>
      </c>
      <c r="AE36" s="47" t="str">
        <f>IF(A36="","",VLOOKUP($A36,Ключ!$D$2:$E$4,2,0))</f>
        <v/>
      </c>
      <c r="AF36" s="45" t="str">
        <f>IF(A36="","",IFERROR(VLOOKUP($A36,Сотрудники[],2,0),AH36*AD36))</f>
        <v/>
      </c>
      <c r="AG36" s="35"/>
    </row>
    <row r="37" spans="1:33" ht="21" x14ac:dyDescent="0.35">
      <c r="A37" s="37"/>
      <c r="B37" s="21"/>
      <c r="C37" s="22"/>
      <c r="D37" s="23" t="str">
        <f t="shared" si="0"/>
        <v/>
      </c>
      <c r="E37" s="38"/>
      <c r="F37" s="22"/>
      <c r="G37" s="22"/>
      <c r="H37" s="23" t="str">
        <f t="shared" si="1"/>
        <v/>
      </c>
      <c r="I37" s="38"/>
      <c r="J37" s="22"/>
      <c r="K37" s="22"/>
      <c r="L37" s="23" t="str">
        <f t="shared" si="2"/>
        <v/>
      </c>
      <c r="M37" s="38"/>
      <c r="N37" s="22"/>
      <c r="O37" s="22"/>
      <c r="P37" s="23" t="str">
        <f t="shared" si="3"/>
        <v/>
      </c>
      <c r="Q37" s="38"/>
      <c r="R37" s="22"/>
      <c r="S37" s="22"/>
      <c r="T37" s="23" t="str">
        <f t="shared" si="4"/>
        <v/>
      </c>
      <c r="U37" s="38"/>
      <c r="V37" s="22"/>
      <c r="W37" s="22"/>
      <c r="X37" s="23" t="str">
        <f t="shared" si="5"/>
        <v/>
      </c>
      <c r="Y37" s="38"/>
      <c r="Z37" s="22"/>
      <c r="AA37" s="22"/>
      <c r="AB37" s="23" t="str">
        <f t="shared" si="6"/>
        <v/>
      </c>
      <c r="AC37" s="38"/>
      <c r="AD37" s="44" t="str">
        <f t="shared" si="7"/>
        <v/>
      </c>
      <c r="AE37" s="47" t="str">
        <f>IF(A37="","",VLOOKUP($A37,Ключ!$D$2:$E$4,2,0))</f>
        <v/>
      </c>
      <c r="AF37" s="45" t="str">
        <f>IF(A37="","",IFERROR(VLOOKUP($A37,Сотрудники[],2,0),AH37*AD37))</f>
        <v/>
      </c>
      <c r="AG37" s="35"/>
    </row>
    <row r="38" spans="1:33" ht="21" x14ac:dyDescent="0.35">
      <c r="A38" s="37"/>
      <c r="B38" s="21"/>
      <c r="C38" s="22"/>
      <c r="D38" s="23" t="str">
        <f t="shared" si="0"/>
        <v/>
      </c>
      <c r="E38" s="38"/>
      <c r="F38" s="22"/>
      <c r="G38" s="22"/>
      <c r="H38" s="23" t="str">
        <f t="shared" si="1"/>
        <v/>
      </c>
      <c r="I38" s="38"/>
      <c r="J38" s="22"/>
      <c r="K38" s="22"/>
      <c r="L38" s="23" t="str">
        <f t="shared" si="2"/>
        <v/>
      </c>
      <c r="M38" s="38"/>
      <c r="N38" s="22"/>
      <c r="O38" s="22"/>
      <c r="P38" s="23" t="str">
        <f t="shared" si="3"/>
        <v/>
      </c>
      <c r="Q38" s="38"/>
      <c r="R38" s="22"/>
      <c r="S38" s="22"/>
      <c r="T38" s="23" t="str">
        <f t="shared" si="4"/>
        <v/>
      </c>
      <c r="U38" s="38"/>
      <c r="V38" s="22"/>
      <c r="W38" s="22"/>
      <c r="X38" s="23" t="str">
        <f t="shared" si="5"/>
        <v/>
      </c>
      <c r="Y38" s="38"/>
      <c r="Z38" s="22"/>
      <c r="AA38" s="22"/>
      <c r="AB38" s="23" t="str">
        <f t="shared" si="6"/>
        <v/>
      </c>
      <c r="AC38" s="38"/>
      <c r="AD38" s="44" t="str">
        <f t="shared" si="7"/>
        <v/>
      </c>
      <c r="AE38" s="47" t="str">
        <f>IF(A38="","",VLOOKUP($A38,Ключ!$D$2:$E$4,2,0))</f>
        <v/>
      </c>
      <c r="AF38" s="45" t="str">
        <f>IF(A38="","",IFERROR(VLOOKUP($A38,Сотрудники[],2,0),AH38*AD38))</f>
        <v/>
      </c>
      <c r="AG38" s="35"/>
    </row>
    <row r="39" spans="1:33" ht="21" x14ac:dyDescent="0.35">
      <c r="A39" s="37"/>
      <c r="B39" s="21"/>
      <c r="C39" s="22"/>
      <c r="D39" s="23" t="str">
        <f t="shared" si="0"/>
        <v/>
      </c>
      <c r="E39" s="38"/>
      <c r="F39" s="22"/>
      <c r="G39" s="22"/>
      <c r="H39" s="23" t="str">
        <f t="shared" si="1"/>
        <v/>
      </c>
      <c r="I39" s="38"/>
      <c r="J39" s="22"/>
      <c r="K39" s="22"/>
      <c r="L39" s="23" t="str">
        <f t="shared" si="2"/>
        <v/>
      </c>
      <c r="M39" s="38"/>
      <c r="N39" s="22"/>
      <c r="O39" s="22"/>
      <c r="P39" s="23" t="str">
        <f t="shared" si="3"/>
        <v/>
      </c>
      <c r="Q39" s="38"/>
      <c r="R39" s="22"/>
      <c r="S39" s="22"/>
      <c r="T39" s="23" t="str">
        <f t="shared" si="4"/>
        <v/>
      </c>
      <c r="U39" s="38"/>
      <c r="V39" s="22"/>
      <c r="W39" s="22"/>
      <c r="X39" s="23" t="str">
        <f t="shared" si="5"/>
        <v/>
      </c>
      <c r="Y39" s="38"/>
      <c r="Z39" s="22"/>
      <c r="AA39" s="22"/>
      <c r="AB39" s="23" t="str">
        <f t="shared" si="6"/>
        <v/>
      </c>
      <c r="AC39" s="38"/>
      <c r="AD39" s="44" t="str">
        <f t="shared" si="7"/>
        <v/>
      </c>
      <c r="AE39" s="47" t="str">
        <f>IF(A39="","",VLOOKUP($A39,Ключ!$D$2:$E$4,2,0))</f>
        <v/>
      </c>
      <c r="AF39" s="45" t="str">
        <f>IF(A39="","",IFERROR(VLOOKUP($A39,Сотрудники[],2,0),AH39*AD39))</f>
        <v/>
      </c>
      <c r="AG39" s="35"/>
    </row>
    <row r="40" spans="1:33" ht="21" x14ac:dyDescent="0.35">
      <c r="A40" s="37"/>
      <c r="B40" s="21"/>
      <c r="C40" s="22"/>
      <c r="D40" s="23" t="str">
        <f t="shared" si="0"/>
        <v/>
      </c>
      <c r="E40" s="38"/>
      <c r="F40" s="22"/>
      <c r="G40" s="22"/>
      <c r="H40" s="23" t="str">
        <f t="shared" si="1"/>
        <v/>
      </c>
      <c r="I40" s="38"/>
      <c r="J40" s="22"/>
      <c r="K40" s="22"/>
      <c r="L40" s="23" t="str">
        <f t="shared" si="2"/>
        <v/>
      </c>
      <c r="M40" s="38"/>
      <c r="N40" s="22"/>
      <c r="O40" s="22"/>
      <c r="P40" s="23" t="str">
        <f t="shared" si="3"/>
        <v/>
      </c>
      <c r="Q40" s="38"/>
      <c r="R40" s="22"/>
      <c r="S40" s="22"/>
      <c r="T40" s="23" t="str">
        <f t="shared" si="4"/>
        <v/>
      </c>
      <c r="U40" s="38"/>
      <c r="V40" s="22"/>
      <c r="W40" s="22"/>
      <c r="X40" s="23" t="str">
        <f t="shared" si="5"/>
        <v/>
      </c>
      <c r="Y40" s="38"/>
      <c r="Z40" s="22"/>
      <c r="AA40" s="22"/>
      <c r="AB40" s="23" t="str">
        <f t="shared" si="6"/>
        <v/>
      </c>
      <c r="AC40" s="38"/>
      <c r="AD40" s="44" t="str">
        <f t="shared" si="7"/>
        <v/>
      </c>
      <c r="AE40" s="47" t="str">
        <f>IF(A40="","",VLOOKUP($A40,Ключ!$D$2:$E$4,2,0))</f>
        <v/>
      </c>
      <c r="AF40" s="45" t="str">
        <f>IF(A40="","",IFERROR(VLOOKUP($A40,Сотрудники[],2,0),AH40*AD40))</f>
        <v/>
      </c>
      <c r="AG40" s="35"/>
    </row>
    <row r="41" spans="1:33" ht="21" x14ac:dyDescent="0.35">
      <c r="A41" s="37"/>
      <c r="B41" s="21"/>
      <c r="C41" s="22"/>
      <c r="D41" s="23" t="str">
        <f t="shared" si="0"/>
        <v/>
      </c>
      <c r="E41" s="38"/>
      <c r="F41" s="22"/>
      <c r="G41" s="22"/>
      <c r="H41" s="23" t="str">
        <f t="shared" si="1"/>
        <v/>
      </c>
      <c r="I41" s="38"/>
      <c r="J41" s="22"/>
      <c r="K41" s="22"/>
      <c r="L41" s="23" t="str">
        <f t="shared" si="2"/>
        <v/>
      </c>
      <c r="M41" s="38"/>
      <c r="N41" s="22"/>
      <c r="O41" s="22"/>
      <c r="P41" s="23" t="str">
        <f t="shared" si="3"/>
        <v/>
      </c>
      <c r="Q41" s="38"/>
      <c r="R41" s="22"/>
      <c r="S41" s="22"/>
      <c r="T41" s="23" t="str">
        <f t="shared" si="4"/>
        <v/>
      </c>
      <c r="U41" s="38"/>
      <c r="V41" s="22"/>
      <c r="W41" s="22"/>
      <c r="X41" s="23" t="str">
        <f t="shared" si="5"/>
        <v/>
      </c>
      <c r="Y41" s="38"/>
      <c r="Z41" s="22"/>
      <c r="AA41" s="22"/>
      <c r="AB41" s="23" t="str">
        <f t="shared" si="6"/>
        <v/>
      </c>
      <c r="AC41" s="38"/>
      <c r="AD41" s="44" t="str">
        <f t="shared" si="7"/>
        <v/>
      </c>
      <c r="AE41" s="47" t="str">
        <f>IF(A41="","",VLOOKUP($A41,Ключ!$D$2:$E$4,2,0))</f>
        <v/>
      </c>
      <c r="AF41" s="45" t="str">
        <f>IF(A41="","",IFERROR(VLOOKUP($A41,Сотрудники[],2,0),AH41*AD41))</f>
        <v/>
      </c>
      <c r="AG41" s="35"/>
    </row>
    <row r="42" spans="1:33" ht="21" x14ac:dyDescent="0.35">
      <c r="A42" s="37"/>
      <c r="B42" s="21"/>
      <c r="C42" s="22"/>
      <c r="D42" s="23" t="str">
        <f t="shared" si="0"/>
        <v/>
      </c>
      <c r="E42" s="38"/>
      <c r="F42" s="22"/>
      <c r="G42" s="22"/>
      <c r="H42" s="23" t="str">
        <f t="shared" si="1"/>
        <v/>
      </c>
      <c r="I42" s="38"/>
      <c r="J42" s="22"/>
      <c r="K42" s="22"/>
      <c r="L42" s="23" t="str">
        <f t="shared" si="2"/>
        <v/>
      </c>
      <c r="M42" s="38"/>
      <c r="N42" s="22"/>
      <c r="O42" s="22"/>
      <c r="P42" s="23" t="str">
        <f t="shared" si="3"/>
        <v/>
      </c>
      <c r="Q42" s="38"/>
      <c r="R42" s="22"/>
      <c r="S42" s="22"/>
      <c r="T42" s="23" t="str">
        <f t="shared" si="4"/>
        <v/>
      </c>
      <c r="U42" s="38"/>
      <c r="V42" s="22"/>
      <c r="W42" s="22"/>
      <c r="X42" s="23" t="str">
        <f t="shared" si="5"/>
        <v/>
      </c>
      <c r="Y42" s="38"/>
      <c r="Z42" s="22"/>
      <c r="AA42" s="22"/>
      <c r="AB42" s="23" t="str">
        <f t="shared" si="6"/>
        <v/>
      </c>
      <c r="AC42" s="38"/>
      <c r="AD42" s="44" t="str">
        <f t="shared" si="7"/>
        <v/>
      </c>
      <c r="AE42" s="47" t="str">
        <f>IF(A42="","",VLOOKUP($A42,Ключ!$D$2:$E$4,2,0))</f>
        <v/>
      </c>
      <c r="AF42" s="45" t="str">
        <f>IF(A42="","",IFERROR(VLOOKUP($A42,Сотрудники[],2,0),AH42*AD42))</f>
        <v/>
      </c>
      <c r="AG42" s="35"/>
    </row>
    <row r="43" spans="1:33" ht="21" x14ac:dyDescent="0.35">
      <c r="A43" s="37"/>
      <c r="B43" s="21"/>
      <c r="C43" s="22"/>
      <c r="D43" s="23" t="str">
        <f t="shared" si="0"/>
        <v/>
      </c>
      <c r="E43" s="38"/>
      <c r="F43" s="22"/>
      <c r="G43" s="22"/>
      <c r="H43" s="23" t="str">
        <f t="shared" si="1"/>
        <v/>
      </c>
      <c r="I43" s="38"/>
      <c r="J43" s="22"/>
      <c r="K43" s="22"/>
      <c r="L43" s="23" t="str">
        <f t="shared" si="2"/>
        <v/>
      </c>
      <c r="M43" s="38"/>
      <c r="N43" s="22"/>
      <c r="O43" s="22"/>
      <c r="P43" s="23" t="str">
        <f t="shared" si="3"/>
        <v/>
      </c>
      <c r="Q43" s="38"/>
      <c r="R43" s="22"/>
      <c r="S43" s="22"/>
      <c r="T43" s="23" t="str">
        <f t="shared" si="4"/>
        <v/>
      </c>
      <c r="U43" s="38"/>
      <c r="V43" s="22"/>
      <c r="W43" s="22"/>
      <c r="X43" s="23" t="str">
        <f t="shared" si="5"/>
        <v/>
      </c>
      <c r="Y43" s="38"/>
      <c r="Z43" s="22"/>
      <c r="AA43" s="22"/>
      <c r="AB43" s="23" t="str">
        <f t="shared" si="6"/>
        <v/>
      </c>
      <c r="AC43" s="38"/>
      <c r="AD43" s="44" t="str">
        <f t="shared" si="7"/>
        <v/>
      </c>
      <c r="AE43" s="47" t="str">
        <f>IF(A43="","",VLOOKUP($A43,Ключ!$D$2:$E$4,2,0))</f>
        <v/>
      </c>
      <c r="AF43" s="45" t="str">
        <f>IF(A43="","",IFERROR(VLOOKUP($A43,Сотрудники[],2,0),AH43*AD43))</f>
        <v/>
      </c>
      <c r="AG43" s="35"/>
    </row>
    <row r="44" spans="1:33" ht="21" x14ac:dyDescent="0.35">
      <c r="A44" s="37"/>
      <c r="B44" s="21"/>
      <c r="C44" s="22"/>
      <c r="D44" s="23" t="str">
        <f t="shared" si="0"/>
        <v/>
      </c>
      <c r="E44" s="38"/>
      <c r="F44" s="22"/>
      <c r="G44" s="22"/>
      <c r="H44" s="23" t="str">
        <f t="shared" si="1"/>
        <v/>
      </c>
      <c r="I44" s="38"/>
      <c r="J44" s="22"/>
      <c r="K44" s="22"/>
      <c r="L44" s="23" t="str">
        <f t="shared" si="2"/>
        <v/>
      </c>
      <c r="M44" s="38"/>
      <c r="N44" s="22"/>
      <c r="O44" s="22"/>
      <c r="P44" s="23" t="str">
        <f t="shared" si="3"/>
        <v/>
      </c>
      <c r="Q44" s="38"/>
      <c r="R44" s="22"/>
      <c r="S44" s="22"/>
      <c r="T44" s="23" t="str">
        <f t="shared" si="4"/>
        <v/>
      </c>
      <c r="U44" s="38"/>
      <c r="V44" s="22"/>
      <c r="W44" s="22"/>
      <c r="X44" s="23" t="str">
        <f t="shared" si="5"/>
        <v/>
      </c>
      <c r="Y44" s="38"/>
      <c r="Z44" s="22"/>
      <c r="AA44" s="22"/>
      <c r="AB44" s="23" t="str">
        <f t="shared" si="6"/>
        <v/>
      </c>
      <c r="AC44" s="38"/>
      <c r="AD44" s="44" t="str">
        <f t="shared" si="7"/>
        <v/>
      </c>
      <c r="AE44" s="47" t="str">
        <f>IF(A44="","",VLOOKUP($A44,Ключ!$D$2:$E$4,2,0))</f>
        <v/>
      </c>
      <c r="AF44" s="45" t="str">
        <f>IF(A44="","",IFERROR(VLOOKUP($A44,Сотрудники[],2,0),AH44*AD44))</f>
        <v/>
      </c>
      <c r="AG44" s="35"/>
    </row>
    <row r="45" spans="1:33" ht="21" x14ac:dyDescent="0.35">
      <c r="A45" s="37"/>
      <c r="B45" s="21"/>
      <c r="C45" s="22"/>
      <c r="D45" s="23" t="str">
        <f t="shared" si="0"/>
        <v/>
      </c>
      <c r="E45" s="38"/>
      <c r="F45" s="22"/>
      <c r="G45" s="22"/>
      <c r="H45" s="23" t="str">
        <f t="shared" si="1"/>
        <v/>
      </c>
      <c r="I45" s="38"/>
      <c r="J45" s="22"/>
      <c r="K45" s="22"/>
      <c r="L45" s="23" t="str">
        <f t="shared" si="2"/>
        <v/>
      </c>
      <c r="M45" s="38"/>
      <c r="N45" s="22"/>
      <c r="O45" s="22"/>
      <c r="P45" s="23" t="str">
        <f t="shared" si="3"/>
        <v/>
      </c>
      <c r="Q45" s="38"/>
      <c r="R45" s="22"/>
      <c r="S45" s="22"/>
      <c r="T45" s="23" t="str">
        <f t="shared" si="4"/>
        <v/>
      </c>
      <c r="U45" s="38"/>
      <c r="V45" s="22"/>
      <c r="W45" s="22"/>
      <c r="X45" s="23" t="str">
        <f t="shared" si="5"/>
        <v/>
      </c>
      <c r="Y45" s="38"/>
      <c r="Z45" s="22"/>
      <c r="AA45" s="22"/>
      <c r="AB45" s="23" t="str">
        <f t="shared" si="6"/>
        <v/>
      </c>
      <c r="AC45" s="38"/>
      <c r="AD45" s="44" t="str">
        <f t="shared" si="7"/>
        <v/>
      </c>
      <c r="AE45" s="47" t="str">
        <f>IF(A45="","",VLOOKUP($A45,Ключ!$D$2:$E$4,2,0))</f>
        <v/>
      </c>
      <c r="AF45" s="45" t="str">
        <f>IF(A45="","",IFERROR(VLOOKUP($A45,Сотрудники[],2,0),AH45*AD45))</f>
        <v/>
      </c>
      <c r="AG45" s="35"/>
    </row>
    <row r="46" spans="1:33" ht="21" x14ac:dyDescent="0.35">
      <c r="A46" s="37"/>
      <c r="B46" s="21"/>
      <c r="C46" s="22"/>
      <c r="D46" s="23" t="str">
        <f t="shared" si="0"/>
        <v/>
      </c>
      <c r="E46" s="38"/>
      <c r="F46" s="22"/>
      <c r="G46" s="22"/>
      <c r="H46" s="23" t="str">
        <f t="shared" si="1"/>
        <v/>
      </c>
      <c r="I46" s="38"/>
      <c r="J46" s="22"/>
      <c r="K46" s="22"/>
      <c r="L46" s="23" t="str">
        <f t="shared" si="2"/>
        <v/>
      </c>
      <c r="M46" s="38"/>
      <c r="N46" s="22"/>
      <c r="O46" s="22"/>
      <c r="P46" s="23" t="str">
        <f t="shared" si="3"/>
        <v/>
      </c>
      <c r="Q46" s="38"/>
      <c r="R46" s="22"/>
      <c r="S46" s="22"/>
      <c r="T46" s="23" t="str">
        <f t="shared" si="4"/>
        <v/>
      </c>
      <c r="U46" s="38"/>
      <c r="V46" s="22"/>
      <c r="W46" s="22"/>
      <c r="X46" s="23" t="str">
        <f t="shared" si="5"/>
        <v/>
      </c>
      <c r="Y46" s="38"/>
      <c r="Z46" s="22"/>
      <c r="AA46" s="22"/>
      <c r="AB46" s="23" t="str">
        <f t="shared" si="6"/>
        <v/>
      </c>
      <c r="AC46" s="38"/>
      <c r="AD46" s="44" t="str">
        <f t="shared" si="7"/>
        <v/>
      </c>
      <c r="AE46" s="47" t="str">
        <f>IF(A46="","",VLOOKUP($A46,Ключ!$D$2:$E$4,2,0))</f>
        <v/>
      </c>
      <c r="AF46" s="45" t="str">
        <f>IF(A46="","",IFERROR(VLOOKUP($A46,Сотрудники[],2,0),AH46*AD46))</f>
        <v/>
      </c>
      <c r="AG46" s="35"/>
    </row>
    <row r="47" spans="1:33" ht="21" x14ac:dyDescent="0.35">
      <c r="A47" s="37"/>
      <c r="B47" s="21"/>
      <c r="C47" s="22"/>
      <c r="D47" s="23" t="str">
        <f t="shared" si="0"/>
        <v/>
      </c>
      <c r="E47" s="38"/>
      <c r="F47" s="22"/>
      <c r="G47" s="22"/>
      <c r="H47" s="23" t="str">
        <f t="shared" si="1"/>
        <v/>
      </c>
      <c r="I47" s="38"/>
      <c r="J47" s="22"/>
      <c r="K47" s="22"/>
      <c r="L47" s="23" t="str">
        <f t="shared" si="2"/>
        <v/>
      </c>
      <c r="M47" s="38"/>
      <c r="N47" s="22"/>
      <c r="O47" s="22"/>
      <c r="P47" s="23" t="str">
        <f t="shared" si="3"/>
        <v/>
      </c>
      <c r="Q47" s="38"/>
      <c r="R47" s="22"/>
      <c r="S47" s="22"/>
      <c r="T47" s="23" t="str">
        <f t="shared" si="4"/>
        <v/>
      </c>
      <c r="U47" s="38"/>
      <c r="V47" s="22"/>
      <c r="W47" s="22"/>
      <c r="X47" s="23" t="str">
        <f t="shared" si="5"/>
        <v/>
      </c>
      <c r="Y47" s="38"/>
      <c r="Z47" s="22"/>
      <c r="AA47" s="22"/>
      <c r="AB47" s="23" t="str">
        <f t="shared" si="6"/>
        <v/>
      </c>
      <c r="AC47" s="38"/>
      <c r="AD47" s="44" t="str">
        <f t="shared" si="7"/>
        <v/>
      </c>
      <c r="AE47" s="47" t="str">
        <f>IF(A47="","",VLOOKUP($A47,Ключ!$D$2:$E$4,2,0))</f>
        <v/>
      </c>
      <c r="AF47" s="45" t="str">
        <f>IF(A47="","",IFERROR(VLOOKUP($A47,Сотрудники[],2,0),AH47*AD47))</f>
        <v/>
      </c>
      <c r="AG47" s="35"/>
    </row>
    <row r="48" spans="1:33" ht="21" x14ac:dyDescent="0.35">
      <c r="A48" s="37"/>
      <c r="B48" s="21"/>
      <c r="C48" s="22"/>
      <c r="D48" s="23" t="str">
        <f t="shared" si="0"/>
        <v/>
      </c>
      <c r="E48" s="38"/>
      <c r="F48" s="22"/>
      <c r="G48" s="22"/>
      <c r="H48" s="23" t="str">
        <f t="shared" si="1"/>
        <v/>
      </c>
      <c r="I48" s="38"/>
      <c r="J48" s="22"/>
      <c r="K48" s="22"/>
      <c r="L48" s="23" t="str">
        <f t="shared" si="2"/>
        <v/>
      </c>
      <c r="M48" s="38"/>
      <c r="N48" s="22"/>
      <c r="O48" s="22"/>
      <c r="P48" s="23" t="str">
        <f t="shared" si="3"/>
        <v/>
      </c>
      <c r="Q48" s="38"/>
      <c r="R48" s="22"/>
      <c r="S48" s="22"/>
      <c r="T48" s="23" t="str">
        <f t="shared" si="4"/>
        <v/>
      </c>
      <c r="U48" s="38"/>
      <c r="V48" s="22"/>
      <c r="W48" s="22"/>
      <c r="X48" s="23" t="str">
        <f t="shared" si="5"/>
        <v/>
      </c>
      <c r="Y48" s="38"/>
      <c r="Z48" s="22"/>
      <c r="AA48" s="22"/>
      <c r="AB48" s="23" t="str">
        <f t="shared" si="6"/>
        <v/>
      </c>
      <c r="AC48" s="38"/>
      <c r="AD48" s="44" t="str">
        <f t="shared" si="7"/>
        <v/>
      </c>
      <c r="AE48" s="47" t="str">
        <f>IF(A48="","",VLOOKUP($A48,Ключ!$D$2:$E$4,2,0))</f>
        <v/>
      </c>
      <c r="AF48" s="45" t="str">
        <f>IF(A48="","",IFERROR(VLOOKUP($A48,Сотрудники[],2,0),AH48*AD48))</f>
        <v/>
      </c>
      <c r="AG48" s="35"/>
    </row>
    <row r="49" spans="1:33" ht="21" x14ac:dyDescent="0.35">
      <c r="A49" s="37"/>
      <c r="B49" s="21"/>
      <c r="C49" s="22"/>
      <c r="D49" s="23" t="str">
        <f t="shared" si="0"/>
        <v/>
      </c>
      <c r="E49" s="38"/>
      <c r="F49" s="22"/>
      <c r="G49" s="22"/>
      <c r="H49" s="23" t="str">
        <f t="shared" si="1"/>
        <v/>
      </c>
      <c r="I49" s="38"/>
      <c r="J49" s="22"/>
      <c r="K49" s="22"/>
      <c r="L49" s="23" t="str">
        <f t="shared" si="2"/>
        <v/>
      </c>
      <c r="M49" s="38"/>
      <c r="N49" s="22"/>
      <c r="O49" s="22"/>
      <c r="P49" s="23" t="str">
        <f t="shared" si="3"/>
        <v/>
      </c>
      <c r="Q49" s="38"/>
      <c r="R49" s="22"/>
      <c r="S49" s="22"/>
      <c r="T49" s="23" t="str">
        <f t="shared" si="4"/>
        <v/>
      </c>
      <c r="U49" s="38"/>
      <c r="V49" s="22"/>
      <c r="W49" s="22"/>
      <c r="X49" s="23" t="str">
        <f t="shared" si="5"/>
        <v/>
      </c>
      <c r="Y49" s="38"/>
      <c r="Z49" s="22"/>
      <c r="AA49" s="22"/>
      <c r="AB49" s="23" t="str">
        <f t="shared" si="6"/>
        <v/>
      </c>
      <c r="AC49" s="38"/>
      <c r="AD49" s="44" t="str">
        <f t="shared" si="7"/>
        <v/>
      </c>
      <c r="AE49" s="47" t="str">
        <f>IF(A49="","",VLOOKUP($A49,Ключ!$D$2:$E$4,2,0))</f>
        <v/>
      </c>
      <c r="AF49" s="45" t="str">
        <f>IF(A49="","",IFERROR(VLOOKUP($A49,Сотрудники[],2,0),AH49*AD49))</f>
        <v/>
      </c>
      <c r="AG49" s="35"/>
    </row>
    <row r="50" spans="1:33" ht="21" x14ac:dyDescent="0.35">
      <c r="A50" s="37"/>
      <c r="B50" s="21"/>
      <c r="C50" s="22"/>
      <c r="D50" s="23" t="str">
        <f t="shared" si="0"/>
        <v/>
      </c>
      <c r="E50" s="38"/>
      <c r="F50" s="22"/>
      <c r="G50" s="22"/>
      <c r="H50" s="23" t="str">
        <f t="shared" si="1"/>
        <v/>
      </c>
      <c r="I50" s="38"/>
      <c r="J50" s="22"/>
      <c r="K50" s="22"/>
      <c r="L50" s="23" t="str">
        <f t="shared" si="2"/>
        <v/>
      </c>
      <c r="M50" s="38"/>
      <c r="N50" s="22"/>
      <c r="O50" s="22"/>
      <c r="P50" s="23" t="str">
        <f t="shared" si="3"/>
        <v/>
      </c>
      <c r="Q50" s="38"/>
      <c r="R50" s="22"/>
      <c r="S50" s="22"/>
      <c r="T50" s="23" t="str">
        <f t="shared" si="4"/>
        <v/>
      </c>
      <c r="U50" s="38"/>
      <c r="V50" s="22"/>
      <c r="W50" s="22"/>
      <c r="X50" s="23" t="str">
        <f t="shared" si="5"/>
        <v/>
      </c>
      <c r="Y50" s="38"/>
      <c r="Z50" s="22"/>
      <c r="AA50" s="22"/>
      <c r="AB50" s="23" t="str">
        <f t="shared" si="6"/>
        <v/>
      </c>
      <c r="AC50" s="38"/>
      <c r="AD50" s="44" t="str">
        <f t="shared" si="7"/>
        <v/>
      </c>
      <c r="AE50" s="47" t="str">
        <f>IF(A50="","",VLOOKUP($A50,Ключ!$D$2:$E$4,2,0))</f>
        <v/>
      </c>
      <c r="AF50" s="45" t="str">
        <f>IF(A50="","",IFERROR(VLOOKUP($A50,Сотрудники[],2,0),AH50*AD50))</f>
        <v/>
      </c>
      <c r="AG50" s="35"/>
    </row>
    <row r="51" spans="1:33" ht="21" x14ac:dyDescent="0.35">
      <c r="A51" s="37"/>
      <c r="B51" s="21"/>
      <c r="C51" s="22"/>
      <c r="D51" s="23" t="str">
        <f t="shared" si="0"/>
        <v/>
      </c>
      <c r="E51" s="38"/>
      <c r="F51" s="22"/>
      <c r="G51" s="22"/>
      <c r="H51" s="23" t="str">
        <f t="shared" si="1"/>
        <v/>
      </c>
      <c r="I51" s="38"/>
      <c r="J51" s="22"/>
      <c r="K51" s="22"/>
      <c r="L51" s="23" t="str">
        <f t="shared" si="2"/>
        <v/>
      </c>
      <c r="M51" s="38"/>
      <c r="N51" s="22"/>
      <c r="O51" s="22"/>
      <c r="P51" s="23" t="str">
        <f t="shared" si="3"/>
        <v/>
      </c>
      <c r="Q51" s="38"/>
      <c r="R51" s="22"/>
      <c r="S51" s="22"/>
      <c r="T51" s="23" t="str">
        <f t="shared" si="4"/>
        <v/>
      </c>
      <c r="U51" s="38"/>
      <c r="V51" s="22"/>
      <c r="W51" s="22"/>
      <c r="X51" s="23" t="str">
        <f t="shared" si="5"/>
        <v/>
      </c>
      <c r="Y51" s="38"/>
      <c r="Z51" s="22"/>
      <c r="AA51" s="22"/>
      <c r="AB51" s="23" t="str">
        <f t="shared" si="6"/>
        <v/>
      </c>
      <c r="AC51" s="38"/>
      <c r="AD51" s="44" t="str">
        <f t="shared" si="7"/>
        <v/>
      </c>
      <c r="AE51" s="47" t="str">
        <f>IF(A51="","",VLOOKUP($A51,Ключ!$D$2:$E$4,2,0))</f>
        <v/>
      </c>
      <c r="AF51" s="45" t="str">
        <f>IF(A51="","",IFERROR(VLOOKUP($A51,Сотрудники[],2,0),AH51*AD51))</f>
        <v/>
      </c>
      <c r="AG51" s="35"/>
    </row>
    <row r="52" spans="1:33" ht="21" x14ac:dyDescent="0.35">
      <c r="A52" s="37"/>
      <c r="B52" s="21"/>
      <c r="C52" s="22"/>
      <c r="D52" s="23" t="str">
        <f t="shared" si="0"/>
        <v/>
      </c>
      <c r="E52" s="38"/>
      <c r="F52" s="22"/>
      <c r="G52" s="22"/>
      <c r="H52" s="23" t="str">
        <f t="shared" si="1"/>
        <v/>
      </c>
      <c r="I52" s="38"/>
      <c r="J52" s="22"/>
      <c r="K52" s="22"/>
      <c r="L52" s="23" t="str">
        <f t="shared" si="2"/>
        <v/>
      </c>
      <c r="M52" s="38"/>
      <c r="N52" s="22"/>
      <c r="O52" s="22"/>
      <c r="P52" s="23" t="str">
        <f t="shared" si="3"/>
        <v/>
      </c>
      <c r="Q52" s="38"/>
      <c r="R52" s="22"/>
      <c r="S52" s="22"/>
      <c r="T52" s="23" t="str">
        <f t="shared" si="4"/>
        <v/>
      </c>
      <c r="U52" s="38"/>
      <c r="V52" s="22"/>
      <c r="W52" s="22"/>
      <c r="X52" s="23" t="str">
        <f t="shared" si="5"/>
        <v/>
      </c>
      <c r="Y52" s="38"/>
      <c r="Z52" s="22"/>
      <c r="AA52" s="22"/>
      <c r="AB52" s="23" t="str">
        <f t="shared" si="6"/>
        <v/>
      </c>
      <c r="AC52" s="38"/>
      <c r="AD52" s="44" t="str">
        <f t="shared" si="7"/>
        <v/>
      </c>
      <c r="AE52" s="47" t="str">
        <f>IF(A52="","",VLOOKUP($A52,Ключ!$D$2:$E$4,2,0))</f>
        <v/>
      </c>
      <c r="AF52" s="45" t="str">
        <f>IF(A52="","",IFERROR(VLOOKUP($A52,Сотрудники[],2,0),AH52*AD52))</f>
        <v/>
      </c>
      <c r="AG52" s="35"/>
    </row>
    <row r="53" spans="1:33" ht="21" x14ac:dyDescent="0.35">
      <c r="A53" s="37"/>
      <c r="B53" s="21"/>
      <c r="C53" s="22"/>
      <c r="D53" s="23" t="str">
        <f t="shared" si="0"/>
        <v/>
      </c>
      <c r="E53" s="38"/>
      <c r="F53" s="22"/>
      <c r="G53" s="22"/>
      <c r="H53" s="23" t="str">
        <f t="shared" si="1"/>
        <v/>
      </c>
      <c r="I53" s="38"/>
      <c r="J53" s="22"/>
      <c r="K53" s="22"/>
      <c r="L53" s="23" t="str">
        <f t="shared" si="2"/>
        <v/>
      </c>
      <c r="M53" s="38"/>
      <c r="N53" s="22"/>
      <c r="O53" s="22"/>
      <c r="P53" s="23" t="str">
        <f t="shared" si="3"/>
        <v/>
      </c>
      <c r="Q53" s="38"/>
      <c r="R53" s="22"/>
      <c r="S53" s="22"/>
      <c r="T53" s="23" t="str">
        <f t="shared" si="4"/>
        <v/>
      </c>
      <c r="U53" s="38"/>
      <c r="V53" s="22"/>
      <c r="W53" s="22"/>
      <c r="X53" s="23" t="str">
        <f t="shared" si="5"/>
        <v/>
      </c>
      <c r="Y53" s="38"/>
      <c r="Z53" s="22"/>
      <c r="AA53" s="22"/>
      <c r="AB53" s="23" t="str">
        <f t="shared" si="6"/>
        <v/>
      </c>
      <c r="AC53" s="38"/>
      <c r="AD53" s="44" t="str">
        <f t="shared" si="7"/>
        <v/>
      </c>
      <c r="AE53" s="47" t="str">
        <f>IF(A53="","",VLOOKUP($A53,Ключ!$D$2:$E$4,2,0))</f>
        <v/>
      </c>
      <c r="AF53" s="45" t="str">
        <f>IF(A53="","",IFERROR(VLOOKUP($A53,Сотрудники[],2,0),AH53*AD53))</f>
        <v/>
      </c>
      <c r="AG53" s="35"/>
    </row>
    <row r="54" spans="1:33" ht="21" x14ac:dyDescent="0.35">
      <c r="A54" s="37"/>
      <c r="B54" s="21"/>
      <c r="C54" s="22"/>
      <c r="D54" s="23" t="str">
        <f t="shared" si="0"/>
        <v/>
      </c>
      <c r="E54" s="38"/>
      <c r="F54" s="22"/>
      <c r="G54" s="22"/>
      <c r="H54" s="23" t="str">
        <f t="shared" si="1"/>
        <v/>
      </c>
      <c r="I54" s="38"/>
      <c r="J54" s="22"/>
      <c r="K54" s="22"/>
      <c r="L54" s="23" t="str">
        <f t="shared" si="2"/>
        <v/>
      </c>
      <c r="M54" s="38"/>
      <c r="N54" s="22"/>
      <c r="O54" s="22"/>
      <c r="P54" s="23" t="str">
        <f t="shared" si="3"/>
        <v/>
      </c>
      <c r="Q54" s="38"/>
      <c r="R54" s="22"/>
      <c r="S54" s="22"/>
      <c r="T54" s="23" t="str">
        <f t="shared" si="4"/>
        <v/>
      </c>
      <c r="U54" s="38"/>
      <c r="V54" s="22"/>
      <c r="W54" s="22"/>
      <c r="X54" s="23" t="str">
        <f t="shared" si="5"/>
        <v/>
      </c>
      <c r="Y54" s="38"/>
      <c r="Z54" s="22"/>
      <c r="AA54" s="22"/>
      <c r="AB54" s="23" t="str">
        <f t="shared" si="6"/>
        <v/>
      </c>
      <c r="AC54" s="38"/>
      <c r="AD54" s="44" t="str">
        <f t="shared" si="7"/>
        <v/>
      </c>
      <c r="AE54" s="47" t="str">
        <f>IF(A54="","",VLOOKUP($A54,Ключ!$D$2:$E$4,2,0))</f>
        <v/>
      </c>
      <c r="AF54" s="45" t="str">
        <f>IF(A54="","",IFERROR(VLOOKUP($A54,Сотрудники[],2,0),AH54*AD54))</f>
        <v/>
      </c>
      <c r="AG54" s="35"/>
    </row>
    <row r="55" spans="1:33" ht="21" x14ac:dyDescent="0.35">
      <c r="A55" s="37"/>
      <c r="B55" s="21"/>
      <c r="C55" s="22"/>
      <c r="D55" s="23" t="str">
        <f t="shared" si="0"/>
        <v/>
      </c>
      <c r="E55" s="38"/>
      <c r="F55" s="22"/>
      <c r="G55" s="22"/>
      <c r="H55" s="23" t="str">
        <f t="shared" si="1"/>
        <v/>
      </c>
      <c r="I55" s="38"/>
      <c r="J55" s="22"/>
      <c r="K55" s="22"/>
      <c r="L55" s="23" t="str">
        <f t="shared" si="2"/>
        <v/>
      </c>
      <c r="M55" s="38"/>
      <c r="N55" s="22"/>
      <c r="O55" s="22"/>
      <c r="P55" s="23" t="str">
        <f t="shared" si="3"/>
        <v/>
      </c>
      <c r="Q55" s="38"/>
      <c r="R55" s="22"/>
      <c r="S55" s="22"/>
      <c r="T55" s="23" t="str">
        <f t="shared" si="4"/>
        <v/>
      </c>
      <c r="U55" s="38"/>
      <c r="V55" s="22"/>
      <c r="W55" s="22"/>
      <c r="X55" s="23" t="str">
        <f t="shared" si="5"/>
        <v/>
      </c>
      <c r="Y55" s="38"/>
      <c r="Z55" s="22"/>
      <c r="AA55" s="22"/>
      <c r="AB55" s="23" t="str">
        <f t="shared" si="6"/>
        <v/>
      </c>
      <c r="AC55" s="38"/>
      <c r="AD55" s="44" t="str">
        <f t="shared" si="7"/>
        <v/>
      </c>
      <c r="AE55" s="47" t="str">
        <f>IF(A55="","",VLOOKUP($A55,Ключ!$D$2:$E$4,2,0))</f>
        <v/>
      </c>
      <c r="AF55" s="45" t="str">
        <f>IF(A55="","",IFERROR(VLOOKUP($A55,Сотрудники[],2,0),AH55*AD55))</f>
        <v/>
      </c>
      <c r="AG55" s="35"/>
    </row>
    <row r="56" spans="1:33" ht="21" x14ac:dyDescent="0.35">
      <c r="A56" s="37"/>
      <c r="B56" s="21"/>
      <c r="C56" s="22"/>
      <c r="D56" s="23" t="str">
        <f t="shared" si="0"/>
        <v/>
      </c>
      <c r="E56" s="38"/>
      <c r="F56" s="22"/>
      <c r="G56" s="22"/>
      <c r="H56" s="23" t="str">
        <f t="shared" si="1"/>
        <v/>
      </c>
      <c r="I56" s="38"/>
      <c r="J56" s="22"/>
      <c r="K56" s="22"/>
      <c r="L56" s="23" t="str">
        <f t="shared" si="2"/>
        <v/>
      </c>
      <c r="M56" s="38"/>
      <c r="N56" s="22"/>
      <c r="O56" s="22"/>
      <c r="P56" s="23" t="str">
        <f t="shared" si="3"/>
        <v/>
      </c>
      <c r="Q56" s="38"/>
      <c r="R56" s="22"/>
      <c r="S56" s="22"/>
      <c r="T56" s="23" t="str">
        <f t="shared" si="4"/>
        <v/>
      </c>
      <c r="U56" s="38"/>
      <c r="V56" s="22"/>
      <c r="W56" s="22"/>
      <c r="X56" s="23" t="str">
        <f t="shared" si="5"/>
        <v/>
      </c>
      <c r="Y56" s="38"/>
      <c r="Z56" s="22"/>
      <c r="AA56" s="22"/>
      <c r="AB56" s="23" t="str">
        <f t="shared" si="6"/>
        <v/>
      </c>
      <c r="AC56" s="38"/>
      <c r="AD56" s="44" t="str">
        <f t="shared" si="7"/>
        <v/>
      </c>
      <c r="AE56" s="47" t="str">
        <f>IF(A56="","",VLOOKUP($A56,Ключ!$D$2:$E$4,2,0))</f>
        <v/>
      </c>
      <c r="AF56" s="45" t="str">
        <f>IF(A56="","",IFERROR(VLOOKUP($A56,Сотрудники[],2,0),AH56*AD56))</f>
        <v/>
      </c>
      <c r="AG56" s="35"/>
    </row>
    <row r="57" spans="1:33" ht="21" x14ac:dyDescent="0.35">
      <c r="A57" s="37"/>
      <c r="B57" s="21"/>
      <c r="C57" s="22"/>
      <c r="D57" s="23" t="str">
        <f t="shared" si="0"/>
        <v/>
      </c>
      <c r="E57" s="38"/>
      <c r="F57" s="22"/>
      <c r="G57" s="22"/>
      <c r="H57" s="23" t="str">
        <f t="shared" si="1"/>
        <v/>
      </c>
      <c r="I57" s="38"/>
      <c r="J57" s="22"/>
      <c r="K57" s="22"/>
      <c r="L57" s="23" t="str">
        <f t="shared" si="2"/>
        <v/>
      </c>
      <c r="M57" s="38"/>
      <c r="N57" s="22"/>
      <c r="O57" s="22"/>
      <c r="P57" s="23" t="str">
        <f t="shared" si="3"/>
        <v/>
      </c>
      <c r="Q57" s="38"/>
      <c r="R57" s="22"/>
      <c r="S57" s="22"/>
      <c r="T57" s="23" t="str">
        <f t="shared" si="4"/>
        <v/>
      </c>
      <c r="U57" s="38"/>
      <c r="V57" s="22"/>
      <c r="W57" s="22"/>
      <c r="X57" s="23" t="str">
        <f t="shared" si="5"/>
        <v/>
      </c>
      <c r="Y57" s="38"/>
      <c r="Z57" s="22"/>
      <c r="AA57" s="22"/>
      <c r="AB57" s="23" t="str">
        <f t="shared" si="6"/>
        <v/>
      </c>
      <c r="AC57" s="38"/>
      <c r="AD57" s="44" t="str">
        <f t="shared" si="7"/>
        <v/>
      </c>
      <c r="AE57" s="47" t="str">
        <f>IF(A57="","",VLOOKUP($A57,Ключ!$D$2:$E$4,2,0))</f>
        <v/>
      </c>
      <c r="AF57" s="45" t="str">
        <f>IF(A57="","",IFERROR(VLOOKUP($A57,Сотрудники[],2,0),AH57*AD57))</f>
        <v/>
      </c>
      <c r="AG57" s="35"/>
    </row>
    <row r="58" spans="1:33" ht="21" x14ac:dyDescent="0.35">
      <c r="A58" s="37"/>
      <c r="B58" s="21"/>
      <c r="C58" s="22"/>
      <c r="D58" s="23" t="str">
        <f t="shared" si="0"/>
        <v/>
      </c>
      <c r="E58" s="38"/>
      <c r="F58" s="22"/>
      <c r="G58" s="22"/>
      <c r="H58" s="23" t="str">
        <f t="shared" si="1"/>
        <v/>
      </c>
      <c r="I58" s="38"/>
      <c r="J58" s="22"/>
      <c r="K58" s="22"/>
      <c r="L58" s="23" t="str">
        <f t="shared" si="2"/>
        <v/>
      </c>
      <c r="M58" s="38"/>
      <c r="N58" s="22"/>
      <c r="O58" s="22"/>
      <c r="P58" s="23" t="str">
        <f t="shared" si="3"/>
        <v/>
      </c>
      <c r="Q58" s="38"/>
      <c r="R58" s="22"/>
      <c r="S58" s="22"/>
      <c r="T58" s="23" t="str">
        <f t="shared" si="4"/>
        <v/>
      </c>
      <c r="U58" s="38"/>
      <c r="V58" s="22"/>
      <c r="W58" s="22"/>
      <c r="X58" s="23" t="str">
        <f t="shared" si="5"/>
        <v/>
      </c>
      <c r="Y58" s="38"/>
      <c r="Z58" s="22"/>
      <c r="AA58" s="22"/>
      <c r="AB58" s="23" t="str">
        <f t="shared" si="6"/>
        <v/>
      </c>
      <c r="AC58" s="38"/>
      <c r="AD58" s="44" t="str">
        <f t="shared" si="7"/>
        <v/>
      </c>
      <c r="AE58" s="47" t="str">
        <f>IF(A58="","",VLOOKUP($A58,Ключ!$D$2:$E$4,2,0))</f>
        <v/>
      </c>
      <c r="AF58" s="45" t="str">
        <f>IF(A58="","",IFERROR(VLOOKUP($A58,Сотрудники[],2,0),AH58*AD58))</f>
        <v/>
      </c>
      <c r="AG58" s="35"/>
    </row>
    <row r="59" spans="1:33" ht="21" x14ac:dyDescent="0.35">
      <c r="A59" s="37"/>
      <c r="B59" s="21"/>
      <c r="C59" s="22"/>
      <c r="D59" s="23" t="str">
        <f t="shared" si="0"/>
        <v/>
      </c>
      <c r="E59" s="38"/>
      <c r="F59" s="22"/>
      <c r="G59" s="22"/>
      <c r="H59" s="23" t="str">
        <f t="shared" si="1"/>
        <v/>
      </c>
      <c r="I59" s="38"/>
      <c r="J59" s="22"/>
      <c r="K59" s="22"/>
      <c r="L59" s="23" t="str">
        <f t="shared" si="2"/>
        <v/>
      </c>
      <c r="M59" s="38"/>
      <c r="N59" s="22"/>
      <c r="O59" s="22"/>
      <c r="P59" s="23" t="str">
        <f t="shared" si="3"/>
        <v/>
      </c>
      <c r="Q59" s="38"/>
      <c r="R59" s="22"/>
      <c r="S59" s="22"/>
      <c r="T59" s="23" t="str">
        <f t="shared" si="4"/>
        <v/>
      </c>
      <c r="U59" s="38"/>
      <c r="V59" s="22"/>
      <c r="W59" s="22"/>
      <c r="X59" s="23" t="str">
        <f t="shared" si="5"/>
        <v/>
      </c>
      <c r="Y59" s="38"/>
      <c r="Z59" s="22"/>
      <c r="AA59" s="22"/>
      <c r="AB59" s="23" t="str">
        <f t="shared" si="6"/>
        <v/>
      </c>
      <c r="AC59" s="38"/>
      <c r="AD59" s="44" t="str">
        <f t="shared" si="7"/>
        <v/>
      </c>
      <c r="AE59" s="47" t="str">
        <f>IF(A59="","",VLOOKUP($A59,Ключ!$D$2:$E$4,2,0))</f>
        <v/>
      </c>
      <c r="AF59" s="45" t="str">
        <f>IF(A59="","",IFERROR(VLOOKUP($A59,Сотрудники[],2,0),AH59*AD59))</f>
        <v/>
      </c>
      <c r="AG59" s="35"/>
    </row>
    <row r="60" spans="1:33" ht="21" x14ac:dyDescent="0.35">
      <c r="A60" s="37"/>
      <c r="B60" s="21"/>
      <c r="C60" s="22"/>
      <c r="D60" s="23" t="str">
        <f t="shared" si="0"/>
        <v/>
      </c>
      <c r="E60" s="38"/>
      <c r="F60" s="22"/>
      <c r="G60" s="22"/>
      <c r="H60" s="23" t="str">
        <f t="shared" si="1"/>
        <v/>
      </c>
      <c r="I60" s="38"/>
      <c r="J60" s="22"/>
      <c r="K60" s="22"/>
      <c r="L60" s="23" t="str">
        <f t="shared" si="2"/>
        <v/>
      </c>
      <c r="M60" s="38"/>
      <c r="N60" s="22"/>
      <c r="O60" s="22"/>
      <c r="P60" s="23" t="str">
        <f t="shared" si="3"/>
        <v/>
      </c>
      <c r="Q60" s="38"/>
      <c r="R60" s="22"/>
      <c r="S60" s="22"/>
      <c r="T60" s="23" t="str">
        <f t="shared" si="4"/>
        <v/>
      </c>
      <c r="U60" s="38"/>
      <c r="V60" s="22"/>
      <c r="W60" s="22"/>
      <c r="X60" s="23" t="str">
        <f t="shared" si="5"/>
        <v/>
      </c>
      <c r="Y60" s="38"/>
      <c r="Z60" s="22"/>
      <c r="AA60" s="22"/>
      <c r="AB60" s="23" t="str">
        <f t="shared" si="6"/>
        <v/>
      </c>
      <c r="AC60" s="38"/>
      <c r="AD60" s="44" t="str">
        <f t="shared" si="7"/>
        <v/>
      </c>
      <c r="AE60" s="47" t="str">
        <f>IF(A60="","",VLOOKUP($A60,Ключ!$D$2:$E$4,2,0))</f>
        <v/>
      </c>
      <c r="AF60" s="45" t="str">
        <f>IF(A60="","",IFERROR(VLOOKUP($A60,Сотрудники[],2,0),AH60*AD60))</f>
        <v/>
      </c>
      <c r="AG60" s="35"/>
    </row>
    <row r="61" spans="1:33" ht="21" x14ac:dyDescent="0.35">
      <c r="A61" s="37"/>
      <c r="B61" s="21"/>
      <c r="C61" s="22"/>
      <c r="D61" s="23" t="str">
        <f t="shared" si="0"/>
        <v/>
      </c>
      <c r="E61" s="38"/>
      <c r="F61" s="22"/>
      <c r="G61" s="22"/>
      <c r="H61" s="23" t="str">
        <f t="shared" si="1"/>
        <v/>
      </c>
      <c r="I61" s="38"/>
      <c r="J61" s="22"/>
      <c r="K61" s="22"/>
      <c r="L61" s="23" t="str">
        <f t="shared" si="2"/>
        <v/>
      </c>
      <c r="M61" s="38"/>
      <c r="N61" s="22"/>
      <c r="O61" s="22"/>
      <c r="P61" s="23" t="str">
        <f t="shared" si="3"/>
        <v/>
      </c>
      <c r="Q61" s="38"/>
      <c r="R61" s="22"/>
      <c r="S61" s="22"/>
      <c r="T61" s="23" t="str">
        <f t="shared" si="4"/>
        <v/>
      </c>
      <c r="U61" s="38"/>
      <c r="V61" s="22"/>
      <c r="W61" s="22"/>
      <c r="X61" s="23" t="str">
        <f t="shared" si="5"/>
        <v/>
      </c>
      <c r="Y61" s="38"/>
      <c r="Z61" s="22"/>
      <c r="AA61" s="22"/>
      <c r="AB61" s="23" t="str">
        <f t="shared" si="6"/>
        <v/>
      </c>
      <c r="AC61" s="38"/>
      <c r="AD61" s="44" t="str">
        <f t="shared" si="7"/>
        <v/>
      </c>
      <c r="AE61" s="47" t="str">
        <f>IF(A61="","",VLOOKUP($A61,Ключ!$D$2:$E$4,2,0))</f>
        <v/>
      </c>
      <c r="AF61" s="45" t="str">
        <f>IF(A61="","",IFERROR(VLOOKUP($A61,Сотрудники[],2,0),AH61*AD61))</f>
        <v/>
      </c>
      <c r="AG61" s="35"/>
    </row>
    <row r="62" spans="1:33" ht="21" x14ac:dyDescent="0.35">
      <c r="A62" s="37"/>
      <c r="B62" s="21"/>
      <c r="C62" s="22"/>
      <c r="D62" s="23" t="str">
        <f t="shared" si="0"/>
        <v/>
      </c>
      <c r="E62" s="38"/>
      <c r="F62" s="22"/>
      <c r="G62" s="22"/>
      <c r="H62" s="23" t="str">
        <f t="shared" si="1"/>
        <v/>
      </c>
      <c r="I62" s="38"/>
      <c r="J62" s="22"/>
      <c r="K62" s="22"/>
      <c r="L62" s="23" t="str">
        <f t="shared" si="2"/>
        <v/>
      </c>
      <c r="M62" s="38"/>
      <c r="N62" s="22"/>
      <c r="O62" s="22"/>
      <c r="P62" s="23" t="str">
        <f t="shared" si="3"/>
        <v/>
      </c>
      <c r="Q62" s="38"/>
      <c r="R62" s="22"/>
      <c r="S62" s="22"/>
      <c r="T62" s="23" t="str">
        <f t="shared" si="4"/>
        <v/>
      </c>
      <c r="U62" s="38"/>
      <c r="V62" s="22"/>
      <c r="W62" s="22"/>
      <c r="X62" s="23" t="str">
        <f t="shared" si="5"/>
        <v/>
      </c>
      <c r="Y62" s="38"/>
      <c r="Z62" s="22"/>
      <c r="AA62" s="22"/>
      <c r="AB62" s="23" t="str">
        <f t="shared" si="6"/>
        <v/>
      </c>
      <c r="AC62" s="38"/>
      <c r="AD62" s="44" t="str">
        <f t="shared" si="7"/>
        <v/>
      </c>
      <c r="AE62" s="47" t="str">
        <f>IF(A62="","",VLOOKUP($A62,Ключ!$D$2:$E$4,2,0))</f>
        <v/>
      </c>
      <c r="AF62" s="45" t="str">
        <f>IF(A62="","",IFERROR(VLOOKUP($A62,Сотрудники[],2,0),AH62*AD62))</f>
        <v/>
      </c>
      <c r="AG62" s="35"/>
    </row>
    <row r="63" spans="1:33" ht="21" x14ac:dyDescent="0.35">
      <c r="A63" s="37"/>
      <c r="B63" s="21"/>
      <c r="C63" s="22"/>
      <c r="D63" s="23" t="str">
        <f t="shared" si="0"/>
        <v/>
      </c>
      <c r="E63" s="38"/>
      <c r="F63" s="22"/>
      <c r="G63" s="22"/>
      <c r="H63" s="23" t="str">
        <f t="shared" si="1"/>
        <v/>
      </c>
      <c r="I63" s="38"/>
      <c r="J63" s="22"/>
      <c r="K63" s="22"/>
      <c r="L63" s="23" t="str">
        <f t="shared" si="2"/>
        <v/>
      </c>
      <c r="M63" s="38"/>
      <c r="N63" s="22"/>
      <c r="O63" s="22"/>
      <c r="P63" s="23" t="str">
        <f t="shared" si="3"/>
        <v/>
      </c>
      <c r="Q63" s="38"/>
      <c r="R63" s="22"/>
      <c r="S63" s="22"/>
      <c r="T63" s="23" t="str">
        <f t="shared" si="4"/>
        <v/>
      </c>
      <c r="U63" s="38"/>
      <c r="V63" s="22"/>
      <c r="W63" s="22"/>
      <c r="X63" s="23" t="str">
        <f t="shared" si="5"/>
        <v/>
      </c>
      <c r="Y63" s="38"/>
      <c r="Z63" s="22"/>
      <c r="AA63" s="22"/>
      <c r="AB63" s="23" t="str">
        <f t="shared" si="6"/>
        <v/>
      </c>
      <c r="AC63" s="38"/>
      <c r="AD63" s="44" t="str">
        <f t="shared" si="7"/>
        <v/>
      </c>
      <c r="AE63" s="47" t="str">
        <f>IF(A63="","",VLOOKUP($A63,Ключ!$D$2:$E$4,2,0))</f>
        <v/>
      </c>
      <c r="AF63" s="45" t="str">
        <f>IF(A63="","",IFERROR(VLOOKUP($A63,Сотрудники[],2,0),AH63*AD63))</f>
        <v/>
      </c>
      <c r="AG63" s="35"/>
    </row>
    <row r="64" spans="1:33" ht="21" x14ac:dyDescent="0.35">
      <c r="A64" s="37"/>
      <c r="B64" s="21"/>
      <c r="C64" s="22"/>
      <c r="D64" s="23" t="str">
        <f t="shared" si="0"/>
        <v/>
      </c>
      <c r="E64" s="38"/>
      <c r="F64" s="22"/>
      <c r="G64" s="22"/>
      <c r="H64" s="23" t="str">
        <f t="shared" si="1"/>
        <v/>
      </c>
      <c r="I64" s="38"/>
      <c r="J64" s="22"/>
      <c r="K64" s="22"/>
      <c r="L64" s="23" t="str">
        <f t="shared" si="2"/>
        <v/>
      </c>
      <c r="M64" s="38"/>
      <c r="N64" s="22"/>
      <c r="O64" s="22"/>
      <c r="P64" s="23" t="str">
        <f t="shared" si="3"/>
        <v/>
      </c>
      <c r="Q64" s="38"/>
      <c r="R64" s="22"/>
      <c r="S64" s="22"/>
      <c r="T64" s="23" t="str">
        <f t="shared" si="4"/>
        <v/>
      </c>
      <c r="U64" s="38"/>
      <c r="V64" s="22"/>
      <c r="W64" s="22"/>
      <c r="X64" s="23" t="str">
        <f t="shared" si="5"/>
        <v/>
      </c>
      <c r="Y64" s="38"/>
      <c r="Z64" s="22"/>
      <c r="AA64" s="22"/>
      <c r="AB64" s="23" t="str">
        <f t="shared" si="6"/>
        <v/>
      </c>
      <c r="AC64" s="38"/>
      <c r="AD64" s="44" t="str">
        <f t="shared" si="7"/>
        <v/>
      </c>
      <c r="AE64" s="47" t="str">
        <f>IF(A64="","",VLOOKUP($A64,Ключ!$D$2:$E$4,2,0))</f>
        <v/>
      </c>
      <c r="AF64" s="45" t="str">
        <f>IF(A64="","",IFERROR(VLOOKUP($A64,Сотрудники[],2,0),AH64*AD64))</f>
        <v/>
      </c>
      <c r="AG64" s="35"/>
    </row>
    <row r="65" spans="1:33" ht="21" x14ac:dyDescent="0.35">
      <c r="A65" s="37"/>
      <c r="B65" s="21"/>
      <c r="C65" s="22"/>
      <c r="D65" s="23" t="str">
        <f t="shared" si="0"/>
        <v/>
      </c>
      <c r="E65" s="38"/>
      <c r="F65" s="22"/>
      <c r="G65" s="22"/>
      <c r="H65" s="23" t="str">
        <f t="shared" si="1"/>
        <v/>
      </c>
      <c r="I65" s="38"/>
      <c r="J65" s="22"/>
      <c r="K65" s="22"/>
      <c r="L65" s="23" t="str">
        <f t="shared" si="2"/>
        <v/>
      </c>
      <c r="M65" s="38"/>
      <c r="N65" s="22"/>
      <c r="O65" s="22"/>
      <c r="P65" s="23" t="str">
        <f t="shared" si="3"/>
        <v/>
      </c>
      <c r="Q65" s="38"/>
      <c r="R65" s="22"/>
      <c r="S65" s="22"/>
      <c r="T65" s="23" t="str">
        <f t="shared" si="4"/>
        <v/>
      </c>
      <c r="U65" s="38"/>
      <c r="V65" s="22"/>
      <c r="W65" s="22"/>
      <c r="X65" s="23" t="str">
        <f t="shared" si="5"/>
        <v/>
      </c>
      <c r="Y65" s="38"/>
      <c r="Z65" s="22"/>
      <c r="AA65" s="22"/>
      <c r="AB65" s="23" t="str">
        <f t="shared" si="6"/>
        <v/>
      </c>
      <c r="AC65" s="38"/>
      <c r="AD65" s="44" t="str">
        <f t="shared" si="7"/>
        <v/>
      </c>
      <c r="AE65" s="47" t="str">
        <f>IF(A65="","",VLOOKUP($A65,Ключ!$D$2:$E$4,2,0))</f>
        <v/>
      </c>
      <c r="AF65" s="45" t="str">
        <f>IF(A65="","",IFERROR(VLOOKUP($A65,Сотрудники[],2,0),AH65*AD65))</f>
        <v/>
      </c>
      <c r="AG65" s="35"/>
    </row>
    <row r="66" spans="1:33" ht="21" x14ac:dyDescent="0.35">
      <c r="A66" s="37"/>
      <c r="B66" s="21"/>
      <c r="C66" s="22"/>
      <c r="D66" s="23" t="str">
        <f t="shared" si="0"/>
        <v/>
      </c>
      <c r="E66" s="38"/>
      <c r="F66" s="22"/>
      <c r="G66" s="22"/>
      <c r="H66" s="23" t="str">
        <f t="shared" si="1"/>
        <v/>
      </c>
      <c r="I66" s="38"/>
      <c r="J66" s="22"/>
      <c r="K66" s="22"/>
      <c r="L66" s="23" t="str">
        <f t="shared" si="2"/>
        <v/>
      </c>
      <c r="M66" s="38"/>
      <c r="N66" s="22"/>
      <c r="O66" s="22"/>
      <c r="P66" s="23" t="str">
        <f t="shared" si="3"/>
        <v/>
      </c>
      <c r="Q66" s="38"/>
      <c r="R66" s="22"/>
      <c r="S66" s="22"/>
      <c r="T66" s="23" t="str">
        <f t="shared" si="4"/>
        <v/>
      </c>
      <c r="U66" s="38"/>
      <c r="V66" s="22"/>
      <c r="W66" s="22"/>
      <c r="X66" s="23" t="str">
        <f t="shared" si="5"/>
        <v/>
      </c>
      <c r="Y66" s="38"/>
      <c r="Z66" s="22"/>
      <c r="AA66" s="22"/>
      <c r="AB66" s="23" t="str">
        <f t="shared" si="6"/>
        <v/>
      </c>
      <c r="AC66" s="38"/>
      <c r="AD66" s="44" t="str">
        <f t="shared" si="7"/>
        <v/>
      </c>
      <c r="AE66" s="47" t="str">
        <f>IF(A66="","",VLOOKUP($A66,Ключ!$D$2:$E$4,2,0))</f>
        <v/>
      </c>
      <c r="AF66" s="45" t="str">
        <f>IF(A66="","",IFERROR(VLOOKUP($A66,Сотрудники[],2,0),AH66*AD66))</f>
        <v/>
      </c>
      <c r="AG66" s="35"/>
    </row>
    <row r="67" spans="1:33" ht="21" x14ac:dyDescent="0.35">
      <c r="A67" s="37"/>
      <c r="B67" s="21"/>
      <c r="C67" s="22"/>
      <c r="D67" s="23" t="str">
        <f t="shared" si="0"/>
        <v/>
      </c>
      <c r="E67" s="38"/>
      <c r="F67" s="22"/>
      <c r="G67" s="22"/>
      <c r="H67" s="23" t="str">
        <f t="shared" si="1"/>
        <v/>
      </c>
      <c r="I67" s="38"/>
      <c r="J67" s="22"/>
      <c r="K67" s="22"/>
      <c r="L67" s="23" t="str">
        <f t="shared" si="2"/>
        <v/>
      </c>
      <c r="M67" s="38"/>
      <c r="N67" s="22"/>
      <c r="O67" s="22"/>
      <c r="P67" s="23" t="str">
        <f t="shared" si="3"/>
        <v/>
      </c>
      <c r="Q67" s="38"/>
      <c r="R67" s="22"/>
      <c r="S67" s="22"/>
      <c r="T67" s="23" t="str">
        <f t="shared" si="4"/>
        <v/>
      </c>
      <c r="U67" s="38"/>
      <c r="V67" s="22"/>
      <c r="W67" s="22"/>
      <c r="X67" s="23" t="str">
        <f t="shared" si="5"/>
        <v/>
      </c>
      <c r="Y67" s="38"/>
      <c r="Z67" s="22"/>
      <c r="AA67" s="22"/>
      <c r="AB67" s="23" t="str">
        <f t="shared" si="6"/>
        <v/>
      </c>
      <c r="AC67" s="38"/>
      <c r="AD67" s="44" t="str">
        <f t="shared" si="7"/>
        <v/>
      </c>
      <c r="AE67" s="47" t="str">
        <f>IF(A67="","",VLOOKUP($A67,Ключ!$D$2:$E$4,2,0))</f>
        <v/>
      </c>
      <c r="AF67" s="45" t="str">
        <f>IF(A67="","",IFERROR(VLOOKUP($A67,Сотрудники[],2,0),AH67*AD67))</f>
        <v/>
      </c>
      <c r="AG67" s="35"/>
    </row>
    <row r="68" spans="1:33" ht="21" x14ac:dyDescent="0.35">
      <c r="A68" s="37"/>
      <c r="B68" s="21"/>
      <c r="C68" s="22"/>
      <c r="D68" s="23" t="str">
        <f t="shared" si="0"/>
        <v/>
      </c>
      <c r="E68" s="38"/>
      <c r="F68" s="22"/>
      <c r="G68" s="22"/>
      <c r="H68" s="23" t="str">
        <f t="shared" si="1"/>
        <v/>
      </c>
      <c r="I68" s="38"/>
      <c r="J68" s="22"/>
      <c r="K68" s="22"/>
      <c r="L68" s="23" t="str">
        <f t="shared" si="2"/>
        <v/>
      </c>
      <c r="M68" s="38"/>
      <c r="N68" s="22"/>
      <c r="O68" s="22"/>
      <c r="P68" s="23" t="str">
        <f t="shared" si="3"/>
        <v/>
      </c>
      <c r="Q68" s="38"/>
      <c r="R68" s="22"/>
      <c r="S68" s="22"/>
      <c r="T68" s="23" t="str">
        <f t="shared" si="4"/>
        <v/>
      </c>
      <c r="U68" s="38"/>
      <c r="V68" s="22"/>
      <c r="W68" s="22"/>
      <c r="X68" s="23" t="str">
        <f t="shared" si="5"/>
        <v/>
      </c>
      <c r="Y68" s="38"/>
      <c r="Z68" s="22"/>
      <c r="AA68" s="22"/>
      <c r="AB68" s="23" t="str">
        <f t="shared" si="6"/>
        <v/>
      </c>
      <c r="AC68" s="38"/>
      <c r="AD68" s="44" t="str">
        <f t="shared" si="7"/>
        <v/>
      </c>
      <c r="AE68" s="47" t="str">
        <f>IF(A68="","",VLOOKUP($A68,Ключ!$D$2:$E$4,2,0))</f>
        <v/>
      </c>
      <c r="AF68" s="45" t="str">
        <f>IF(A68="","",IFERROR(VLOOKUP($A68,Сотрудники[],2,0),AH68*AD68))</f>
        <v/>
      </c>
      <c r="AG68" s="35"/>
    </row>
    <row r="69" spans="1:33" ht="21" x14ac:dyDescent="0.35">
      <c r="A69" s="37"/>
      <c r="B69" s="21"/>
      <c r="C69" s="22"/>
      <c r="D69" s="23" t="str">
        <f t="shared" si="0"/>
        <v/>
      </c>
      <c r="E69" s="38"/>
      <c r="F69" s="22"/>
      <c r="G69" s="22"/>
      <c r="H69" s="23" t="str">
        <f t="shared" si="1"/>
        <v/>
      </c>
      <c r="I69" s="38"/>
      <c r="J69" s="22"/>
      <c r="K69" s="22"/>
      <c r="L69" s="23" t="str">
        <f t="shared" si="2"/>
        <v/>
      </c>
      <c r="M69" s="38"/>
      <c r="N69" s="22"/>
      <c r="O69" s="22"/>
      <c r="P69" s="23" t="str">
        <f t="shared" si="3"/>
        <v/>
      </c>
      <c r="Q69" s="38"/>
      <c r="R69" s="22"/>
      <c r="S69" s="22"/>
      <c r="T69" s="23" t="str">
        <f t="shared" si="4"/>
        <v/>
      </c>
      <c r="U69" s="38"/>
      <c r="V69" s="22"/>
      <c r="W69" s="22"/>
      <c r="X69" s="23" t="str">
        <f t="shared" si="5"/>
        <v/>
      </c>
      <c r="Y69" s="38"/>
      <c r="Z69" s="22"/>
      <c r="AA69" s="22"/>
      <c r="AB69" s="23" t="str">
        <f t="shared" si="6"/>
        <v/>
      </c>
      <c r="AC69" s="38"/>
      <c r="AD69" s="44" t="str">
        <f t="shared" si="7"/>
        <v/>
      </c>
      <c r="AE69" s="47" t="str">
        <f>IF(A69="","",VLOOKUP($A69,Ключ!$D$2:$E$4,2,0))</f>
        <v/>
      </c>
      <c r="AF69" s="45" t="str">
        <f>IF(A69="","",IFERROR(VLOOKUP($A69,Сотрудники[],2,0),AH69*AD69))</f>
        <v/>
      </c>
      <c r="AG69" s="35"/>
    </row>
    <row r="70" spans="1:33" ht="21" x14ac:dyDescent="0.35">
      <c r="A70" s="37"/>
      <c r="B70" s="21"/>
      <c r="C70" s="22"/>
      <c r="D70" s="23" t="str">
        <f t="shared" si="0"/>
        <v/>
      </c>
      <c r="E70" s="38"/>
      <c r="F70" s="22"/>
      <c r="G70" s="22"/>
      <c r="H70" s="23" t="str">
        <f t="shared" si="1"/>
        <v/>
      </c>
      <c r="I70" s="38"/>
      <c r="J70" s="22"/>
      <c r="K70" s="22"/>
      <c r="L70" s="23" t="str">
        <f t="shared" si="2"/>
        <v/>
      </c>
      <c r="M70" s="38"/>
      <c r="N70" s="22"/>
      <c r="O70" s="22"/>
      <c r="P70" s="23" t="str">
        <f t="shared" si="3"/>
        <v/>
      </c>
      <c r="Q70" s="38"/>
      <c r="R70" s="22"/>
      <c r="S70" s="22"/>
      <c r="T70" s="23" t="str">
        <f t="shared" si="4"/>
        <v/>
      </c>
      <c r="U70" s="38"/>
      <c r="V70" s="22"/>
      <c r="W70" s="22"/>
      <c r="X70" s="23" t="str">
        <f t="shared" si="5"/>
        <v/>
      </c>
      <c r="Y70" s="38"/>
      <c r="Z70" s="22"/>
      <c r="AA70" s="22"/>
      <c r="AB70" s="23" t="str">
        <f t="shared" si="6"/>
        <v/>
      </c>
      <c r="AC70" s="38"/>
      <c r="AD70" s="44" t="str">
        <f t="shared" si="7"/>
        <v/>
      </c>
      <c r="AE70" s="47" t="str">
        <f>IF(A70="","",VLOOKUP($A70,Ключ!$D$2:$E$4,2,0))</f>
        <v/>
      </c>
      <c r="AF70" s="45" t="str">
        <f>IF(A70="","",IFERROR(VLOOKUP($A70,Сотрудники[],2,0),AH70*AD70))</f>
        <v/>
      </c>
      <c r="AG70" s="35"/>
    </row>
    <row r="71" spans="1:33" ht="21" x14ac:dyDescent="0.35">
      <c r="A71" s="37"/>
      <c r="B71" s="21"/>
      <c r="C71" s="22"/>
      <c r="D71" s="23" t="str">
        <f t="shared" si="0"/>
        <v/>
      </c>
      <c r="E71" s="38"/>
      <c r="F71" s="22"/>
      <c r="G71" s="22"/>
      <c r="H71" s="23" t="str">
        <f t="shared" si="1"/>
        <v/>
      </c>
      <c r="I71" s="38"/>
      <c r="J71" s="22"/>
      <c r="K71" s="22"/>
      <c r="L71" s="23" t="str">
        <f t="shared" si="2"/>
        <v/>
      </c>
      <c r="M71" s="38"/>
      <c r="N71" s="22"/>
      <c r="O71" s="22"/>
      <c r="P71" s="23" t="str">
        <f t="shared" si="3"/>
        <v/>
      </c>
      <c r="Q71" s="38"/>
      <c r="R71" s="22"/>
      <c r="S71" s="22"/>
      <c r="T71" s="23" t="str">
        <f t="shared" si="4"/>
        <v/>
      </c>
      <c r="U71" s="38"/>
      <c r="V71" s="22"/>
      <c r="W71" s="22"/>
      <c r="X71" s="23" t="str">
        <f t="shared" si="5"/>
        <v/>
      </c>
      <c r="Y71" s="38"/>
      <c r="Z71" s="22"/>
      <c r="AA71" s="22"/>
      <c r="AB71" s="23" t="str">
        <f t="shared" si="6"/>
        <v/>
      </c>
      <c r="AC71" s="38"/>
      <c r="AD71" s="44" t="str">
        <f t="shared" si="7"/>
        <v/>
      </c>
      <c r="AE71" s="47" t="str">
        <f>IF(A71="","",VLOOKUP($A71,Ключ!$D$2:$E$4,2,0))</f>
        <v/>
      </c>
      <c r="AF71" s="45" t="str">
        <f>IF(A71="","",IFERROR(VLOOKUP($A71,Сотрудники[],2,0),AH71*AD71))</f>
        <v/>
      </c>
      <c r="AG71" s="35"/>
    </row>
    <row r="72" spans="1:33" ht="21" x14ac:dyDescent="0.35">
      <c r="A72" s="37"/>
      <c r="B72" s="21"/>
      <c r="C72" s="22"/>
      <c r="D72" s="23" t="str">
        <f t="shared" si="0"/>
        <v/>
      </c>
      <c r="E72" s="38"/>
      <c r="F72" s="22"/>
      <c r="G72" s="22"/>
      <c r="H72" s="23" t="str">
        <f t="shared" si="1"/>
        <v/>
      </c>
      <c r="I72" s="38"/>
      <c r="J72" s="22"/>
      <c r="K72" s="22"/>
      <c r="L72" s="23" t="str">
        <f t="shared" si="2"/>
        <v/>
      </c>
      <c r="M72" s="38"/>
      <c r="N72" s="22"/>
      <c r="O72" s="22"/>
      <c r="P72" s="23" t="str">
        <f t="shared" si="3"/>
        <v/>
      </c>
      <c r="Q72" s="38"/>
      <c r="R72" s="22"/>
      <c r="S72" s="22"/>
      <c r="T72" s="23" t="str">
        <f t="shared" si="4"/>
        <v/>
      </c>
      <c r="U72" s="38"/>
      <c r="V72" s="22"/>
      <c r="W72" s="22"/>
      <c r="X72" s="23" t="str">
        <f t="shared" si="5"/>
        <v/>
      </c>
      <c r="Y72" s="38"/>
      <c r="Z72" s="22"/>
      <c r="AA72" s="22"/>
      <c r="AB72" s="23" t="str">
        <f t="shared" si="6"/>
        <v/>
      </c>
      <c r="AC72" s="38"/>
      <c r="AD72" s="44" t="str">
        <f t="shared" si="7"/>
        <v/>
      </c>
      <c r="AE72" s="47" t="str">
        <f>IF(A72="","",VLOOKUP($A72,Ключ!$D$2:$E$4,2,0))</f>
        <v/>
      </c>
      <c r="AF72" s="45" t="str">
        <f>IF(A72="","",IFERROR(VLOOKUP($A72,Сотрудники[],2,0),AH72*AD72))</f>
        <v/>
      </c>
      <c r="AG72" s="35"/>
    </row>
    <row r="73" spans="1:33" ht="21" x14ac:dyDescent="0.35">
      <c r="A73" s="37"/>
      <c r="B73" s="21"/>
      <c r="C73" s="22"/>
      <c r="D73" s="23" t="str">
        <f t="shared" si="0"/>
        <v/>
      </c>
      <c r="E73" s="38"/>
      <c r="F73" s="22"/>
      <c r="G73" s="22"/>
      <c r="H73" s="23" t="str">
        <f t="shared" si="1"/>
        <v/>
      </c>
      <c r="I73" s="38"/>
      <c r="J73" s="22"/>
      <c r="K73" s="22"/>
      <c r="L73" s="23" t="str">
        <f t="shared" si="2"/>
        <v/>
      </c>
      <c r="M73" s="38"/>
      <c r="N73" s="22"/>
      <c r="O73" s="22"/>
      <c r="P73" s="23" t="str">
        <f t="shared" si="3"/>
        <v/>
      </c>
      <c r="Q73" s="38"/>
      <c r="R73" s="22"/>
      <c r="S73" s="22"/>
      <c r="T73" s="23" t="str">
        <f t="shared" si="4"/>
        <v/>
      </c>
      <c r="U73" s="38"/>
      <c r="V73" s="22"/>
      <c r="W73" s="22"/>
      <c r="X73" s="23" t="str">
        <f t="shared" si="5"/>
        <v/>
      </c>
      <c r="Y73" s="38"/>
      <c r="Z73" s="22"/>
      <c r="AA73" s="22"/>
      <c r="AB73" s="23" t="str">
        <f t="shared" si="6"/>
        <v/>
      </c>
      <c r="AC73" s="38"/>
      <c r="AD73" s="44" t="str">
        <f t="shared" si="7"/>
        <v/>
      </c>
      <c r="AE73" s="47" t="str">
        <f>IF(A73="","",VLOOKUP($A73,Ключ!$D$2:$E$4,2,0))</f>
        <v/>
      </c>
      <c r="AF73" s="45" t="str">
        <f>IF(A73="","",IFERROR(VLOOKUP($A73,Сотрудники[],2,0),AH73*AD73))</f>
        <v/>
      </c>
      <c r="AG73" s="35"/>
    </row>
    <row r="74" spans="1:33" ht="21" x14ac:dyDescent="0.35">
      <c r="A74" s="37"/>
      <c r="B74" s="21"/>
      <c r="C74" s="22"/>
      <c r="D74" s="23" t="str">
        <f t="shared" si="0"/>
        <v/>
      </c>
      <c r="E74" s="38"/>
      <c r="F74" s="22"/>
      <c r="G74" s="22"/>
      <c r="H74" s="23" t="str">
        <f t="shared" si="1"/>
        <v/>
      </c>
      <c r="I74" s="38"/>
      <c r="J74" s="22"/>
      <c r="K74" s="22"/>
      <c r="L74" s="23" t="str">
        <f t="shared" si="2"/>
        <v/>
      </c>
      <c r="M74" s="38"/>
      <c r="N74" s="22"/>
      <c r="O74" s="22"/>
      <c r="P74" s="23" t="str">
        <f t="shared" si="3"/>
        <v/>
      </c>
      <c r="Q74" s="38"/>
      <c r="R74" s="22"/>
      <c r="S74" s="22"/>
      <c r="T74" s="23" t="str">
        <f t="shared" si="4"/>
        <v/>
      </c>
      <c r="U74" s="38"/>
      <c r="V74" s="22"/>
      <c r="W74" s="22"/>
      <c r="X74" s="23" t="str">
        <f t="shared" si="5"/>
        <v/>
      </c>
      <c r="Y74" s="38"/>
      <c r="Z74" s="22"/>
      <c r="AA74" s="22"/>
      <c r="AB74" s="23" t="str">
        <f t="shared" si="6"/>
        <v/>
      </c>
      <c r="AC74" s="38"/>
      <c r="AD74" s="44" t="str">
        <f t="shared" si="7"/>
        <v/>
      </c>
      <c r="AE74" s="47" t="str">
        <f>IF(A74="","",VLOOKUP($A74,Ключ!$D$2:$E$4,2,0))</f>
        <v/>
      </c>
      <c r="AF74" s="45" t="str">
        <f>IF(A74="","",IFERROR(VLOOKUP($A74,Сотрудники[],2,0),AH74*AD74))</f>
        <v/>
      </c>
      <c r="AG74" s="35"/>
    </row>
    <row r="75" spans="1:33" ht="21" x14ac:dyDescent="0.35">
      <c r="A75" s="37"/>
      <c r="B75" s="21"/>
      <c r="C75" s="22"/>
      <c r="D75" s="23" t="str">
        <f t="shared" si="0"/>
        <v/>
      </c>
      <c r="E75" s="38"/>
      <c r="F75" s="22"/>
      <c r="G75" s="22"/>
      <c r="H75" s="23" t="str">
        <f t="shared" si="1"/>
        <v/>
      </c>
      <c r="I75" s="38"/>
      <c r="J75" s="22"/>
      <c r="K75" s="22"/>
      <c r="L75" s="23" t="str">
        <f t="shared" si="2"/>
        <v/>
      </c>
      <c r="M75" s="38"/>
      <c r="N75" s="22"/>
      <c r="O75" s="22"/>
      <c r="P75" s="23" t="str">
        <f t="shared" si="3"/>
        <v/>
      </c>
      <c r="Q75" s="38"/>
      <c r="R75" s="22"/>
      <c r="S75" s="22"/>
      <c r="T75" s="23" t="str">
        <f t="shared" si="4"/>
        <v/>
      </c>
      <c r="U75" s="38"/>
      <c r="V75" s="22"/>
      <c r="W75" s="22"/>
      <c r="X75" s="23" t="str">
        <f t="shared" si="5"/>
        <v/>
      </c>
      <c r="Y75" s="38"/>
      <c r="Z75" s="22"/>
      <c r="AA75" s="22"/>
      <c r="AB75" s="23" t="str">
        <f t="shared" si="6"/>
        <v/>
      </c>
      <c r="AC75" s="38"/>
      <c r="AD75" s="44" t="str">
        <f t="shared" si="7"/>
        <v/>
      </c>
      <c r="AE75" s="47" t="str">
        <f>IF(A75="","",VLOOKUP($A75,Ключ!$D$2:$E$4,2,0))</f>
        <v/>
      </c>
      <c r="AF75" s="45" t="str">
        <f>IF(A75="","",IFERROR(VLOOKUP($A75,Сотрудники[],2,0),AH75*AD75))</f>
        <v/>
      </c>
      <c r="AG75" s="35"/>
    </row>
    <row r="76" spans="1:33" ht="21" x14ac:dyDescent="0.35">
      <c r="A76" s="37"/>
      <c r="B76" s="21"/>
      <c r="C76" s="22"/>
      <c r="D76" s="23" t="str">
        <f t="shared" si="0"/>
        <v/>
      </c>
      <c r="E76" s="38"/>
      <c r="F76" s="22"/>
      <c r="G76" s="22"/>
      <c r="H76" s="23" t="str">
        <f t="shared" si="1"/>
        <v/>
      </c>
      <c r="I76" s="38"/>
      <c r="J76" s="22"/>
      <c r="K76" s="22"/>
      <c r="L76" s="23" t="str">
        <f t="shared" si="2"/>
        <v/>
      </c>
      <c r="M76" s="38"/>
      <c r="N76" s="22"/>
      <c r="O76" s="22"/>
      <c r="P76" s="23" t="str">
        <f t="shared" si="3"/>
        <v/>
      </c>
      <c r="Q76" s="38"/>
      <c r="R76" s="22"/>
      <c r="S76" s="22"/>
      <c r="T76" s="23" t="str">
        <f t="shared" si="4"/>
        <v/>
      </c>
      <c r="U76" s="38"/>
      <c r="V76" s="22"/>
      <c r="W76" s="22"/>
      <c r="X76" s="23" t="str">
        <f t="shared" si="5"/>
        <v/>
      </c>
      <c r="Y76" s="38"/>
      <c r="Z76" s="22"/>
      <c r="AA76" s="22"/>
      <c r="AB76" s="23" t="str">
        <f t="shared" si="6"/>
        <v/>
      </c>
      <c r="AC76" s="38"/>
      <c r="AD76" s="44" t="str">
        <f t="shared" si="7"/>
        <v/>
      </c>
      <c r="AE76" s="47" t="str">
        <f>IF(A76="","",VLOOKUP($A76,Ключ!$D$2:$E$4,2,0))</f>
        <v/>
      </c>
      <c r="AF76" s="45" t="str">
        <f>IF(A76="","",IFERROR(VLOOKUP($A76,Сотрудники[],2,0),AH76*AD76))</f>
        <v/>
      </c>
      <c r="AG76" s="35"/>
    </row>
    <row r="77" spans="1:33" ht="21" x14ac:dyDescent="0.35">
      <c r="A77" s="37"/>
      <c r="B77" s="21"/>
      <c r="C77" s="22"/>
      <c r="D77" s="23" t="str">
        <f t="shared" si="0"/>
        <v/>
      </c>
      <c r="E77" s="38"/>
      <c r="F77" s="22"/>
      <c r="G77" s="22"/>
      <c r="H77" s="23" t="str">
        <f t="shared" si="1"/>
        <v/>
      </c>
      <c r="I77" s="38"/>
      <c r="J77" s="22"/>
      <c r="K77" s="22"/>
      <c r="L77" s="23" t="str">
        <f t="shared" si="2"/>
        <v/>
      </c>
      <c r="M77" s="38"/>
      <c r="N77" s="22"/>
      <c r="O77" s="22"/>
      <c r="P77" s="23" t="str">
        <f t="shared" si="3"/>
        <v/>
      </c>
      <c r="Q77" s="38"/>
      <c r="R77" s="22"/>
      <c r="S77" s="22"/>
      <c r="T77" s="23" t="str">
        <f t="shared" si="4"/>
        <v/>
      </c>
      <c r="U77" s="38"/>
      <c r="V77" s="22"/>
      <c r="W77" s="22"/>
      <c r="X77" s="23" t="str">
        <f t="shared" si="5"/>
        <v/>
      </c>
      <c r="Y77" s="38"/>
      <c r="Z77" s="22"/>
      <c r="AA77" s="22"/>
      <c r="AB77" s="23" t="str">
        <f t="shared" si="6"/>
        <v/>
      </c>
      <c r="AC77" s="38"/>
      <c r="AD77" s="44" t="str">
        <f t="shared" si="7"/>
        <v/>
      </c>
      <c r="AE77" s="47" t="str">
        <f>IF(A77="","",VLOOKUP($A77,Ключ!$D$2:$E$4,2,0))</f>
        <v/>
      </c>
      <c r="AF77" s="45" t="str">
        <f>IF(A77="","",IFERROR(VLOOKUP($A77,Сотрудники[],2,0),AH77*AD77))</f>
        <v/>
      </c>
      <c r="AG77" s="35"/>
    </row>
    <row r="78" spans="1:33" ht="21" x14ac:dyDescent="0.35">
      <c r="A78" s="37"/>
      <c r="B78" s="21"/>
      <c r="C78" s="22"/>
      <c r="D78" s="23" t="str">
        <f t="shared" ref="D78:D101" si="8">IF(A78="","",IF((OR(C78="",B78="")),0,IF((C78&lt;B78),((C78-B78)*24)+24,(C78-B78)*24)))</f>
        <v/>
      </c>
      <c r="E78" s="38"/>
      <c r="F78" s="22"/>
      <c r="G78" s="22"/>
      <c r="H78" s="23" t="str">
        <f t="shared" ref="H78:H101" si="9">IF(A78="","",IF((OR(G78="",F78="")),0,IF((G78&lt;F78),((G78-F78)*24)+24,(G78-F78)*24)))</f>
        <v/>
      </c>
      <c r="I78" s="38"/>
      <c r="J78" s="22"/>
      <c r="K78" s="22"/>
      <c r="L78" s="23" t="str">
        <f t="shared" ref="L78:L101" si="10">IF(A78="","",IF((OR(K78="",J78="")),0,IF((K78&lt;J78),((K78-J78)*24)+24,(K78-J78)*24)))</f>
        <v/>
      </c>
      <c r="M78" s="38"/>
      <c r="N78" s="22"/>
      <c r="O78" s="22"/>
      <c r="P78" s="23" t="str">
        <f t="shared" ref="P78:P101" si="11">IF(A78="","",IF((OR(O78="",N78="")),0,IF((O78&lt;N78),((O78-N78)*24)+24,(O78-N78)*24)))</f>
        <v/>
      </c>
      <c r="Q78" s="38"/>
      <c r="R78" s="22"/>
      <c r="S78" s="22"/>
      <c r="T78" s="23" t="str">
        <f t="shared" ref="T78:T101" si="12">IF(A78="","",IF((OR(S78="",R78="")),0,IF((S78&lt;R78),((S78-R78)*24)+24,(S78-R78)*24)))</f>
        <v/>
      </c>
      <c r="U78" s="38"/>
      <c r="V78" s="22"/>
      <c r="W78" s="22"/>
      <c r="X78" s="23" t="str">
        <f t="shared" ref="X78:X101" si="13">IF(A78="","",IF((OR(W78="",V78="")),0,IF((W78&lt;V78),((W78-V78)*24)+24,(W78-V78)*24)))</f>
        <v/>
      </c>
      <c r="Y78" s="38"/>
      <c r="Z78" s="22"/>
      <c r="AA78" s="22"/>
      <c r="AB78" s="23" t="str">
        <f t="shared" ref="AB78:AB101" si="14">IF(A78="","",IF((OR(AA78="",Z78="")),0,IF((AA78&lt;Z78),((AA78-Z78)*24)+24,(AA78-Z78)*24)))</f>
        <v/>
      </c>
      <c r="AC78" s="38"/>
      <c r="AD78" s="44" t="str">
        <f t="shared" ref="AD78:AD101" si="15">IF(A78="","",D78+H78+L78+P78+T78+X78+AB78)</f>
        <v/>
      </c>
      <c r="AE78" s="47" t="str">
        <f>IF(A78="","",VLOOKUP($A78,Ключ!$D$2:$E$4,2,0))</f>
        <v/>
      </c>
      <c r="AF78" s="45" t="str">
        <f>IF(A78="","",IFERROR(VLOOKUP($A78,Сотрудники[],2,0),AH78*AD78))</f>
        <v/>
      </c>
      <c r="AG78" s="35"/>
    </row>
    <row r="79" spans="1:33" ht="21" x14ac:dyDescent="0.35">
      <c r="A79" s="37"/>
      <c r="B79" s="21"/>
      <c r="C79" s="22"/>
      <c r="D79" s="23" t="str">
        <f t="shared" si="8"/>
        <v/>
      </c>
      <c r="E79" s="38"/>
      <c r="F79" s="22"/>
      <c r="G79" s="22"/>
      <c r="H79" s="23" t="str">
        <f t="shared" si="9"/>
        <v/>
      </c>
      <c r="I79" s="38"/>
      <c r="J79" s="22"/>
      <c r="K79" s="22"/>
      <c r="L79" s="23" t="str">
        <f t="shared" si="10"/>
        <v/>
      </c>
      <c r="M79" s="38"/>
      <c r="N79" s="22"/>
      <c r="O79" s="22"/>
      <c r="P79" s="23" t="str">
        <f t="shared" si="11"/>
        <v/>
      </c>
      <c r="Q79" s="38"/>
      <c r="R79" s="22"/>
      <c r="S79" s="22"/>
      <c r="T79" s="23" t="str">
        <f t="shared" si="12"/>
        <v/>
      </c>
      <c r="U79" s="38"/>
      <c r="V79" s="22"/>
      <c r="W79" s="22"/>
      <c r="X79" s="23" t="str">
        <f t="shared" si="13"/>
        <v/>
      </c>
      <c r="Y79" s="38"/>
      <c r="Z79" s="22"/>
      <c r="AA79" s="22"/>
      <c r="AB79" s="23" t="str">
        <f t="shared" si="14"/>
        <v/>
      </c>
      <c r="AC79" s="38"/>
      <c r="AD79" s="44" t="str">
        <f t="shared" si="15"/>
        <v/>
      </c>
      <c r="AE79" s="47" t="str">
        <f>IF(A79="","",VLOOKUP($A79,Ключ!$D$2:$E$4,2,0))</f>
        <v/>
      </c>
      <c r="AF79" s="45" t="str">
        <f>IF(A79="","",IFERROR(VLOOKUP($A79,Сотрудники[],2,0),AH79*AD79))</f>
        <v/>
      </c>
      <c r="AG79" s="35"/>
    </row>
    <row r="80" spans="1:33" ht="21" x14ac:dyDescent="0.35">
      <c r="A80" s="37"/>
      <c r="B80" s="21"/>
      <c r="C80" s="22"/>
      <c r="D80" s="23" t="str">
        <f t="shared" si="8"/>
        <v/>
      </c>
      <c r="E80" s="38"/>
      <c r="F80" s="22"/>
      <c r="G80" s="22"/>
      <c r="H80" s="23" t="str">
        <f t="shared" si="9"/>
        <v/>
      </c>
      <c r="I80" s="38"/>
      <c r="J80" s="22"/>
      <c r="K80" s="22"/>
      <c r="L80" s="23" t="str">
        <f t="shared" si="10"/>
        <v/>
      </c>
      <c r="M80" s="38"/>
      <c r="N80" s="22"/>
      <c r="O80" s="22"/>
      <c r="P80" s="23" t="str">
        <f t="shared" si="11"/>
        <v/>
      </c>
      <c r="Q80" s="38"/>
      <c r="R80" s="22"/>
      <c r="S80" s="22"/>
      <c r="T80" s="23" t="str">
        <f t="shared" si="12"/>
        <v/>
      </c>
      <c r="U80" s="38"/>
      <c r="V80" s="22"/>
      <c r="W80" s="22"/>
      <c r="X80" s="23" t="str">
        <f t="shared" si="13"/>
        <v/>
      </c>
      <c r="Y80" s="38"/>
      <c r="Z80" s="22"/>
      <c r="AA80" s="22"/>
      <c r="AB80" s="23" t="str">
        <f t="shared" si="14"/>
        <v/>
      </c>
      <c r="AC80" s="38"/>
      <c r="AD80" s="44" t="str">
        <f t="shared" si="15"/>
        <v/>
      </c>
      <c r="AE80" s="47" t="str">
        <f>IF(A80="","",VLOOKUP($A80,Ключ!$D$2:$E$4,2,0))</f>
        <v/>
      </c>
      <c r="AF80" s="45" t="str">
        <f>IF(A80="","",IFERROR(VLOOKUP($A80,Сотрудники[],2,0),AH80*AD80))</f>
        <v/>
      </c>
      <c r="AG80" s="35"/>
    </row>
    <row r="81" spans="1:33" ht="21" x14ac:dyDescent="0.35">
      <c r="A81" s="37"/>
      <c r="B81" s="21"/>
      <c r="C81" s="22"/>
      <c r="D81" s="23" t="str">
        <f t="shared" si="8"/>
        <v/>
      </c>
      <c r="E81" s="38"/>
      <c r="F81" s="22"/>
      <c r="G81" s="22"/>
      <c r="H81" s="23" t="str">
        <f t="shared" si="9"/>
        <v/>
      </c>
      <c r="I81" s="38"/>
      <c r="J81" s="22"/>
      <c r="K81" s="22"/>
      <c r="L81" s="23" t="str">
        <f t="shared" si="10"/>
        <v/>
      </c>
      <c r="M81" s="38"/>
      <c r="N81" s="22"/>
      <c r="O81" s="22"/>
      <c r="P81" s="23" t="str">
        <f t="shared" si="11"/>
        <v/>
      </c>
      <c r="Q81" s="38"/>
      <c r="R81" s="22"/>
      <c r="S81" s="22"/>
      <c r="T81" s="23" t="str">
        <f t="shared" si="12"/>
        <v/>
      </c>
      <c r="U81" s="38"/>
      <c r="V81" s="22"/>
      <c r="W81" s="22"/>
      <c r="X81" s="23" t="str">
        <f t="shared" si="13"/>
        <v/>
      </c>
      <c r="Y81" s="38"/>
      <c r="Z81" s="22"/>
      <c r="AA81" s="22"/>
      <c r="AB81" s="23" t="str">
        <f t="shared" si="14"/>
        <v/>
      </c>
      <c r="AC81" s="38"/>
      <c r="AD81" s="44" t="str">
        <f t="shared" si="15"/>
        <v/>
      </c>
      <c r="AE81" s="47" t="str">
        <f>IF(A81="","",VLOOKUP($A81,Ключ!$D$2:$E$4,2,0))</f>
        <v/>
      </c>
      <c r="AF81" s="45" t="str">
        <f>IF(A81="","",IFERROR(VLOOKUP($A81,Сотрудники[],2,0),AH81*AD81))</f>
        <v/>
      </c>
      <c r="AG81" s="35"/>
    </row>
    <row r="82" spans="1:33" ht="21" x14ac:dyDescent="0.35">
      <c r="A82" s="37"/>
      <c r="B82" s="21"/>
      <c r="C82" s="22"/>
      <c r="D82" s="23" t="str">
        <f t="shared" si="8"/>
        <v/>
      </c>
      <c r="E82" s="38"/>
      <c r="F82" s="22"/>
      <c r="G82" s="22"/>
      <c r="H82" s="23" t="str">
        <f t="shared" si="9"/>
        <v/>
      </c>
      <c r="I82" s="38"/>
      <c r="J82" s="22"/>
      <c r="K82" s="22"/>
      <c r="L82" s="23" t="str">
        <f t="shared" si="10"/>
        <v/>
      </c>
      <c r="M82" s="38"/>
      <c r="N82" s="22"/>
      <c r="O82" s="22"/>
      <c r="P82" s="23" t="str">
        <f t="shared" si="11"/>
        <v/>
      </c>
      <c r="Q82" s="38"/>
      <c r="R82" s="22"/>
      <c r="S82" s="22"/>
      <c r="T82" s="23" t="str">
        <f t="shared" si="12"/>
        <v/>
      </c>
      <c r="U82" s="38"/>
      <c r="V82" s="22"/>
      <c r="W82" s="22"/>
      <c r="X82" s="23" t="str">
        <f t="shared" si="13"/>
        <v/>
      </c>
      <c r="Y82" s="38"/>
      <c r="Z82" s="22"/>
      <c r="AA82" s="22"/>
      <c r="AB82" s="23" t="str">
        <f t="shared" si="14"/>
        <v/>
      </c>
      <c r="AC82" s="38"/>
      <c r="AD82" s="44" t="str">
        <f t="shared" si="15"/>
        <v/>
      </c>
      <c r="AE82" s="47" t="str">
        <f>IF(A82="","",VLOOKUP($A82,Ключ!$D$2:$E$4,2,0))</f>
        <v/>
      </c>
      <c r="AF82" s="45" t="str">
        <f>IF(A82="","",IFERROR(VLOOKUP($A82,Сотрудники[],2,0),AH82*AD82))</f>
        <v/>
      </c>
      <c r="AG82" s="35"/>
    </row>
    <row r="83" spans="1:33" ht="21" x14ac:dyDescent="0.35">
      <c r="A83" s="37"/>
      <c r="B83" s="21"/>
      <c r="C83" s="22"/>
      <c r="D83" s="23" t="str">
        <f>IF(A83="","",IF((OR(C83="",B83="")),0,IF((C83&lt;B83),((C83-B83)*24)+24,(C83-B83)*24)))</f>
        <v/>
      </c>
      <c r="E83" s="38"/>
      <c r="F83" s="22"/>
      <c r="G83" s="22"/>
      <c r="H83" s="23" t="str">
        <f t="shared" si="9"/>
        <v/>
      </c>
      <c r="I83" s="38"/>
      <c r="J83" s="22"/>
      <c r="K83" s="22"/>
      <c r="L83" s="23" t="str">
        <f t="shared" si="10"/>
        <v/>
      </c>
      <c r="M83" s="38"/>
      <c r="N83" s="22"/>
      <c r="O83" s="22"/>
      <c r="P83" s="23" t="str">
        <f t="shared" si="11"/>
        <v/>
      </c>
      <c r="Q83" s="38"/>
      <c r="R83" s="22"/>
      <c r="S83" s="22"/>
      <c r="T83" s="23" t="str">
        <f t="shared" si="12"/>
        <v/>
      </c>
      <c r="U83" s="38"/>
      <c r="V83" s="22"/>
      <c r="W83" s="22"/>
      <c r="X83" s="23" t="str">
        <f t="shared" si="13"/>
        <v/>
      </c>
      <c r="Y83" s="38"/>
      <c r="Z83" s="22"/>
      <c r="AA83" s="22"/>
      <c r="AB83" s="23" t="str">
        <f t="shared" si="14"/>
        <v/>
      </c>
      <c r="AC83" s="38"/>
      <c r="AD83" s="44" t="str">
        <f>IF(A83="","",D83+H83+L83+P83+T83+X83+AB83)</f>
        <v/>
      </c>
      <c r="AE83" s="47" t="str">
        <f>IF(A83="","",VLOOKUP($A83,Ключ!$D$2:$E$4,2,0))</f>
        <v/>
      </c>
      <c r="AF83" s="45" t="str">
        <f>IF(A83="","",IFERROR(VLOOKUP($A83,Сотрудники[],2,0),AH83*AD83))</f>
        <v/>
      </c>
      <c r="AG83" s="35"/>
    </row>
    <row r="84" spans="1:33" ht="21" x14ac:dyDescent="0.35">
      <c r="A84" s="37"/>
      <c r="B84" s="21"/>
      <c r="C84" s="22"/>
      <c r="D84" s="23" t="str">
        <f t="shared" si="8"/>
        <v/>
      </c>
      <c r="E84" s="38"/>
      <c r="F84" s="22"/>
      <c r="G84" s="22"/>
      <c r="H84" s="23" t="str">
        <f t="shared" si="9"/>
        <v/>
      </c>
      <c r="I84" s="38"/>
      <c r="J84" s="22"/>
      <c r="K84" s="22"/>
      <c r="L84" s="23" t="str">
        <f t="shared" si="10"/>
        <v/>
      </c>
      <c r="M84" s="38"/>
      <c r="N84" s="22"/>
      <c r="O84" s="22"/>
      <c r="P84" s="23" t="str">
        <f t="shared" si="11"/>
        <v/>
      </c>
      <c r="Q84" s="38"/>
      <c r="R84" s="22"/>
      <c r="S84" s="22"/>
      <c r="T84" s="23" t="str">
        <f t="shared" si="12"/>
        <v/>
      </c>
      <c r="U84" s="38"/>
      <c r="V84" s="22"/>
      <c r="W84" s="22"/>
      <c r="X84" s="23" t="str">
        <f t="shared" si="13"/>
        <v/>
      </c>
      <c r="Y84" s="38"/>
      <c r="Z84" s="22"/>
      <c r="AA84" s="22"/>
      <c r="AB84" s="23" t="str">
        <f t="shared" si="14"/>
        <v/>
      </c>
      <c r="AC84" s="38"/>
      <c r="AD84" s="44" t="str">
        <f t="shared" si="15"/>
        <v/>
      </c>
      <c r="AE84" s="47" t="str">
        <f>IF(A84="","",VLOOKUP($A84,Ключ!$D$2:$E$4,2,0))</f>
        <v/>
      </c>
      <c r="AF84" s="45" t="str">
        <f>IF(A84="","",IFERROR(VLOOKUP($A84,Сотрудники[],2,0),AH84*AD84))</f>
        <v/>
      </c>
      <c r="AG84" s="35"/>
    </row>
    <row r="85" spans="1:33" ht="21" x14ac:dyDescent="0.35">
      <c r="A85" s="37"/>
      <c r="B85" s="21"/>
      <c r="C85" s="22"/>
      <c r="D85" s="23" t="str">
        <f t="shared" si="8"/>
        <v/>
      </c>
      <c r="E85" s="38"/>
      <c r="F85" s="22"/>
      <c r="G85" s="22"/>
      <c r="H85" s="23" t="str">
        <f t="shared" si="9"/>
        <v/>
      </c>
      <c r="I85" s="38"/>
      <c r="J85" s="22"/>
      <c r="K85" s="22"/>
      <c r="L85" s="23" t="str">
        <f t="shared" si="10"/>
        <v/>
      </c>
      <c r="M85" s="38"/>
      <c r="N85" s="22"/>
      <c r="O85" s="22"/>
      <c r="P85" s="23" t="str">
        <f t="shared" si="11"/>
        <v/>
      </c>
      <c r="Q85" s="38"/>
      <c r="R85" s="22"/>
      <c r="S85" s="22"/>
      <c r="T85" s="23" t="str">
        <f t="shared" si="12"/>
        <v/>
      </c>
      <c r="U85" s="38"/>
      <c r="V85" s="22"/>
      <c r="W85" s="22"/>
      <c r="X85" s="23" t="str">
        <f t="shared" si="13"/>
        <v/>
      </c>
      <c r="Y85" s="38"/>
      <c r="Z85" s="22"/>
      <c r="AA85" s="22"/>
      <c r="AB85" s="23" t="str">
        <f t="shared" si="14"/>
        <v/>
      </c>
      <c r="AC85" s="38"/>
      <c r="AD85" s="44" t="str">
        <f t="shared" si="15"/>
        <v/>
      </c>
      <c r="AE85" s="47" t="str">
        <f>IF(A85="","",VLOOKUP($A85,Ключ!$D$2:$E$4,2,0))</f>
        <v/>
      </c>
      <c r="AF85" s="45" t="str">
        <f>IF(A85="","",IFERROR(VLOOKUP($A85,Сотрудники[],2,0),AH85*AD85))</f>
        <v/>
      </c>
      <c r="AG85" s="35"/>
    </row>
    <row r="86" spans="1:33" ht="21" x14ac:dyDescent="0.35">
      <c r="A86" s="37"/>
      <c r="B86" s="21"/>
      <c r="C86" s="22"/>
      <c r="D86" s="23" t="str">
        <f t="shared" si="8"/>
        <v/>
      </c>
      <c r="E86" s="38"/>
      <c r="F86" s="22"/>
      <c r="G86" s="22"/>
      <c r="H86" s="23" t="str">
        <f t="shared" si="9"/>
        <v/>
      </c>
      <c r="I86" s="38"/>
      <c r="J86" s="22"/>
      <c r="K86" s="22"/>
      <c r="L86" s="23" t="str">
        <f t="shared" si="10"/>
        <v/>
      </c>
      <c r="M86" s="38"/>
      <c r="N86" s="22"/>
      <c r="O86" s="22"/>
      <c r="P86" s="23" t="str">
        <f t="shared" si="11"/>
        <v/>
      </c>
      <c r="Q86" s="38"/>
      <c r="R86" s="22"/>
      <c r="S86" s="22"/>
      <c r="T86" s="23" t="str">
        <f t="shared" si="12"/>
        <v/>
      </c>
      <c r="U86" s="38"/>
      <c r="V86" s="22"/>
      <c r="W86" s="22"/>
      <c r="X86" s="23" t="str">
        <f t="shared" si="13"/>
        <v/>
      </c>
      <c r="Y86" s="38"/>
      <c r="Z86" s="22"/>
      <c r="AA86" s="22"/>
      <c r="AB86" s="23" t="str">
        <f t="shared" si="14"/>
        <v/>
      </c>
      <c r="AC86" s="38"/>
      <c r="AD86" s="44" t="str">
        <f t="shared" si="15"/>
        <v/>
      </c>
      <c r="AE86" s="47" t="str">
        <f>IF(A86="","",VLOOKUP($A86,Ключ!$D$2:$E$4,2,0))</f>
        <v/>
      </c>
      <c r="AF86" s="45" t="str">
        <f>IF(A86="","",IFERROR(VLOOKUP($A86,Сотрудники[],2,0),AH86*AD86))</f>
        <v/>
      </c>
      <c r="AG86" s="35"/>
    </row>
    <row r="87" spans="1:33" ht="21" x14ac:dyDescent="0.35">
      <c r="A87" s="37"/>
      <c r="B87" s="21"/>
      <c r="C87" s="22"/>
      <c r="D87" s="23" t="str">
        <f t="shared" si="8"/>
        <v/>
      </c>
      <c r="E87" s="38"/>
      <c r="F87" s="22"/>
      <c r="G87" s="22"/>
      <c r="H87" s="23" t="str">
        <f t="shared" si="9"/>
        <v/>
      </c>
      <c r="I87" s="38"/>
      <c r="J87" s="22"/>
      <c r="K87" s="22"/>
      <c r="L87" s="23" t="str">
        <f t="shared" si="10"/>
        <v/>
      </c>
      <c r="M87" s="38"/>
      <c r="N87" s="22"/>
      <c r="O87" s="22"/>
      <c r="P87" s="23" t="str">
        <f t="shared" si="11"/>
        <v/>
      </c>
      <c r="Q87" s="38"/>
      <c r="R87" s="22"/>
      <c r="S87" s="22"/>
      <c r="T87" s="23" t="str">
        <f t="shared" si="12"/>
        <v/>
      </c>
      <c r="U87" s="38"/>
      <c r="V87" s="22"/>
      <c r="W87" s="22"/>
      <c r="X87" s="23" t="str">
        <f t="shared" si="13"/>
        <v/>
      </c>
      <c r="Y87" s="38"/>
      <c r="Z87" s="22"/>
      <c r="AA87" s="22"/>
      <c r="AB87" s="23" t="str">
        <f t="shared" si="14"/>
        <v/>
      </c>
      <c r="AC87" s="38"/>
      <c r="AD87" s="44" t="str">
        <f t="shared" si="15"/>
        <v/>
      </c>
      <c r="AE87" s="47" t="str">
        <f>IF(A87="","",VLOOKUP($A87,Ключ!$D$2:$E$4,2,0))</f>
        <v/>
      </c>
      <c r="AF87" s="45" t="str">
        <f>IF(A87="","",IFERROR(VLOOKUP($A87,Сотрудники[],2,0),AH87*AD87))</f>
        <v/>
      </c>
      <c r="AG87" s="35"/>
    </row>
    <row r="88" spans="1:33" ht="21" x14ac:dyDescent="0.35">
      <c r="A88" s="37"/>
      <c r="B88" s="21"/>
      <c r="C88" s="22"/>
      <c r="D88" s="23" t="str">
        <f t="shared" si="8"/>
        <v/>
      </c>
      <c r="E88" s="38"/>
      <c r="F88" s="22"/>
      <c r="G88" s="22"/>
      <c r="H88" s="23" t="str">
        <f t="shared" si="9"/>
        <v/>
      </c>
      <c r="I88" s="38"/>
      <c r="J88" s="22"/>
      <c r="K88" s="22"/>
      <c r="L88" s="23" t="str">
        <f t="shared" si="10"/>
        <v/>
      </c>
      <c r="M88" s="38"/>
      <c r="N88" s="22"/>
      <c r="O88" s="22"/>
      <c r="P88" s="23" t="str">
        <f t="shared" si="11"/>
        <v/>
      </c>
      <c r="Q88" s="38"/>
      <c r="R88" s="22"/>
      <c r="S88" s="22"/>
      <c r="T88" s="23" t="str">
        <f t="shared" si="12"/>
        <v/>
      </c>
      <c r="U88" s="38"/>
      <c r="V88" s="22"/>
      <c r="W88" s="22"/>
      <c r="X88" s="23" t="str">
        <f t="shared" si="13"/>
        <v/>
      </c>
      <c r="Y88" s="38"/>
      <c r="Z88" s="22"/>
      <c r="AA88" s="22"/>
      <c r="AB88" s="23" t="str">
        <f t="shared" si="14"/>
        <v/>
      </c>
      <c r="AC88" s="38"/>
      <c r="AD88" s="44" t="str">
        <f t="shared" si="15"/>
        <v/>
      </c>
      <c r="AE88" s="47" t="str">
        <f>IF(A88="","",VLOOKUP($A88,Ключ!$D$2:$E$4,2,0))</f>
        <v/>
      </c>
      <c r="AF88" s="45" t="str">
        <f>IF(A88="","",IFERROR(VLOOKUP($A88,Сотрудники[],2,0),AH88*AD88))</f>
        <v/>
      </c>
      <c r="AG88" s="35"/>
    </row>
    <row r="89" spans="1:33" ht="21" x14ac:dyDescent="0.35">
      <c r="A89" s="37"/>
      <c r="B89" s="21"/>
      <c r="C89" s="22"/>
      <c r="D89" s="23" t="str">
        <f t="shared" si="8"/>
        <v/>
      </c>
      <c r="E89" s="38"/>
      <c r="F89" s="22"/>
      <c r="G89" s="22"/>
      <c r="H89" s="23" t="str">
        <f t="shared" si="9"/>
        <v/>
      </c>
      <c r="I89" s="38"/>
      <c r="J89" s="22"/>
      <c r="K89" s="22"/>
      <c r="L89" s="23" t="str">
        <f t="shared" si="10"/>
        <v/>
      </c>
      <c r="M89" s="38"/>
      <c r="N89" s="22"/>
      <c r="O89" s="22"/>
      <c r="P89" s="23" t="str">
        <f t="shared" si="11"/>
        <v/>
      </c>
      <c r="Q89" s="38"/>
      <c r="R89" s="22"/>
      <c r="S89" s="22"/>
      <c r="T89" s="23" t="str">
        <f t="shared" si="12"/>
        <v/>
      </c>
      <c r="U89" s="38"/>
      <c r="V89" s="22"/>
      <c r="W89" s="22"/>
      <c r="X89" s="23" t="str">
        <f t="shared" si="13"/>
        <v/>
      </c>
      <c r="Y89" s="38"/>
      <c r="Z89" s="22"/>
      <c r="AA89" s="22"/>
      <c r="AB89" s="23" t="str">
        <f t="shared" si="14"/>
        <v/>
      </c>
      <c r="AC89" s="38"/>
      <c r="AD89" s="44" t="str">
        <f t="shared" si="15"/>
        <v/>
      </c>
      <c r="AE89" s="47" t="str">
        <f>IF(A89="","",VLOOKUP($A89,Ключ!$D$2:$E$4,2,0))</f>
        <v/>
      </c>
      <c r="AF89" s="45" t="str">
        <f>IF(A89="","",IFERROR(VLOOKUP($A89,Сотрудники[],2,0),AH89*AD89))</f>
        <v/>
      </c>
      <c r="AG89" s="35"/>
    </row>
    <row r="90" spans="1:33" ht="21" x14ac:dyDescent="0.35">
      <c r="A90" s="37"/>
      <c r="B90" s="21"/>
      <c r="C90" s="22"/>
      <c r="D90" s="23" t="str">
        <f t="shared" si="8"/>
        <v/>
      </c>
      <c r="E90" s="38"/>
      <c r="F90" s="22"/>
      <c r="G90" s="22"/>
      <c r="H90" s="23" t="str">
        <f t="shared" si="9"/>
        <v/>
      </c>
      <c r="I90" s="38"/>
      <c r="J90" s="22"/>
      <c r="K90" s="22"/>
      <c r="L90" s="23" t="str">
        <f t="shared" si="10"/>
        <v/>
      </c>
      <c r="M90" s="38"/>
      <c r="N90" s="22"/>
      <c r="O90" s="22"/>
      <c r="P90" s="23" t="str">
        <f t="shared" si="11"/>
        <v/>
      </c>
      <c r="Q90" s="38"/>
      <c r="R90" s="22"/>
      <c r="S90" s="22"/>
      <c r="T90" s="23" t="str">
        <f t="shared" si="12"/>
        <v/>
      </c>
      <c r="U90" s="38"/>
      <c r="V90" s="22"/>
      <c r="W90" s="22"/>
      <c r="X90" s="23" t="str">
        <f t="shared" si="13"/>
        <v/>
      </c>
      <c r="Y90" s="38"/>
      <c r="Z90" s="22"/>
      <c r="AA90" s="22"/>
      <c r="AB90" s="23" t="str">
        <f t="shared" si="14"/>
        <v/>
      </c>
      <c r="AC90" s="38"/>
      <c r="AD90" s="44" t="str">
        <f t="shared" si="15"/>
        <v/>
      </c>
      <c r="AE90" s="47" t="str">
        <f>IF(A90="","",VLOOKUP($A90,Ключ!$D$2:$E$4,2,0))</f>
        <v/>
      </c>
      <c r="AF90" s="45" t="str">
        <f>IF(A90="","",IFERROR(VLOOKUP($A90,Сотрудники[],2,0),AH90*AD90))</f>
        <v/>
      </c>
      <c r="AG90" s="35"/>
    </row>
    <row r="91" spans="1:33" ht="21" x14ac:dyDescent="0.35">
      <c r="A91" s="37"/>
      <c r="B91" s="21"/>
      <c r="C91" s="22"/>
      <c r="D91" s="23" t="str">
        <f t="shared" si="8"/>
        <v/>
      </c>
      <c r="E91" s="38"/>
      <c r="F91" s="22"/>
      <c r="G91" s="22"/>
      <c r="H91" s="23" t="str">
        <f t="shared" si="9"/>
        <v/>
      </c>
      <c r="I91" s="38"/>
      <c r="J91" s="22"/>
      <c r="K91" s="22"/>
      <c r="L91" s="23" t="str">
        <f t="shared" si="10"/>
        <v/>
      </c>
      <c r="M91" s="38"/>
      <c r="N91" s="22"/>
      <c r="O91" s="22"/>
      <c r="P91" s="23" t="str">
        <f t="shared" si="11"/>
        <v/>
      </c>
      <c r="Q91" s="38"/>
      <c r="R91" s="22"/>
      <c r="S91" s="22"/>
      <c r="T91" s="23" t="str">
        <f t="shared" si="12"/>
        <v/>
      </c>
      <c r="U91" s="38"/>
      <c r="V91" s="22"/>
      <c r="W91" s="22"/>
      <c r="X91" s="23" t="str">
        <f t="shared" si="13"/>
        <v/>
      </c>
      <c r="Y91" s="38"/>
      <c r="Z91" s="22"/>
      <c r="AA91" s="22"/>
      <c r="AB91" s="23" t="str">
        <f t="shared" si="14"/>
        <v/>
      </c>
      <c r="AC91" s="38"/>
      <c r="AD91" s="44" t="str">
        <f t="shared" si="15"/>
        <v/>
      </c>
      <c r="AE91" s="47" t="str">
        <f>IF(A91="","",VLOOKUP($A91,Ключ!$D$2:$E$4,2,0))</f>
        <v/>
      </c>
      <c r="AF91" s="45" t="str">
        <f>IF(A91="","",IFERROR(VLOOKUP($A91,Сотрудники[],2,0),AH91*AD91))</f>
        <v/>
      </c>
      <c r="AG91" s="35"/>
    </row>
    <row r="92" spans="1:33" ht="21" x14ac:dyDescent="0.35">
      <c r="A92" s="37"/>
      <c r="B92" s="21"/>
      <c r="C92" s="22"/>
      <c r="D92" s="23" t="str">
        <f t="shared" si="8"/>
        <v/>
      </c>
      <c r="E92" s="38"/>
      <c r="F92" s="22"/>
      <c r="G92" s="22"/>
      <c r="H92" s="23" t="str">
        <f t="shared" si="9"/>
        <v/>
      </c>
      <c r="I92" s="38"/>
      <c r="J92" s="22"/>
      <c r="K92" s="22"/>
      <c r="L92" s="23" t="str">
        <f t="shared" si="10"/>
        <v/>
      </c>
      <c r="M92" s="38"/>
      <c r="N92" s="22"/>
      <c r="O92" s="22"/>
      <c r="P92" s="23" t="str">
        <f t="shared" si="11"/>
        <v/>
      </c>
      <c r="Q92" s="38"/>
      <c r="R92" s="22"/>
      <c r="S92" s="22"/>
      <c r="T92" s="23" t="str">
        <f t="shared" si="12"/>
        <v/>
      </c>
      <c r="U92" s="38"/>
      <c r="V92" s="22"/>
      <c r="W92" s="22"/>
      <c r="X92" s="23" t="str">
        <f t="shared" si="13"/>
        <v/>
      </c>
      <c r="Y92" s="38"/>
      <c r="Z92" s="22"/>
      <c r="AA92" s="22"/>
      <c r="AB92" s="23" t="str">
        <f t="shared" si="14"/>
        <v/>
      </c>
      <c r="AC92" s="38"/>
      <c r="AD92" s="44" t="str">
        <f t="shared" si="15"/>
        <v/>
      </c>
      <c r="AE92" s="47" t="str">
        <f>IF(A92="","",VLOOKUP($A92,Ключ!$D$2:$E$4,2,0))</f>
        <v/>
      </c>
      <c r="AF92" s="45" t="str">
        <f>IF(A92="","",IFERROR(VLOOKUP($A92,Сотрудники[],2,0),AH92*AD92))</f>
        <v/>
      </c>
      <c r="AG92" s="35"/>
    </row>
    <row r="93" spans="1:33" ht="21" x14ac:dyDescent="0.35">
      <c r="A93" s="37"/>
      <c r="B93" s="21"/>
      <c r="C93" s="22"/>
      <c r="D93" s="23" t="str">
        <f t="shared" si="8"/>
        <v/>
      </c>
      <c r="E93" s="38"/>
      <c r="F93" s="22"/>
      <c r="G93" s="22"/>
      <c r="H93" s="23" t="str">
        <f t="shared" si="9"/>
        <v/>
      </c>
      <c r="I93" s="38"/>
      <c r="J93" s="22"/>
      <c r="K93" s="22"/>
      <c r="L93" s="23" t="str">
        <f t="shared" si="10"/>
        <v/>
      </c>
      <c r="M93" s="38"/>
      <c r="N93" s="22"/>
      <c r="O93" s="22"/>
      <c r="P93" s="23" t="str">
        <f t="shared" si="11"/>
        <v/>
      </c>
      <c r="Q93" s="38"/>
      <c r="R93" s="22"/>
      <c r="S93" s="22"/>
      <c r="T93" s="23" t="str">
        <f t="shared" si="12"/>
        <v/>
      </c>
      <c r="U93" s="38"/>
      <c r="V93" s="22"/>
      <c r="W93" s="22"/>
      <c r="X93" s="23" t="str">
        <f t="shared" si="13"/>
        <v/>
      </c>
      <c r="Y93" s="38"/>
      <c r="Z93" s="22"/>
      <c r="AA93" s="22"/>
      <c r="AB93" s="23" t="str">
        <f t="shared" si="14"/>
        <v/>
      </c>
      <c r="AC93" s="38"/>
      <c r="AD93" s="44" t="str">
        <f t="shared" si="15"/>
        <v/>
      </c>
      <c r="AE93" s="47" t="str">
        <f>IF(A93="","",VLOOKUP($A93,Ключ!$D$2:$E$4,2,0))</f>
        <v/>
      </c>
      <c r="AF93" s="45" t="str">
        <f>IF(A93="","",IFERROR(VLOOKUP($A93,Сотрудники[],2,0),AH93*AD93))</f>
        <v/>
      </c>
      <c r="AG93" s="35"/>
    </row>
    <row r="94" spans="1:33" ht="21" x14ac:dyDescent="0.35">
      <c r="A94" s="37"/>
      <c r="B94" s="21"/>
      <c r="C94" s="22"/>
      <c r="D94" s="23" t="str">
        <f t="shared" si="8"/>
        <v/>
      </c>
      <c r="E94" s="38"/>
      <c r="F94" s="22"/>
      <c r="G94" s="22"/>
      <c r="H94" s="23" t="str">
        <f t="shared" si="9"/>
        <v/>
      </c>
      <c r="I94" s="38"/>
      <c r="J94" s="22"/>
      <c r="K94" s="22"/>
      <c r="L94" s="23" t="str">
        <f t="shared" si="10"/>
        <v/>
      </c>
      <c r="M94" s="38"/>
      <c r="N94" s="22"/>
      <c r="O94" s="22"/>
      <c r="P94" s="23" t="str">
        <f t="shared" si="11"/>
        <v/>
      </c>
      <c r="Q94" s="38"/>
      <c r="R94" s="22"/>
      <c r="S94" s="22"/>
      <c r="T94" s="23" t="str">
        <f t="shared" si="12"/>
        <v/>
      </c>
      <c r="U94" s="38"/>
      <c r="V94" s="22"/>
      <c r="W94" s="22"/>
      <c r="X94" s="23" t="str">
        <f t="shared" si="13"/>
        <v/>
      </c>
      <c r="Y94" s="38"/>
      <c r="Z94" s="22"/>
      <c r="AA94" s="22"/>
      <c r="AB94" s="23" t="str">
        <f t="shared" si="14"/>
        <v/>
      </c>
      <c r="AC94" s="38"/>
      <c r="AD94" s="44" t="str">
        <f t="shared" si="15"/>
        <v/>
      </c>
      <c r="AE94" s="47" t="str">
        <f>IF(A94="","",VLOOKUP($A94,Ключ!$D$2:$E$4,2,0))</f>
        <v/>
      </c>
      <c r="AF94" s="45" t="str">
        <f>IF(A94="","",IFERROR(VLOOKUP($A94,Сотрудники[],2,0),AH94*AD94))</f>
        <v/>
      </c>
      <c r="AG94" s="35"/>
    </row>
    <row r="95" spans="1:33" ht="21" x14ac:dyDescent="0.35">
      <c r="A95" s="37"/>
      <c r="B95" s="21"/>
      <c r="C95" s="22"/>
      <c r="D95" s="23" t="str">
        <f t="shared" si="8"/>
        <v/>
      </c>
      <c r="E95" s="38"/>
      <c r="F95" s="22"/>
      <c r="G95" s="22"/>
      <c r="H95" s="23" t="str">
        <f t="shared" si="9"/>
        <v/>
      </c>
      <c r="I95" s="38"/>
      <c r="J95" s="22"/>
      <c r="K95" s="22"/>
      <c r="L95" s="23" t="str">
        <f t="shared" si="10"/>
        <v/>
      </c>
      <c r="M95" s="38"/>
      <c r="N95" s="22"/>
      <c r="O95" s="22"/>
      <c r="P95" s="23" t="str">
        <f t="shared" si="11"/>
        <v/>
      </c>
      <c r="Q95" s="38"/>
      <c r="R95" s="22"/>
      <c r="S95" s="22"/>
      <c r="T95" s="23" t="str">
        <f t="shared" si="12"/>
        <v/>
      </c>
      <c r="U95" s="38"/>
      <c r="V95" s="22"/>
      <c r="W95" s="22"/>
      <c r="X95" s="23" t="str">
        <f t="shared" si="13"/>
        <v/>
      </c>
      <c r="Y95" s="38"/>
      <c r="Z95" s="22"/>
      <c r="AA95" s="22"/>
      <c r="AB95" s="23" t="str">
        <f t="shared" si="14"/>
        <v/>
      </c>
      <c r="AC95" s="38"/>
      <c r="AD95" s="44" t="str">
        <f t="shared" si="15"/>
        <v/>
      </c>
      <c r="AE95" s="47" t="str">
        <f>IF(A95="","",VLOOKUP($A95,Ключ!$D$2:$E$4,2,0))</f>
        <v/>
      </c>
      <c r="AF95" s="45" t="str">
        <f>IF(A95="","",IFERROR(VLOOKUP($A95,Сотрудники[],2,0),AH95*AD95))</f>
        <v/>
      </c>
      <c r="AG95" s="35"/>
    </row>
    <row r="96" spans="1:33" ht="21" x14ac:dyDescent="0.35">
      <c r="A96" s="37"/>
      <c r="B96" s="21"/>
      <c r="C96" s="22"/>
      <c r="D96" s="23" t="str">
        <f t="shared" si="8"/>
        <v/>
      </c>
      <c r="E96" s="38"/>
      <c r="F96" s="22"/>
      <c r="G96" s="22"/>
      <c r="H96" s="23" t="str">
        <f t="shared" si="9"/>
        <v/>
      </c>
      <c r="I96" s="38"/>
      <c r="J96" s="22"/>
      <c r="K96" s="22"/>
      <c r="L96" s="23" t="str">
        <f t="shared" si="10"/>
        <v/>
      </c>
      <c r="M96" s="38"/>
      <c r="N96" s="22"/>
      <c r="O96" s="22"/>
      <c r="P96" s="23" t="str">
        <f t="shared" si="11"/>
        <v/>
      </c>
      <c r="Q96" s="38"/>
      <c r="R96" s="22"/>
      <c r="S96" s="22"/>
      <c r="T96" s="23" t="str">
        <f t="shared" si="12"/>
        <v/>
      </c>
      <c r="U96" s="38"/>
      <c r="V96" s="22"/>
      <c r="W96" s="22"/>
      <c r="X96" s="23" t="str">
        <f t="shared" si="13"/>
        <v/>
      </c>
      <c r="Y96" s="38"/>
      <c r="Z96" s="22"/>
      <c r="AA96" s="22"/>
      <c r="AB96" s="23" t="str">
        <f t="shared" si="14"/>
        <v/>
      </c>
      <c r="AC96" s="38"/>
      <c r="AD96" s="44" t="str">
        <f t="shared" si="15"/>
        <v/>
      </c>
      <c r="AE96" s="47" t="str">
        <f>IF(A96="","",VLOOKUP($A96,Ключ!$D$2:$E$4,2,0))</f>
        <v/>
      </c>
      <c r="AF96" s="45" t="str">
        <f>IF(A96="","",IFERROR(VLOOKUP($A96,Сотрудники[],2,0),AH96*AD96))</f>
        <v/>
      </c>
      <c r="AG96" s="35"/>
    </row>
    <row r="97" spans="1:33" ht="21" x14ac:dyDescent="0.35">
      <c r="A97" s="37"/>
      <c r="B97" s="21"/>
      <c r="C97" s="22"/>
      <c r="D97" s="23" t="str">
        <f t="shared" si="8"/>
        <v/>
      </c>
      <c r="E97" s="38"/>
      <c r="F97" s="22"/>
      <c r="G97" s="22"/>
      <c r="H97" s="23" t="str">
        <f t="shared" si="9"/>
        <v/>
      </c>
      <c r="I97" s="38"/>
      <c r="J97" s="22"/>
      <c r="K97" s="22"/>
      <c r="L97" s="23" t="str">
        <f t="shared" si="10"/>
        <v/>
      </c>
      <c r="M97" s="38"/>
      <c r="N97" s="22"/>
      <c r="O97" s="22"/>
      <c r="P97" s="23" t="str">
        <f t="shared" si="11"/>
        <v/>
      </c>
      <c r="Q97" s="38"/>
      <c r="R97" s="22"/>
      <c r="S97" s="22"/>
      <c r="T97" s="23" t="str">
        <f t="shared" si="12"/>
        <v/>
      </c>
      <c r="U97" s="38"/>
      <c r="V97" s="22"/>
      <c r="W97" s="22"/>
      <c r="X97" s="23" t="str">
        <f t="shared" si="13"/>
        <v/>
      </c>
      <c r="Y97" s="38"/>
      <c r="Z97" s="22"/>
      <c r="AA97" s="22"/>
      <c r="AB97" s="23" t="str">
        <f t="shared" si="14"/>
        <v/>
      </c>
      <c r="AC97" s="38"/>
      <c r="AD97" s="44" t="str">
        <f t="shared" si="15"/>
        <v/>
      </c>
      <c r="AE97" s="47" t="str">
        <f>IF(A97="","",VLOOKUP($A97,Ключ!$D$2:$E$4,2,0))</f>
        <v/>
      </c>
      <c r="AF97" s="45" t="str">
        <f>IF(A97="","",IFERROR(VLOOKUP($A97,Сотрудники[],2,0),AH97*AD97))</f>
        <v/>
      </c>
      <c r="AG97" s="35"/>
    </row>
    <row r="98" spans="1:33" ht="21" x14ac:dyDescent="0.35">
      <c r="A98" s="37"/>
      <c r="B98" s="21"/>
      <c r="C98" s="22"/>
      <c r="D98" s="23" t="str">
        <f t="shared" si="8"/>
        <v/>
      </c>
      <c r="E98" s="38"/>
      <c r="F98" s="22"/>
      <c r="G98" s="22"/>
      <c r="H98" s="23" t="str">
        <f t="shared" si="9"/>
        <v/>
      </c>
      <c r="I98" s="38"/>
      <c r="J98" s="22"/>
      <c r="K98" s="22"/>
      <c r="L98" s="23" t="str">
        <f t="shared" si="10"/>
        <v/>
      </c>
      <c r="M98" s="38"/>
      <c r="N98" s="22"/>
      <c r="O98" s="22"/>
      <c r="P98" s="23" t="str">
        <f t="shared" si="11"/>
        <v/>
      </c>
      <c r="Q98" s="38"/>
      <c r="R98" s="22"/>
      <c r="S98" s="22"/>
      <c r="T98" s="23" t="str">
        <f t="shared" si="12"/>
        <v/>
      </c>
      <c r="U98" s="38"/>
      <c r="V98" s="22"/>
      <c r="W98" s="22"/>
      <c r="X98" s="23" t="str">
        <f t="shared" si="13"/>
        <v/>
      </c>
      <c r="Y98" s="38"/>
      <c r="Z98" s="22"/>
      <c r="AA98" s="22"/>
      <c r="AB98" s="23" t="str">
        <f t="shared" si="14"/>
        <v/>
      </c>
      <c r="AC98" s="38"/>
      <c r="AD98" s="44" t="str">
        <f t="shared" si="15"/>
        <v/>
      </c>
      <c r="AE98" s="47" t="str">
        <f>IF(A98="","",VLOOKUP($A98,Ключ!$D$2:$E$4,2,0))</f>
        <v/>
      </c>
      <c r="AF98" s="45" t="str">
        <f>IF(A98="","",IFERROR(VLOOKUP($A98,Сотрудники[],2,0),AH98*AD98))</f>
        <v/>
      </c>
      <c r="AG98" s="35"/>
    </row>
    <row r="99" spans="1:33" ht="21" x14ac:dyDescent="0.35">
      <c r="A99" s="37"/>
      <c r="B99" s="21"/>
      <c r="C99" s="22"/>
      <c r="D99" s="23" t="str">
        <f t="shared" si="8"/>
        <v/>
      </c>
      <c r="E99" s="38"/>
      <c r="F99" s="22"/>
      <c r="G99" s="22"/>
      <c r="H99" s="23" t="str">
        <f t="shared" si="9"/>
        <v/>
      </c>
      <c r="I99" s="38"/>
      <c r="J99" s="22"/>
      <c r="K99" s="22"/>
      <c r="L99" s="23" t="str">
        <f t="shared" si="10"/>
        <v/>
      </c>
      <c r="M99" s="38"/>
      <c r="N99" s="22"/>
      <c r="O99" s="22"/>
      <c r="P99" s="23" t="str">
        <f t="shared" si="11"/>
        <v/>
      </c>
      <c r="Q99" s="38"/>
      <c r="R99" s="22"/>
      <c r="S99" s="22"/>
      <c r="T99" s="23" t="str">
        <f t="shared" si="12"/>
        <v/>
      </c>
      <c r="U99" s="38"/>
      <c r="V99" s="22"/>
      <c r="W99" s="22"/>
      <c r="X99" s="23" t="str">
        <f t="shared" si="13"/>
        <v/>
      </c>
      <c r="Y99" s="38"/>
      <c r="Z99" s="22"/>
      <c r="AA99" s="22"/>
      <c r="AB99" s="23" t="str">
        <f t="shared" si="14"/>
        <v/>
      </c>
      <c r="AC99" s="38"/>
      <c r="AD99" s="44" t="str">
        <f t="shared" si="15"/>
        <v/>
      </c>
      <c r="AE99" s="47" t="str">
        <f>IF(A99="","",VLOOKUP($A99,Ключ!$D$2:$E$4,2,0))</f>
        <v/>
      </c>
      <c r="AF99" s="45" t="str">
        <f>IF(A99="","",IFERROR(VLOOKUP($A99,Сотрудники[],2,0),AH99*AD99))</f>
        <v/>
      </c>
      <c r="AG99" s="35"/>
    </row>
    <row r="100" spans="1:33" ht="21" x14ac:dyDescent="0.35">
      <c r="A100" s="37"/>
      <c r="B100" s="21"/>
      <c r="C100" s="22"/>
      <c r="D100" s="23" t="str">
        <f t="shared" si="8"/>
        <v/>
      </c>
      <c r="E100" s="38"/>
      <c r="F100" s="22"/>
      <c r="G100" s="22"/>
      <c r="H100" s="23" t="str">
        <f t="shared" si="9"/>
        <v/>
      </c>
      <c r="I100" s="38"/>
      <c r="J100" s="22"/>
      <c r="K100" s="22"/>
      <c r="L100" s="23" t="str">
        <f t="shared" si="10"/>
        <v/>
      </c>
      <c r="M100" s="38"/>
      <c r="N100" s="22"/>
      <c r="O100" s="22"/>
      <c r="P100" s="23" t="str">
        <f t="shared" si="11"/>
        <v/>
      </c>
      <c r="Q100" s="38"/>
      <c r="R100" s="22"/>
      <c r="S100" s="22"/>
      <c r="T100" s="23" t="str">
        <f t="shared" si="12"/>
        <v/>
      </c>
      <c r="U100" s="38"/>
      <c r="V100" s="22"/>
      <c r="W100" s="22"/>
      <c r="X100" s="23" t="str">
        <f t="shared" si="13"/>
        <v/>
      </c>
      <c r="Y100" s="38"/>
      <c r="Z100" s="22"/>
      <c r="AA100" s="22"/>
      <c r="AB100" s="23" t="str">
        <f t="shared" si="14"/>
        <v/>
      </c>
      <c r="AC100" s="38"/>
      <c r="AD100" s="44" t="str">
        <f t="shared" si="15"/>
        <v/>
      </c>
      <c r="AE100" s="47" t="str">
        <f>IF(A100="","",VLOOKUP($A100,Ключ!$D$2:$E$4,2,0))</f>
        <v/>
      </c>
      <c r="AF100" s="45" t="str">
        <f>IF(A100="","",IFERROR(VLOOKUP($A100,Сотрудники[],2,0),AH100*AD100))</f>
        <v/>
      </c>
      <c r="AG100" s="35"/>
    </row>
    <row r="101" spans="1:33" ht="21.75" thickBot="1" x14ac:dyDescent="0.4">
      <c r="A101" s="39"/>
      <c r="B101" s="40"/>
      <c r="C101" s="40"/>
      <c r="D101" s="41" t="str">
        <f t="shared" si="8"/>
        <v/>
      </c>
      <c r="E101" s="42"/>
      <c r="F101" s="40"/>
      <c r="G101" s="40"/>
      <c r="H101" s="41" t="str">
        <f t="shared" si="9"/>
        <v/>
      </c>
      <c r="I101" s="42"/>
      <c r="J101" s="40"/>
      <c r="K101" s="40"/>
      <c r="L101" s="41" t="str">
        <f t="shared" si="10"/>
        <v/>
      </c>
      <c r="M101" s="42"/>
      <c r="N101" s="40"/>
      <c r="O101" s="40"/>
      <c r="P101" s="41" t="str">
        <f t="shared" si="11"/>
        <v/>
      </c>
      <c r="Q101" s="42"/>
      <c r="R101" s="40"/>
      <c r="S101" s="40"/>
      <c r="T101" s="41" t="str">
        <f t="shared" si="12"/>
        <v/>
      </c>
      <c r="U101" s="42"/>
      <c r="V101" s="40"/>
      <c r="W101" s="40"/>
      <c r="X101" s="41" t="str">
        <f t="shared" si="13"/>
        <v/>
      </c>
      <c r="Y101" s="42"/>
      <c r="Z101" s="40"/>
      <c r="AA101" s="40"/>
      <c r="AB101" s="41" t="str">
        <f t="shared" si="14"/>
        <v/>
      </c>
      <c r="AC101" s="42"/>
      <c r="AD101" s="46" t="str">
        <f t="shared" si="15"/>
        <v/>
      </c>
      <c r="AE101" s="48" t="str">
        <f>IF(A101="","",VLOOKUP($A101,Ключ!$D$2:$E$4,2,0))</f>
        <v/>
      </c>
      <c r="AF101" s="45" t="str">
        <f>IF(A101="","",IFERROR(VLOOKUP($A101,Сотрудники[],2,0),AH101*AD101))</f>
        <v/>
      </c>
      <c r="AG101" s="43"/>
    </row>
    <row r="102" spans="1:33" s="12" customFormat="1" ht="15.75" x14ac:dyDescent="0.25"/>
  </sheetData>
  <mergeCells count="28">
    <mergeCell ref="AH10:AH12"/>
    <mergeCell ref="R1:Z4"/>
    <mergeCell ref="F7:H7"/>
    <mergeCell ref="I6:L6"/>
    <mergeCell ref="I7:L7"/>
    <mergeCell ref="AD10:AD12"/>
    <mergeCell ref="AE10:AE12"/>
    <mergeCell ref="R10:T10"/>
    <mergeCell ref="AF10:AF12"/>
    <mergeCell ref="R11:T11"/>
    <mergeCell ref="Z10:AB10"/>
    <mergeCell ref="V11:X11"/>
    <mergeCell ref="Z11:AB11"/>
    <mergeCell ref="V10:X10"/>
    <mergeCell ref="A10:A12"/>
    <mergeCell ref="C2:L2"/>
    <mergeCell ref="C3:L3"/>
    <mergeCell ref="M2:N2"/>
    <mergeCell ref="M3:N3"/>
    <mergeCell ref="B10:D10"/>
    <mergeCell ref="F6:H6"/>
    <mergeCell ref="B11:D11"/>
    <mergeCell ref="F11:H11"/>
    <mergeCell ref="J10:L10"/>
    <mergeCell ref="F10:H10"/>
    <mergeCell ref="N10:P10"/>
    <mergeCell ref="J11:L11"/>
    <mergeCell ref="N11:P11"/>
  </mergeCells>
  <conditionalFormatting sqref="A13:A101">
    <cfRule type="duplicateValues" dxfId="5" priority="4"/>
    <cfRule type="expression" dxfId="4" priority="19" stopIfTrue="1">
      <formula>LEN(A13)&gt;0</formula>
    </cfRule>
  </conditionalFormatting>
  <conditionalFormatting sqref="E13:E101">
    <cfRule type="expression" dxfId="3" priority="3">
      <formula>LEN($A13)&gt;0</formula>
    </cfRule>
  </conditionalFormatting>
  <conditionalFormatting sqref="M13:M101 I13:I101">
    <cfRule type="expression" dxfId="2" priority="2">
      <formula>LEN($A13)&gt;0</formula>
    </cfRule>
  </conditionalFormatting>
  <conditionalFormatting sqref="Q13:Q101 U13:U101 Y13:Y101 AC13:AC101">
    <cfRule type="expression" dxfId="1" priority="1">
      <formula>LEN($A13)&gt;0</formula>
    </cfRule>
  </conditionalFormatting>
  <conditionalFormatting sqref="B14:AE14 B16:AE16 B18:AE18 B20:AE20 B22:AE22 B24:AE24 B26:AE26 B28:AE28 B30:AE30 B32:AE32 B34:AE34 B36:AE36 B38:AE38 B40:AE40 B42:AE42 B44:AE44 B46:AE46 B48:AE48 B50:AE50 B52:AE52 B54:AE54 B56:AE56 B58:AE58 B60:AE60 B62:AE62 B64:AE64 B66:AE66 B68:AE68 B70:AE70 B72:AE72 B74:AE74 B76:AE76 B78:AE78 B80:AE80 B82:AE82 B84:AE84 B86:AE86 B88:AE88 B90:AE90 B92:AE92 B94:AE94 B96:AE96 B98:AE98 B100:AE100 AF14 AF16 AF18 AF20 AF22 AF24 AF26 AF28 AF30 AF32 AF34 AF36 AF38 AF40 AF42 AF44 AF46 AF48 AF50 AF52 AF54 AF56 AF58 AF60 AF62 AF64 AF66 AF68 AF70 AF72 AF74 AF76 AF78 AF80 AF82 AF84 AF86 AF88 AF90 AF92 AF94 AF96 AF98 AF100">
    <cfRule type="expression" dxfId="0" priority="7">
      <formula>LEN($A14)&gt;0</formula>
    </cfRule>
  </conditionalFormatting>
  <dataValidations count="2">
    <dataValidation type="list" allowBlank="1" showInputMessage="1" showErrorMessage="1" sqref="A13:A101">
      <formula1>strd</formula1>
    </dataValidation>
    <dataValidation type="list" allowBlank="1" showInputMessage="1" showErrorMessage="1" sqref="B13:B101 C13:C101">
      <formula1>timeL</formula1>
    </dataValidation>
  </dataValidations>
  <pageMargins left="0.7" right="0.7" top="0.75" bottom="0.75" header="0.3" footer="0.3"/>
  <pageSetup paperSize="9" scale="33"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Ключ!$A$2:$A$50</xm:f>
          </x14:formula1>
          <xm:sqref>F13:G101 Z13:AA101 V13:W101 R13:S101 N13:O101 J13:K101</xm:sqref>
        </x14:dataValidation>
        <x14:dataValidation type="list" showDropDown="1" showInputMessage="1" showErrorMessage="1">
          <x14:formula1>
            <xm:f>Ключ!B443:B449</xm:f>
          </x14:formula1>
          <xm:sqref>A103:A194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Ключ</vt:lpstr>
      <vt:lpstr>Неделя 1</vt:lpstr>
      <vt:lpstr>strd</vt:lpstr>
      <vt:lpstr>timeL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Руденко</dc:creator>
  <cp:lastModifiedBy>evg</cp:lastModifiedBy>
  <cp:lastPrinted>2015-09-14T11:54:49Z</cp:lastPrinted>
  <dcterms:created xsi:type="dcterms:W3CDTF">2015-09-14T07:59:26Z</dcterms:created>
  <dcterms:modified xsi:type="dcterms:W3CDTF">2015-09-16T12:51:37Z</dcterms:modified>
</cp:coreProperties>
</file>