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" i="1" l="1" a="1"/>
  <c r="I4" i="1" s="1"/>
  <c r="J5" i="1"/>
  <c r="J6" i="1"/>
  <c r="J7" i="1"/>
  <c r="J8" i="1"/>
  <c r="J9" i="1"/>
  <c r="J10" i="1"/>
  <c r="J11" i="1"/>
  <c r="J12" i="1"/>
  <c r="J13" i="1"/>
  <c r="J4" i="1"/>
  <c r="I15" i="1"/>
  <c r="I18" i="1"/>
  <c r="I19" i="1"/>
  <c r="I20" i="1"/>
  <c r="L13" i="1" l="1"/>
  <c r="H19" i="1" l="1"/>
  <c r="H20" i="1"/>
  <c r="H18" i="1"/>
  <c r="H15" i="1"/>
  <c r="E5" i="1"/>
  <c r="E6" i="1" l="1"/>
  <c r="E8" i="1" s="1"/>
  <c r="E9" i="1" s="1"/>
  <c r="E10" i="1" s="1"/>
  <c r="E11" i="1" s="1"/>
  <c r="E12" i="1" s="1"/>
  <c r="E13" i="1" s="1"/>
  <c r="H11" i="1" l="1" a="1"/>
  <c r="H11" i="1" s="1"/>
  <c r="G11" i="1" s="1" a="1"/>
  <c r="G11" i="1" s="1"/>
  <c r="H6" i="1" a="1"/>
  <c r="H6" i="1" s="1"/>
  <c r="H7" i="1" a="1"/>
  <c r="H7" i="1" s="1"/>
  <c r="H13" i="1" a="1"/>
  <c r="H13" i="1" s="1"/>
  <c r="G13" i="1" s="1" a="1"/>
  <c r="G13" i="1" s="1"/>
  <c r="H12" i="1" a="1"/>
  <c r="H12" i="1" s="1"/>
  <c r="G12" i="1" s="1" a="1"/>
  <c r="G12" i="1" s="1"/>
  <c r="H4" i="1" a="1"/>
  <c r="H4" i="1" s="1"/>
  <c r="H9" i="1" a="1"/>
  <c r="H9" i="1" s="1"/>
  <c r="H8" i="1" a="1"/>
  <c r="H8" i="1" s="1"/>
  <c r="H10" i="1" a="1"/>
  <c r="H10" i="1" s="1"/>
  <c r="H5" i="1" a="1"/>
  <c r="H5" i="1" s="1"/>
  <c r="I10" i="1" l="1" a="1"/>
  <c r="I10" i="1" s="1"/>
  <c r="I8" i="1" a="1"/>
  <c r="I8" i="1" s="1"/>
  <c r="G8" i="1" s="1" a="1"/>
  <c r="G8" i="1" s="1"/>
  <c r="I12" i="1" a="1"/>
  <c r="I12" i="1" s="1"/>
  <c r="I6" i="1" a="1"/>
  <c r="I6" i="1" s="1"/>
  <c r="I13" i="1" a="1"/>
  <c r="I13" i="1" s="1"/>
  <c r="I11" i="1" a="1"/>
  <c r="I11" i="1" s="1"/>
  <c r="I5" i="1" a="1"/>
  <c r="I5" i="1" s="1"/>
  <c r="G5" i="1" s="1" a="1"/>
  <c r="G5" i="1" s="1"/>
  <c r="I9" i="1" a="1"/>
  <c r="I9" i="1" s="1"/>
  <c r="G9" i="1" s="1" a="1"/>
  <c r="G9" i="1" s="1"/>
  <c r="I7" i="1" a="1"/>
  <c r="I7" i="1" s="1"/>
  <c r="G7" i="1" s="1" a="1"/>
  <c r="G7" i="1" s="1"/>
  <c r="G4" i="1" l="1" a="1"/>
  <c r="G4" i="1" s="1"/>
  <c r="G6" i="1" a="1"/>
  <c r="G6" i="1" s="1"/>
  <c r="G10" i="1" a="1"/>
  <c r="G10" i="1" s="1"/>
</calcChain>
</file>

<file path=xl/sharedStrings.xml><?xml version="1.0" encoding="utf-8"?>
<sst xmlns="http://schemas.openxmlformats.org/spreadsheetml/2006/main" count="37" uniqueCount="21">
  <si>
    <t>ФИО</t>
  </si>
  <si>
    <t>Радионов</t>
  </si>
  <si>
    <t>Юрченко</t>
  </si>
  <si>
    <t>Васильев</t>
  </si>
  <si>
    <t>Сумма займа</t>
  </si>
  <si>
    <t xml:space="preserve">Валюта </t>
  </si>
  <si>
    <t>KGS</t>
  </si>
  <si>
    <t>USD</t>
  </si>
  <si>
    <t>% резерва</t>
  </si>
  <si>
    <t>Дата</t>
  </si>
  <si>
    <t xml:space="preserve">процент резерва </t>
  </si>
  <si>
    <t>должно по формулам подтянутся такие результаты</t>
  </si>
  <si>
    <t>Колесников</t>
  </si>
  <si>
    <t xml:space="preserve">Резервы </t>
  </si>
  <si>
    <t>после 1 мая 2014</t>
  </si>
  <si>
    <t>до 1 мая 2014</t>
  </si>
  <si>
    <t>Нятин</t>
  </si>
  <si>
    <t>поправка на дату</t>
  </si>
  <si>
    <t>валюта макс. суммы с макс. резервом</t>
  </si>
  <si>
    <t>дополнительные столбцы</t>
  </si>
  <si>
    <t>макс. резерв совпадает с макс. суммой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</si>
</sst>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9" fontId="0" fillId="2" borderId="0" xfId="0" applyNumberFormat="1" applyFill="1"/>
    <xf numFmtId="164" fontId="0" fillId="2" borderId="0" xfId="0" applyNumberFormat="1" applyFill="1"/>
    <xf numFmtId="14" fontId="0" fillId="3" borderId="0" xfId="0" applyNumberFormat="1" applyFill="1"/>
    <xf numFmtId="0" fontId="0" fillId="3" borderId="0" xfId="0" applyFill="1"/>
    <xf numFmtId="4" fontId="0" fillId="3" borderId="0" xfId="0" applyNumberFormat="1" applyFill="1"/>
    <xf numFmtId="164" fontId="0" fillId="3" borderId="0" xfId="0" applyNumberFormat="1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14" fontId="0" fillId="4" borderId="0" xfId="0" applyNumberFormat="1" applyFill="1"/>
    <xf numFmtId="0" fontId="0" fillId="4" borderId="0" xfId="0" applyFill="1"/>
    <xf numFmtId="4" fontId="0" fillId="4" borderId="0" xfId="0" applyNumberFormat="1" applyFill="1"/>
    <xf numFmtId="164" fontId="0" fillId="4" borderId="0" xfId="0" applyNumberFormat="1" applyFill="1"/>
    <xf numFmtId="164" fontId="0" fillId="0" borderId="0" xfId="1" applyNumberFormat="1" applyFont="1"/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Continuous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1" applyNumberFormat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tabSelected="1" workbookViewId="0">
      <selection activeCell="G4" sqref="G4"/>
    </sheetView>
  </sheetViews>
  <sheetFormatPr defaultRowHeight="15" x14ac:dyDescent="0.25"/>
  <cols>
    <col min="2" max="2" width="10.140625" bestFit="1" customWidth="1"/>
    <col min="3" max="3" width="19.140625" customWidth="1"/>
    <col min="4" max="4" width="10.42578125" customWidth="1"/>
    <col min="5" max="5" width="23.85546875" customWidth="1"/>
    <col min="6" max="6" width="11.28515625" customWidth="1"/>
    <col min="7" max="7" width="12.7109375" customWidth="1"/>
    <col min="8" max="8" width="15" customWidth="1"/>
    <col min="9" max="9" width="14.5703125" customWidth="1"/>
    <col min="10" max="10" width="12.42578125" customWidth="1"/>
    <col min="11" max="11" width="13.42578125" customWidth="1"/>
    <col min="12" max="12" width="18.28515625" customWidth="1"/>
  </cols>
  <sheetData>
    <row r="2" spans="2:12" x14ac:dyDescent="0.25">
      <c r="H2" s="25" t="s">
        <v>19</v>
      </c>
      <c r="I2" s="25"/>
      <c r="J2" s="25"/>
      <c r="L2" t="s">
        <v>11</v>
      </c>
    </row>
    <row r="3" spans="2:12" ht="45.75" customHeight="1" x14ac:dyDescent="0.25">
      <c r="B3" t="s">
        <v>9</v>
      </c>
      <c r="C3" s="2" t="s">
        <v>0</v>
      </c>
      <c r="D3" s="2" t="s">
        <v>5</v>
      </c>
      <c r="E3" s="2" t="s">
        <v>4</v>
      </c>
      <c r="F3" s="2" t="s">
        <v>8</v>
      </c>
      <c r="G3" s="24" t="s">
        <v>10</v>
      </c>
      <c r="H3" s="24" t="s">
        <v>20</v>
      </c>
      <c r="I3" s="24" t="s">
        <v>18</v>
      </c>
      <c r="J3" s="24" t="s">
        <v>17</v>
      </c>
      <c r="L3" s="2" t="s">
        <v>10</v>
      </c>
    </row>
    <row r="4" spans="2:12" x14ac:dyDescent="0.25">
      <c r="B4" s="7">
        <v>41760</v>
      </c>
      <c r="C4" s="8" t="s">
        <v>1</v>
      </c>
      <c r="D4" s="8" t="s">
        <v>6</v>
      </c>
      <c r="E4" s="9">
        <v>100000</v>
      </c>
      <c r="F4" s="10">
        <v>0.02</v>
      </c>
      <c r="G4" s="23">
        <f t="array" ref="G4">IF(H4,IF(D4=I4,MAX(IF(C4=$C$4:$C$13,$J$4:$J$13)),INDEX(INDEX($H$16:$I$20,0,MATCH(D4,$H$15:$I$15,0)),MATCH(100*MAX(IF(C4=$C$4:$C$13,$J$4:$J$13)),INDEX($H$16:$I$20,0,MATCH(I4,$H$15:$I$15,0)),0))/100),J4)</f>
        <v>0</v>
      </c>
      <c r="H4" s="29" t="b">
        <f t="array" ref="H4">MATCH(MAX(IF(C4=$C$4:$C$13,$E$4:$E$13)),IF(C4=$C$4:$C$13,$E$4:$E$13),0)=MATCH(MAX(IF(C4=$C$4:$C$13,$F$4:$F$13)),IF(C4=$C$4:$C$13,$F$4:$F$13),0)</f>
        <v>1</v>
      </c>
      <c r="I4" s="2" t="str">
        <f t="array" ref="I4">IF(H4,INDEX($D$4:$D$13,MATCH(MAX(IF(C4=$C$4:$C$13,$E$4:$E$13)),IF(C4=$C$4:$C$13,$E$4:$E$13),0)),D4)</f>
        <v>USD</v>
      </c>
      <c r="J4" s="23">
        <f>IFERROR(IF(B4&lt;VALUE("01.05.2014"),F4,IF(D4="KGS",INDEX($H$16:$H$20,MATCH(F4*100,$F$16:$F$20,0)),INDEX($I$16:$I$20,MATCH(F4*100,$G$16:$G$20,0)))/100),F4)</f>
        <v>0</v>
      </c>
      <c r="K4" s="23"/>
      <c r="L4" s="4">
        <v>0</v>
      </c>
    </row>
    <row r="5" spans="2:12" x14ac:dyDescent="0.25">
      <c r="B5" s="7">
        <v>41792</v>
      </c>
      <c r="C5" s="8" t="s">
        <v>1</v>
      </c>
      <c r="D5" s="8" t="s">
        <v>7</v>
      </c>
      <c r="E5" s="9">
        <f>E4+50000</f>
        <v>150000</v>
      </c>
      <c r="F5" s="11">
        <v>2.5000000000000001E-2</v>
      </c>
      <c r="G5" s="23">
        <f t="array" ref="G5">IF(H5,IF(D5=I5,MAX(IF(C5=$C$4:$C$13,$J$4:$J$13)),INDEX(INDEX($H$16:$I$20,0,MATCH(D5,$H$15:$I$15,0)),MATCH(100*MAX(IF(C5=$C$4:$C$13,$J$4:$J$13)),INDEX($H$16:$I$20,0,MATCH(I5,$H$15:$I$15,0)),0))/100),J5)</f>
        <v>2.5000000000000001E-2</v>
      </c>
      <c r="H5" s="29" t="b">
        <f t="array" ref="H5">MATCH(MAX(IF(C5=$C$4:$C$13,$E$4:$E$13)),IF(C5=$C$4:$C$13,$E$4:$E$13),0)=MATCH(MAX(IF(C5=$C$4:$C$13,$F$4:$F$13)),IF(C5=$C$4:$C$13,$F$4:$F$13),0)</f>
        <v>1</v>
      </c>
      <c r="I5" s="2" t="str">
        <f t="array" ref="I5">IF(H5,INDEX($D$4:$D$13,MATCH(MAX(IF(C5=$C$4:$C$13,$E$4:$E$13)),IF(C5=$C$4:$C$13,$E$4:$E$13),0)),D5)</f>
        <v>USD</v>
      </c>
      <c r="J5" s="23">
        <f t="shared" ref="J5:J13" si="0">IFERROR(IF(B5&lt;VALUE("01.05.2014"),F5,IF(D5="KGS",INDEX($H$16:$H$20,MATCH(F5*100,$F$16:$F$20,0)),INDEX($I$16:$I$20,MATCH(F5*100,$G$16:$G$20,0)))/100),F5)</f>
        <v>2.5000000000000001E-2</v>
      </c>
      <c r="K5" s="23"/>
      <c r="L5" s="5">
        <v>2.5000000000000001E-2</v>
      </c>
    </row>
    <row r="6" spans="2:12" x14ac:dyDescent="0.25">
      <c r="B6" s="3">
        <v>41854</v>
      </c>
      <c r="C6" t="s">
        <v>2</v>
      </c>
      <c r="D6" t="s">
        <v>6</v>
      </c>
      <c r="E6" s="1">
        <f t="shared" ref="E6:E13" si="1">E5+50000</f>
        <v>200000</v>
      </c>
      <c r="F6" s="6">
        <v>0.02</v>
      </c>
      <c r="G6" s="23">
        <f t="array" ref="G6">IF(H6,IF(D6=I6,MAX(IF(C6=$C$4:$C$13,$J$4:$J$13)),INDEX(INDEX($H$16:$I$20,0,MATCH(D6,$H$15:$I$15,0)),MATCH(100*MAX(IF(C6=$C$4:$C$13,$J$4:$J$13)),INDEX($H$16:$I$20,0,MATCH(I6,$H$15:$I$15,0)),0))/100),J6)</f>
        <v>0</v>
      </c>
      <c r="H6" s="29" t="b">
        <f t="array" ref="H6">MATCH(MAX(IF(C6=$C$4:$C$13,$E$4:$E$13)),IF(C6=$C$4:$C$13,$E$4:$E$13),0)=MATCH(MAX(IF(C6=$C$4:$C$13,$F$4:$F$13)),IF(C6=$C$4:$C$13,$F$4:$F$13),0)</f>
        <v>1</v>
      </c>
      <c r="I6" s="2" t="str">
        <f t="array" ref="I6">IF(H6,INDEX($D$4:$D$13,MATCH(MAX(IF(C6=$C$4:$C$13,$E$4:$E$13)),IF(C6=$C$4:$C$13,$E$4:$E$13),0)),D6)</f>
        <v>KGS</v>
      </c>
      <c r="J6" s="23">
        <f t="shared" si="0"/>
        <v>0</v>
      </c>
      <c r="K6" s="23"/>
      <c r="L6" s="4">
        <v>0</v>
      </c>
    </row>
    <row r="7" spans="2:12" x14ac:dyDescent="0.25">
      <c r="B7" s="3">
        <v>41674</v>
      </c>
      <c r="C7" t="s">
        <v>12</v>
      </c>
      <c r="D7" t="s">
        <v>6</v>
      </c>
      <c r="E7" s="1">
        <v>5000000</v>
      </c>
      <c r="F7" s="6">
        <v>0.02</v>
      </c>
      <c r="G7" s="23">
        <f t="array" ref="G7">IF(H7,IF(D7=I7,MAX(IF(C7=$C$4:$C$13,$J$4:$J$13)),INDEX(INDEX($H$16:$I$20,0,MATCH(D7,$H$15:$I$15,0)),MATCH(100*MAX(IF(C7=$C$4:$C$13,$J$4:$J$13)),INDEX($H$16:$I$20,0,MATCH(I7,$H$15:$I$15,0)),0))/100),J7)</f>
        <v>0.02</v>
      </c>
      <c r="H7" s="29" t="b">
        <f t="array" ref="H7">MATCH(MAX(IF(C7=$C$4:$C$13,$E$4:$E$13)),IF(C7=$C$4:$C$13,$E$4:$E$13),0)=MATCH(MAX(IF(C7=$C$4:$C$13,$F$4:$F$13)),IF(C7=$C$4:$C$13,$F$4:$F$13),0)</f>
        <v>1</v>
      </c>
      <c r="I7" s="2" t="str">
        <f t="array" ref="I7">IF(H7,INDEX($D$4:$D$13,MATCH(MAX(IF(C7=$C$4:$C$13,$E$4:$E$13)),IF(C7=$C$4:$C$13,$E$4:$E$13),0)),D7)</f>
        <v>KGS</v>
      </c>
      <c r="J7" s="23">
        <f t="shared" si="0"/>
        <v>0.02</v>
      </c>
      <c r="K7" s="23"/>
      <c r="L7" s="4">
        <v>0.02</v>
      </c>
    </row>
    <row r="8" spans="2:12" x14ac:dyDescent="0.25">
      <c r="B8" s="12">
        <v>41763</v>
      </c>
      <c r="C8" s="13" t="s">
        <v>3</v>
      </c>
      <c r="D8" s="13" t="s">
        <v>6</v>
      </c>
      <c r="E8" s="14">
        <f>E6+50000</f>
        <v>250000</v>
      </c>
      <c r="F8" s="15">
        <v>0.05</v>
      </c>
      <c r="G8" s="23">
        <f t="array" ref="G8">IF(H8,IF(D8=I8,MAX(IF(C8=$C$4:$C$13,$J$4:$J$13)),INDEX(INDEX($H$16:$I$20,0,MATCH(D8,$H$15:$I$15,0)),MATCH(100*MAX(IF(C8=$C$4:$C$13,$J$4:$J$13)),INDEX($H$16:$I$20,0,MATCH(I8,$H$15:$I$15,0)),0))/100),J8)</f>
        <v>0.5</v>
      </c>
      <c r="H8" s="29" t="b">
        <f t="array" ref="H8">MATCH(MAX(IF(C8=$C$4:$C$13,$E$4:$E$13)),IF(C8=$C$4:$C$13,$E$4:$E$13),0)=MATCH(MAX(IF(C8=$C$4:$C$13,$F$4:$F$13)),IF(C8=$C$4:$C$13,$F$4:$F$13),0)</f>
        <v>1</v>
      </c>
      <c r="I8" s="2" t="str">
        <f t="array" ref="I8">IF(H8,INDEX($D$4:$D$13,MATCH(MAX(IF(C8=$C$4:$C$13,$E$4:$E$13)),IF(C8=$C$4:$C$13,$E$4:$E$13),0)),D8)</f>
        <v>USD</v>
      </c>
      <c r="J8" s="23">
        <f t="shared" si="0"/>
        <v>0.05</v>
      </c>
      <c r="K8" s="23"/>
      <c r="L8" s="4">
        <v>0.5</v>
      </c>
    </row>
    <row r="9" spans="2:12" x14ac:dyDescent="0.25">
      <c r="B9" s="12">
        <v>41675</v>
      </c>
      <c r="C9" s="13" t="s">
        <v>3</v>
      </c>
      <c r="D9" s="13" t="s">
        <v>7</v>
      </c>
      <c r="E9" s="14">
        <f t="shared" si="1"/>
        <v>300000</v>
      </c>
      <c r="F9" s="15">
        <v>0.25</v>
      </c>
      <c r="G9" s="23">
        <f t="array" ref="G9">IF(H9,IF(D9=I9,MAX(IF(C9=$C$4:$C$13,$J$4:$J$13)),INDEX(INDEX($H$16:$I$20,0,MATCH(D9,$H$15:$I$15,0)),MATCH(100*MAX(IF(C9=$C$4:$C$13,$J$4:$J$13)),INDEX($H$16:$I$20,0,MATCH(I9,$H$15:$I$15,0)),0))/100),J9)</f>
        <v>0.5</v>
      </c>
      <c r="H9" s="29" t="b">
        <f t="array" ref="H9">MATCH(MAX(IF(C9=$C$4:$C$13,$E$4:$E$13)),IF(C9=$C$4:$C$13,$E$4:$E$13),0)=MATCH(MAX(IF(C9=$C$4:$C$13,$F$4:$F$13)),IF(C9=$C$4:$C$13,$F$4:$F$13),0)</f>
        <v>1</v>
      </c>
      <c r="I9" s="2" t="str">
        <f t="array" ref="I9">IF(H9,INDEX($D$4:$D$13,MATCH(MAX(IF(C9=$C$4:$C$13,$E$4:$E$13)),IF(C9=$C$4:$C$13,$E$4:$E$13),0)),D9)</f>
        <v>USD</v>
      </c>
      <c r="J9" s="23">
        <f t="shared" si="0"/>
        <v>0.25</v>
      </c>
      <c r="K9" s="23"/>
      <c r="L9" s="4">
        <v>0.5</v>
      </c>
    </row>
    <row r="10" spans="2:12" x14ac:dyDescent="0.25">
      <c r="B10" s="12">
        <v>41676</v>
      </c>
      <c r="C10" s="13" t="s">
        <v>3</v>
      </c>
      <c r="D10" s="13" t="s">
        <v>7</v>
      </c>
      <c r="E10" s="14">
        <f t="shared" si="1"/>
        <v>350000</v>
      </c>
      <c r="F10" s="15">
        <v>0.5</v>
      </c>
      <c r="G10" s="23">
        <f t="array" ref="G10">IF(H10,IF(D10=I10,MAX(IF(C10=$C$4:$C$13,$J$4:$J$13)),INDEX(INDEX($H$16:$I$20,0,MATCH(D10,$H$15:$I$15,0)),MATCH(100*MAX(IF(C10=$C$4:$C$13,$J$4:$J$13)),INDEX($H$16:$I$20,0,MATCH(I10,$H$15:$I$15,0)),0))/100),J10)</f>
        <v>0.5</v>
      </c>
      <c r="H10" s="29" t="b">
        <f t="array" ref="H10">MATCH(MAX(IF(C10=$C$4:$C$13,$E$4:$E$13)),IF(C10=$C$4:$C$13,$E$4:$E$13),0)=MATCH(MAX(IF(C10=$C$4:$C$13,$F$4:$F$13)),IF(C10=$C$4:$C$13,$F$4:$F$13),0)</f>
        <v>1</v>
      </c>
      <c r="I10" s="2" t="str">
        <f t="array" ref="I10">IF(H10,INDEX($D$4:$D$13,MATCH(MAX(IF(C10=$C$4:$C$13,$E$4:$E$13)),IF(C10=$C$4:$C$13,$E$4:$E$13),0)),D10)</f>
        <v>USD</v>
      </c>
      <c r="J10" s="23">
        <f t="shared" si="0"/>
        <v>0.5</v>
      </c>
      <c r="K10" s="23"/>
      <c r="L10" s="4">
        <v>0.5</v>
      </c>
    </row>
    <row r="11" spans="2:12" x14ac:dyDescent="0.25">
      <c r="B11" s="19">
        <v>41677</v>
      </c>
      <c r="C11" s="20" t="s">
        <v>16</v>
      </c>
      <c r="D11" s="20" t="s">
        <v>7</v>
      </c>
      <c r="E11" s="21">
        <f t="shared" si="1"/>
        <v>400000</v>
      </c>
      <c r="F11" s="22">
        <v>0.5</v>
      </c>
      <c r="G11" s="23">
        <f t="array" ref="G11">IF(H11,IF(D11=I11,MAX(IF(C11=$C$4:$C$13,$J$4:$J$13)),INDEX(INDEX($H$16:$I$20,0,MATCH(D11,$H$15:$I$15,0)),MATCH(100*MAX(IF(C11=$C$4:$C$13,$J$4:$J$13)),INDEX($H$16:$I$20,0,MATCH(I11,$H$15:$I$15,0)),0))/100),J11)</f>
        <v>0.5</v>
      </c>
      <c r="H11" s="29" t="b">
        <f t="array" ref="H11">MATCH(MAX(IF(C11=$C$4:$C$13,$E$4:$E$13)),IF(C11=$C$4:$C$13,$E$4:$E$13),0)=MATCH(MAX(IF(C11=$C$4:$C$13,$F$4:$F$13)),IF(C11=$C$4:$C$13,$F$4:$F$13),0)</f>
        <v>0</v>
      </c>
      <c r="I11" s="2" t="str">
        <f t="array" ref="I11">IF(H11,INDEX($D$4:$D$13,MATCH(MAX(IF(C11=$C$4:$C$13,$E$4:$E$13)),IF(C11=$C$4:$C$13,$E$4:$E$13),0)),D11)</f>
        <v>USD</v>
      </c>
      <c r="J11" s="23">
        <f t="shared" si="0"/>
        <v>0.5</v>
      </c>
      <c r="K11" s="23"/>
      <c r="L11" s="4">
        <v>0.5</v>
      </c>
    </row>
    <row r="12" spans="2:12" x14ac:dyDescent="0.25">
      <c r="B12" s="19">
        <v>41678</v>
      </c>
      <c r="C12" s="20" t="s">
        <v>16</v>
      </c>
      <c r="D12" s="20" t="s">
        <v>6</v>
      </c>
      <c r="E12" s="21">
        <f t="shared" si="1"/>
        <v>450000</v>
      </c>
      <c r="F12" s="22">
        <v>0.5</v>
      </c>
      <c r="G12" s="23">
        <f t="array" ref="G12">IF(H12,IF(D12=I12,MAX(IF(C12=$C$4:$C$13,$J$4:$J$13)),INDEX(INDEX($H$16:$I$20,0,MATCH(D12,$H$15:$I$15,0)),MATCH(100*MAX(IF(C12=$C$4:$C$13,$J$4:$J$13)),INDEX($H$16:$I$20,0,MATCH(I12,$H$15:$I$15,0)),0))/100),J12)</f>
        <v>0.5</v>
      </c>
      <c r="H12" s="29" t="b">
        <f t="array" ref="H12">MATCH(MAX(IF(C12=$C$4:$C$13,$E$4:$E$13)),IF(C12=$C$4:$C$13,$E$4:$E$13),0)=MATCH(MAX(IF(C12=$C$4:$C$13,$F$4:$F$13)),IF(C12=$C$4:$C$13,$F$4:$F$13),0)</f>
        <v>0</v>
      </c>
      <c r="I12" s="2" t="str">
        <f t="array" ref="I12">IF(H12,INDEX($D$4:$D$13,MATCH(MAX(IF(C12=$C$4:$C$13,$E$4:$E$13)),IF(C12=$C$4:$C$13,$E$4:$E$13),0)),D12)</f>
        <v>KGS</v>
      </c>
      <c r="J12" s="23">
        <f t="shared" si="0"/>
        <v>0.5</v>
      </c>
      <c r="K12" s="23"/>
      <c r="L12" s="4">
        <v>0.5</v>
      </c>
    </row>
    <row r="13" spans="2:12" x14ac:dyDescent="0.25">
      <c r="B13" s="19">
        <v>41679</v>
      </c>
      <c r="C13" s="20" t="s">
        <v>16</v>
      </c>
      <c r="D13" s="20" t="s">
        <v>7</v>
      </c>
      <c r="E13" s="21">
        <f t="shared" si="1"/>
        <v>500000</v>
      </c>
      <c r="F13" s="22">
        <v>0.25</v>
      </c>
      <c r="G13" s="23">
        <f t="array" ref="G13">IF(H13,IF(D13=I13,MAX(IF(C13=$C$4:$C$13,$J$4:$J$13)),INDEX(INDEX($H$16:$I$20,0,MATCH(D13,$H$15:$I$15,0)),MATCH(100*MAX(IF(C13=$C$4:$C$13,$J$4:$J$13)),INDEX($H$16:$I$20,0,MATCH(I13,$H$15:$I$15,0)),0))/100),J13)</f>
        <v>0.25</v>
      </c>
      <c r="H13" s="29" t="b">
        <f t="array" ref="H13">MATCH(MAX(IF(C13=$C$4:$C$13,$E$4:$E$13)),IF(C13=$C$4:$C$13,$E$4:$E$13),0)=MATCH(MAX(IF(C13=$C$4:$C$13,$F$4:$F$13)),IF(C13=$C$4:$C$13,$F$4:$F$13),0)</f>
        <v>0</v>
      </c>
      <c r="I13" s="2" t="str">
        <f t="array" ref="I13">IF(H13,INDEX($D$4:$D$13,MATCH(MAX(IF(C13=$C$4:$C$13,$E$4:$E$13)),IF(C13=$C$4:$C$13,$E$4:$E$13),0)),D13)</f>
        <v>USD</v>
      </c>
      <c r="J13" s="23">
        <f t="shared" si="0"/>
        <v>0.25</v>
      </c>
      <c r="K13" s="23"/>
      <c r="L13" s="4">
        <f>F13</f>
        <v>0.25</v>
      </c>
    </row>
    <row r="14" spans="2:12" x14ac:dyDescent="0.25">
      <c r="F14" s="18"/>
      <c r="G14" s="18" t="s">
        <v>15</v>
      </c>
      <c r="I14" s="18" t="s">
        <v>14</v>
      </c>
      <c r="J14" s="18"/>
    </row>
    <row r="15" spans="2:12" x14ac:dyDescent="0.25">
      <c r="E15" t="s">
        <v>13</v>
      </c>
      <c r="F15" s="26" t="s">
        <v>6</v>
      </c>
      <c r="G15" s="26" t="s">
        <v>7</v>
      </c>
      <c r="H15" s="26" t="str">
        <f>F15</f>
        <v>KGS</v>
      </c>
      <c r="I15" s="26" t="str">
        <f>G15</f>
        <v>USD</v>
      </c>
    </row>
    <row r="16" spans="2:12" x14ac:dyDescent="0.25">
      <c r="F16" s="16">
        <v>2</v>
      </c>
      <c r="G16" s="16">
        <v>2</v>
      </c>
      <c r="H16" s="16">
        <v>0</v>
      </c>
      <c r="I16" s="16">
        <v>2.5</v>
      </c>
      <c r="J16" s="27"/>
    </row>
    <row r="17" spans="4:10" x14ac:dyDescent="0.25">
      <c r="D17" s="2"/>
      <c r="E17" s="2"/>
      <c r="F17" s="16">
        <v>5</v>
      </c>
      <c r="G17" s="16">
        <v>5</v>
      </c>
      <c r="H17" s="16">
        <v>5</v>
      </c>
      <c r="I17" s="16">
        <v>7.5</v>
      </c>
      <c r="J17" s="27"/>
    </row>
    <row r="18" spans="4:10" x14ac:dyDescent="0.25">
      <c r="F18" s="16">
        <v>25</v>
      </c>
      <c r="G18" s="16">
        <v>25</v>
      </c>
      <c r="H18" s="16">
        <f>F18</f>
        <v>25</v>
      </c>
      <c r="I18" s="16">
        <f>G18</f>
        <v>25</v>
      </c>
      <c r="J18" s="27"/>
    </row>
    <row r="19" spans="4:10" x14ac:dyDescent="0.25">
      <c r="F19" s="16">
        <v>50</v>
      </c>
      <c r="G19" s="16">
        <v>50</v>
      </c>
      <c r="H19" s="16">
        <f t="shared" ref="H19:H20" si="2">F19</f>
        <v>50</v>
      </c>
      <c r="I19" s="16">
        <f t="shared" ref="I19:I20" si="3">G19</f>
        <v>50</v>
      </c>
      <c r="J19" s="27"/>
    </row>
    <row r="20" spans="4:10" x14ac:dyDescent="0.25">
      <c r="F20" s="16">
        <v>100</v>
      </c>
      <c r="G20" s="16">
        <v>100</v>
      </c>
      <c r="H20" s="17">
        <f t="shared" si="2"/>
        <v>100</v>
      </c>
      <c r="I20" s="17">
        <f t="shared" si="3"/>
        <v>100</v>
      </c>
      <c r="J20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2015-09-27T08:18:32Z</dcterms:created>
  <dcterms:modified xsi:type="dcterms:W3CDTF">2015-09-29T08:54:20Z</dcterms:modified>
</cp:coreProperties>
</file>