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ОТЧЕТ МЕНЕДЖЕРА" sheetId="1" r:id="rId1"/>
  </sheets>
  <definedNames>
    <definedName name="_xlfn.COUNTIFS" hidden="1">#NAME?</definedName>
    <definedName name="_xlfn.IFERROR" hidden="1">#NAME?</definedName>
    <definedName name="_xlfn_COUNTIFS">NA()</definedName>
    <definedName name="_xlfn_IFERROR">NA()</definedName>
    <definedName name="Excel_BuiltIn__FilterDatabase" localSheetId="0">'ОТЧЕТ МЕНЕДЖЕРА'!$B$16:$F$49</definedName>
    <definedName name="ОП">'ОТЧЕТ МЕНЕДЖЕРА'!$A$101:$A$108</definedName>
  </definedNames>
  <calcPr fullCalcOnLoad="1"/>
</workbook>
</file>

<file path=xl/sharedStrings.xml><?xml version="1.0" encoding="utf-8"?>
<sst xmlns="http://schemas.openxmlformats.org/spreadsheetml/2006/main" count="102" uniqueCount="55">
  <si>
    <t>КОЛИЧЕСТВО</t>
  </si>
  <si>
    <t>СУММА</t>
  </si>
  <si>
    <t>ВЫДАНО</t>
  </si>
  <si>
    <t>ПРОГНОЗ</t>
  </si>
  <si>
    <t>шт.</t>
  </si>
  <si>
    <t>%</t>
  </si>
  <si>
    <t>руб.</t>
  </si>
  <si>
    <t>Картридж</t>
  </si>
  <si>
    <t>Дата</t>
  </si>
  <si>
    <t>МИКРОЗАЙМЫ</t>
  </si>
  <si>
    <t>ПРОМО</t>
  </si>
  <si>
    <t>БУМАГА</t>
  </si>
  <si>
    <t>КАРТРИДЖ</t>
  </si>
  <si>
    <t>КАССА</t>
  </si>
  <si>
    <t>Отказов</t>
  </si>
  <si>
    <t>Погашений</t>
  </si>
  <si>
    <t>Сумма</t>
  </si>
  <si>
    <t>ИТОГО</t>
  </si>
  <si>
    <t>План по кол-ву выдач (в день):</t>
  </si>
  <si>
    <t>План по сумме выдач (в мес.):</t>
  </si>
  <si>
    <t>Количество дней в мес.:</t>
  </si>
  <si>
    <t>дней</t>
  </si>
  <si>
    <t xml:space="preserve"> </t>
  </si>
  <si>
    <t>ОТЧЕТ ЗА ДЕНЬ</t>
  </si>
  <si>
    <t>Отказы</t>
  </si>
  <si>
    <t>Бумага</t>
  </si>
  <si>
    <t>Примечание</t>
  </si>
  <si>
    <t>Касса</t>
  </si>
  <si>
    <t>Промо ост.</t>
  </si>
  <si>
    <t>Промо роз.</t>
  </si>
  <si>
    <t>Менеджер</t>
  </si>
  <si>
    <t>ОП</t>
  </si>
  <si>
    <t>Выдач</t>
  </si>
  <si>
    <t>КОЛИЧЕСТВО (шт.)</t>
  </si>
  <si>
    <t>ПЛАН</t>
  </si>
  <si>
    <r>
      <rPr>
        <sz val="5"/>
        <rFont val="Arial Cyr"/>
        <family val="0"/>
      </rPr>
      <t xml:space="preserve"> </t>
    </r>
    <r>
      <rPr>
        <sz val="10"/>
        <rFont val="Arial Cyr"/>
        <family val="2"/>
      </rPr>
      <t>ПРИМЕЧАНИЕ</t>
    </r>
  </si>
  <si>
    <t>шт. / мес.</t>
  </si>
  <si>
    <t>руб. / мес.</t>
  </si>
  <si>
    <t>СУММА 
руб.</t>
  </si>
  <si>
    <t>Остаток 
 шт.</t>
  </si>
  <si>
    <t>Остаток 
шт. лист.</t>
  </si>
  <si>
    <t>Остаток 
резерв.</t>
  </si>
  <si>
    <t>Роздано 
шт.</t>
  </si>
  <si>
    <t>Остаток 
руб.</t>
  </si>
  <si>
    <t>Иванов</t>
  </si>
  <si>
    <t>Петров</t>
  </si>
  <si>
    <t>бумага</t>
  </si>
  <si>
    <t>Офис 1</t>
  </si>
  <si>
    <t>Офис 2</t>
  </si>
  <si>
    <t>Офис 3</t>
  </si>
  <si>
    <t>Офис 4</t>
  </si>
  <si>
    <t>Офис 5</t>
  </si>
  <si>
    <t>Офис 6</t>
  </si>
  <si>
    <t>Офис 7</t>
  </si>
  <si>
    <t>Офис 8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</si>
</sst>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_р_._-;\-* #,##0.00_р_._-;_-* \-??_р_._-;_-@_-"/>
    <numFmt numFmtId="165" formatCode="_-* #,##0_р_._-;\-* #,##0_р_._-;_-* \-??_р_._-;_-@_-"/>
    <numFmt numFmtId="166" formatCode="0.0%"/>
    <numFmt numFmtId="167" formatCode="mm/yy"/>
    <numFmt numFmtId="168" formatCode="_-* #,##0.0_р_._-;\-* #,##0.0_р_._-;_-* \-??_р_._-;_-@_-"/>
    <numFmt numFmtId="169" formatCode="[$-FC19]d\ mmmm\ yyyy\ &quot;г.&quot;"/>
    <numFmt numFmtId="170" formatCode="#,##0.00&quot;р.&quot;"/>
    <numFmt numFmtId="171" formatCode="#,##0.0&quot;р.&quot;"/>
    <numFmt numFmtId="172" formatCode="#,##0&quot;р.&quot;"/>
    <numFmt numFmtId="173" formatCode="mmm/yyyy"/>
  </numFmts>
  <fonts count="49">
    <font>
      <sz val="10"/>
      <name val="Arial Cyr"/>
      <family val="2"/>
    </font>
    <font>
      <sz val="10"/>
      <name val="Arial"/>
      <family val="0"/>
    </font>
    <font>
      <sz val="10"/>
      <color indexed="9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name val="Arial Cyr"/>
      <family val="2"/>
    </font>
    <font>
      <sz val="8"/>
      <name val="Arial"/>
      <family val="2"/>
    </font>
    <font>
      <sz val="16"/>
      <name val="Arial Cyr"/>
      <family val="2"/>
    </font>
    <font>
      <sz val="5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6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left"/>
    </xf>
    <xf numFmtId="0" fontId="4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vertical="center" wrapText="1"/>
      <protection hidden="1"/>
    </xf>
    <xf numFmtId="0" fontId="0" fillId="0" borderId="0" xfId="0" applyFont="1" applyAlignment="1" applyProtection="1">
      <alignment horizontal="right" vertical="center" wrapText="1"/>
      <protection hidden="1"/>
    </xf>
    <xf numFmtId="0" fontId="0" fillId="0" borderId="0" xfId="0" applyFont="1" applyAlignment="1" applyProtection="1">
      <alignment vertical="center" wrapText="1"/>
      <protection hidden="1"/>
    </xf>
    <xf numFmtId="165" fontId="0" fillId="0" borderId="0" xfId="58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vertical="center" wrapText="1"/>
      <protection/>
    </xf>
    <xf numFmtId="167" fontId="6" fillId="0" borderId="0" xfId="0" applyNumberFormat="1" applyFont="1" applyBorder="1" applyAlignment="1" applyProtection="1">
      <alignment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34" borderId="12" xfId="0" applyFont="1" applyFill="1" applyBorder="1" applyAlignment="1" applyProtection="1">
      <alignment horizontal="left" vertical="center" wrapText="1"/>
      <protection hidden="1"/>
    </xf>
    <xf numFmtId="0" fontId="0" fillId="34" borderId="14" xfId="0" applyFont="1" applyFill="1" applyBorder="1" applyAlignment="1" applyProtection="1">
      <alignment horizontal="left" vertical="center" wrapText="1"/>
      <protection hidden="1"/>
    </xf>
    <xf numFmtId="0" fontId="0" fillId="0" borderId="0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Border="1" applyAlignment="1" applyProtection="1">
      <alignment vertical="center" wrapText="1"/>
      <protection hidden="1"/>
    </xf>
    <xf numFmtId="0" fontId="48" fillId="0" borderId="0" xfId="0" applyFont="1" applyBorder="1" applyAlignment="1" applyProtection="1">
      <alignment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1" xfId="0" applyFont="1" applyFill="1" applyBorder="1" applyAlignment="1" applyProtection="1">
      <alignment horizontal="center" vertical="center" wrapText="1"/>
      <protection hidden="1"/>
    </xf>
    <xf numFmtId="14" fontId="0" fillId="34" borderId="11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7" fillId="34" borderId="11" xfId="0" applyFont="1" applyFill="1" applyBorder="1" applyAlignment="1" applyProtection="1">
      <alignment horizontal="left" vertical="center" wrapText="1"/>
      <protection hidden="1"/>
    </xf>
    <xf numFmtId="0" fontId="7" fillId="34" borderId="11" xfId="0" applyFont="1" applyFill="1" applyBorder="1" applyAlignment="1" applyProtection="1">
      <alignment vertical="center" wrapText="1"/>
      <protection hidden="1"/>
    </xf>
    <xf numFmtId="3" fontId="7" fillId="34" borderId="11" xfId="0" applyNumberFormat="1" applyFont="1" applyFill="1" applyBorder="1" applyAlignment="1" applyProtection="1">
      <alignment vertical="center" wrapText="1"/>
      <protection hidden="1"/>
    </xf>
    <xf numFmtId="0" fontId="3" fillId="0" borderId="11" xfId="0" applyFont="1" applyBorder="1" applyAlignment="1" applyProtection="1">
      <alignment vertical="center" wrapText="1"/>
      <protection hidden="1"/>
    </xf>
    <xf numFmtId="164" fontId="3" fillId="0" borderId="11" xfId="0" applyNumberFormat="1" applyFont="1" applyBorder="1" applyAlignment="1" applyProtection="1">
      <alignment vertical="center" wrapText="1"/>
      <protection hidden="1"/>
    </xf>
    <xf numFmtId="0" fontId="0" fillId="0" borderId="0" xfId="0" applyAlignment="1">
      <alignment/>
    </xf>
    <xf numFmtId="3" fontId="0" fillId="0" borderId="11" xfId="0" applyNumberFormat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right" vertical="center" wrapText="1"/>
      <protection locked="0"/>
    </xf>
    <xf numFmtId="164" fontId="0" fillId="0" borderId="11" xfId="58" applyFill="1" applyBorder="1" applyAlignment="1" applyProtection="1">
      <alignment horizontal="right" vertical="center" wrapText="1"/>
      <protection locked="0"/>
    </xf>
    <xf numFmtId="164" fontId="0" fillId="0" borderId="11" xfId="58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 applyProtection="1">
      <alignment horizontal="left" vertical="center"/>
      <protection hidden="1"/>
    </xf>
    <xf numFmtId="0" fontId="6" fillId="0" borderId="11" xfId="0" applyFont="1" applyBorder="1" applyAlignment="1" applyProtection="1">
      <alignment horizontal="left" vertical="center"/>
      <protection hidden="1"/>
    </xf>
    <xf numFmtId="0" fontId="5" fillId="0" borderId="11" xfId="0" applyFont="1" applyBorder="1" applyAlignment="1" applyProtection="1">
      <alignment horizontal="left" vertical="center"/>
      <protection hidden="1"/>
    </xf>
    <xf numFmtId="0" fontId="0" fillId="0" borderId="11" xfId="58" applyNumberFormat="1" applyFont="1" applyFill="1" applyBorder="1" applyAlignment="1" applyProtection="1">
      <alignment horizontal="right" vertical="center" wrapText="1"/>
      <protection locked="0"/>
    </xf>
    <xf numFmtId="9" fontId="1" fillId="34" borderId="11" xfId="55" applyFill="1" applyBorder="1" applyAlignment="1" applyProtection="1">
      <alignment horizontal="center" vertical="center" wrapText="1"/>
      <protection hidden="1"/>
    </xf>
    <xf numFmtId="9" fontId="1" fillId="34" borderId="11" xfId="55" applyFill="1" applyBorder="1" applyAlignment="1" applyProtection="1">
      <alignment vertical="center" wrapText="1"/>
      <protection hidden="1"/>
    </xf>
    <xf numFmtId="9" fontId="1" fillId="34" borderId="13" xfId="55" applyFill="1" applyBorder="1" applyAlignment="1" applyProtection="1">
      <alignment horizontal="center" vertical="center" wrapText="1"/>
      <protection hidden="1"/>
    </xf>
    <xf numFmtId="9" fontId="1" fillId="34" borderId="15" xfId="55" applyFill="1" applyBorder="1" applyAlignment="1" applyProtection="1">
      <alignment horizontal="center" vertical="center" wrapText="1"/>
      <protection hidden="1"/>
    </xf>
    <xf numFmtId="9" fontId="1" fillId="34" borderId="15" xfId="55" applyFill="1" applyBorder="1" applyAlignment="1" applyProtection="1">
      <alignment vertical="center" wrapText="1"/>
      <protection hidden="1"/>
    </xf>
    <xf numFmtId="9" fontId="1" fillId="34" borderId="16" xfId="55" applyFill="1" applyBorder="1" applyAlignment="1" applyProtection="1">
      <alignment horizontal="center" vertical="center" wrapText="1"/>
      <protection hidden="1"/>
    </xf>
    <xf numFmtId="0" fontId="1" fillId="34" borderId="11" xfId="55" applyNumberFormat="1" applyFill="1" applyBorder="1" applyAlignment="1" applyProtection="1">
      <alignment horizontal="center" vertical="center" wrapText="1"/>
      <protection hidden="1"/>
    </xf>
    <xf numFmtId="0" fontId="1" fillId="34" borderId="15" xfId="55" applyNumberFormat="1" applyFill="1" applyBorder="1" applyAlignment="1" applyProtection="1">
      <alignment horizontal="center" vertical="center" wrapText="1"/>
      <protection hidden="1"/>
    </xf>
    <xf numFmtId="165" fontId="0" fillId="34" borderId="11" xfId="58" applyNumberFormat="1" applyFill="1" applyBorder="1" applyAlignment="1" applyProtection="1">
      <alignment horizontal="center" vertical="center" wrapText="1"/>
      <protection hidden="1"/>
    </xf>
    <xf numFmtId="0" fontId="0" fillId="4" borderId="12" xfId="0" applyFont="1" applyFill="1" applyBorder="1" applyAlignment="1" applyProtection="1">
      <alignment vertical="center" wrapText="1"/>
      <protection hidden="1"/>
    </xf>
    <xf numFmtId="0" fontId="0" fillId="4" borderId="11" xfId="0" applyFont="1" applyFill="1" applyBorder="1" applyAlignment="1" applyProtection="1">
      <alignment vertical="center" wrapText="1"/>
      <protection hidden="1"/>
    </xf>
    <xf numFmtId="0" fontId="0" fillId="4" borderId="14" xfId="0" applyFont="1" applyFill="1" applyBorder="1" applyAlignment="1" applyProtection="1">
      <alignment vertical="center" wrapText="1"/>
      <protection hidden="1"/>
    </xf>
    <xf numFmtId="0" fontId="0" fillId="4" borderId="15" xfId="0" applyFont="1" applyFill="1" applyBorder="1" applyAlignment="1" applyProtection="1">
      <alignment vertical="center" wrapText="1"/>
      <protection hidden="1"/>
    </xf>
    <xf numFmtId="0" fontId="0" fillId="4" borderId="15" xfId="0" applyNumberFormat="1" applyFont="1" applyFill="1" applyBorder="1" applyAlignment="1" applyProtection="1">
      <alignment vertical="center" wrapText="1"/>
      <protection hidden="1"/>
    </xf>
    <xf numFmtId="0" fontId="0" fillId="4" borderId="15" xfId="58" applyNumberFormat="1" applyFont="1" applyFill="1" applyBorder="1" applyAlignment="1" applyProtection="1">
      <alignment horizontal="right" vertical="center" wrapText="1"/>
      <protection hidden="1"/>
    </xf>
    <xf numFmtId="170" fontId="0" fillId="4" borderId="15" xfId="0" applyNumberFormat="1" applyFont="1" applyFill="1" applyBorder="1" applyAlignment="1" applyProtection="1">
      <alignment vertical="center" wrapText="1"/>
      <protection hidden="1"/>
    </xf>
    <xf numFmtId="164" fontId="0" fillId="0" borderId="11" xfId="58" applyNumberFormat="1" applyBorder="1" applyAlignment="1" applyProtection="1">
      <alignment horizontal="right" vertical="center" wrapText="1"/>
      <protection locked="0"/>
    </xf>
    <xf numFmtId="165" fontId="0" fillId="4" borderId="15" xfId="58" applyNumberFormat="1" applyFill="1" applyBorder="1" applyAlignment="1" applyProtection="1">
      <alignment horizontal="right" vertical="center" wrapText="1"/>
      <protection hidden="1"/>
    </xf>
    <xf numFmtId="165" fontId="4" fillId="34" borderId="11" xfId="58" applyNumberFormat="1" applyFont="1" applyFill="1" applyBorder="1" applyAlignment="1" applyProtection="1">
      <alignment horizontal="center" vertical="center" wrapText="1"/>
      <protection hidden="1"/>
    </xf>
    <xf numFmtId="165" fontId="0" fillId="34" borderId="11" xfId="58" applyNumberFormat="1" applyFont="1" applyFill="1" applyBorder="1" applyAlignment="1" applyProtection="1">
      <alignment horizontal="center" vertical="center" wrapText="1"/>
      <protection hidden="1"/>
    </xf>
    <xf numFmtId="0" fontId="1" fillId="34" borderId="11" xfId="55" applyNumberFormat="1" applyFon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 hidden="1"/>
    </xf>
    <xf numFmtId="0" fontId="5" fillId="34" borderId="17" xfId="0" applyFont="1" applyFill="1" applyBorder="1" applyAlignment="1" applyProtection="1">
      <alignment horizontal="center" vertical="center" wrapText="1"/>
      <protection hidden="1"/>
    </xf>
    <xf numFmtId="0" fontId="5" fillId="34" borderId="18" xfId="0" applyFont="1" applyFill="1" applyBorder="1" applyAlignment="1" applyProtection="1">
      <alignment horizontal="center" vertical="center" wrapText="1"/>
      <protection hidden="1"/>
    </xf>
    <xf numFmtId="0" fontId="5" fillId="34" borderId="19" xfId="0" applyFont="1" applyFill="1" applyBorder="1" applyAlignment="1" applyProtection="1">
      <alignment horizontal="center" vertical="center" wrapText="1"/>
      <protection hidden="1"/>
    </xf>
    <xf numFmtId="0" fontId="5" fillId="34" borderId="20" xfId="0" applyFont="1" applyFill="1" applyBorder="1" applyAlignment="1" applyProtection="1">
      <alignment horizontal="center" vertical="center" wrapText="1"/>
      <protection hidden="1"/>
    </xf>
    <xf numFmtId="0" fontId="5" fillId="34" borderId="21" xfId="0" applyFont="1" applyFill="1" applyBorder="1" applyAlignment="1" applyProtection="1">
      <alignment horizontal="center" vertical="center" wrapText="1"/>
      <protection hidden="1"/>
    </xf>
    <xf numFmtId="0" fontId="0" fillId="34" borderId="20" xfId="0" applyFont="1" applyFill="1" applyBorder="1" applyAlignment="1" applyProtection="1">
      <alignment horizontal="center" vertical="center" wrapText="1"/>
      <protection hidden="1"/>
    </xf>
    <xf numFmtId="0" fontId="0" fillId="34" borderId="22" xfId="0" applyFont="1" applyFill="1" applyBorder="1" applyAlignment="1" applyProtection="1">
      <alignment horizontal="center" vertical="center" wrapText="1"/>
      <protection hidden="1"/>
    </xf>
    <xf numFmtId="0" fontId="0" fillId="34" borderId="21" xfId="0" applyFont="1" applyFill="1" applyBorder="1" applyAlignment="1" applyProtection="1">
      <alignment horizontal="center" vertical="center" wrapText="1"/>
      <protection hidden="1"/>
    </xf>
    <xf numFmtId="0" fontId="0" fillId="33" borderId="11" xfId="0" applyFont="1" applyFill="1" applyBorder="1" applyAlignment="1" applyProtection="1">
      <alignment horizontal="center" vertical="center" wrapText="1"/>
      <protection hidden="1"/>
    </xf>
    <xf numFmtId="0" fontId="0" fillId="33" borderId="13" xfId="0" applyFont="1" applyFill="1" applyBorder="1" applyAlignment="1" applyProtection="1">
      <alignment horizontal="center" vertical="center" wrapText="1"/>
      <protection hidden="1"/>
    </xf>
    <xf numFmtId="0" fontId="0" fillId="4" borderId="23" xfId="0" applyFont="1" applyFill="1" applyBorder="1" applyAlignment="1" applyProtection="1">
      <alignment horizontal="center" vertical="center" wrapText="1"/>
      <protection hidden="1"/>
    </xf>
    <xf numFmtId="0" fontId="0" fillId="4" borderId="24" xfId="0" applyFont="1" applyFill="1" applyBorder="1" applyAlignment="1" applyProtection="1">
      <alignment horizontal="center" vertical="center" wrapText="1"/>
      <protection hidden="1"/>
    </xf>
    <xf numFmtId="0" fontId="0" fillId="4" borderId="25" xfId="0" applyFont="1" applyFill="1" applyBorder="1" applyAlignment="1" applyProtection="1">
      <alignment horizontal="center" vertical="center" wrapText="1"/>
      <protection hidden="1"/>
    </xf>
    <xf numFmtId="0" fontId="6" fillId="4" borderId="15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0" fillId="4" borderId="11" xfId="0" applyFont="1" applyFill="1" applyBorder="1" applyAlignment="1" applyProtection="1">
      <alignment horizontal="center" vertical="center" wrapText="1"/>
      <protection hidden="1"/>
    </xf>
    <xf numFmtId="0" fontId="0" fillId="4" borderId="13" xfId="0" applyFont="1" applyFill="1" applyBorder="1" applyAlignment="1" applyProtection="1">
      <alignment horizontal="center" vertical="center" wrapText="1"/>
      <protection hidden="1"/>
    </xf>
    <xf numFmtId="0" fontId="0" fillId="33" borderId="12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>
      <alignment horizontal="center" vertical="center"/>
    </xf>
    <xf numFmtId="14" fontId="12" fillId="33" borderId="23" xfId="0" applyNumberFormat="1" applyFont="1" applyFill="1" applyBorder="1" applyAlignment="1" applyProtection="1">
      <alignment horizontal="center" vertical="center" wrapText="1"/>
      <protection locked="0"/>
    </xf>
    <xf numFmtId="14" fontId="12" fillId="33" borderId="24" xfId="0" applyNumberFormat="1" applyFont="1" applyFill="1" applyBorder="1" applyAlignment="1" applyProtection="1">
      <alignment horizontal="center" vertical="center" wrapText="1"/>
      <protection locked="0"/>
    </xf>
    <xf numFmtId="14" fontId="12" fillId="33" borderId="25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0"/>
  <sheetViews>
    <sheetView tabSelected="1" zoomScalePageLayoutView="0" workbookViewId="0" topLeftCell="A1">
      <pane ySplit="17" topLeftCell="A18" activePane="bottomLeft" state="frozen"/>
      <selection pane="topLeft" activeCell="A1" sqref="A1"/>
      <selection pane="bottomLeft" activeCell="B13" sqref="B13"/>
    </sheetView>
  </sheetViews>
  <sheetFormatPr defaultColWidth="9.00390625" defaultRowHeight="12.75"/>
  <cols>
    <col min="1" max="1" width="11.375" style="1" customWidth="1"/>
    <col min="2" max="2" width="16.25390625" style="2" customWidth="1"/>
    <col min="3" max="4" width="10.75390625" style="2" customWidth="1"/>
    <col min="5" max="6" width="11.00390625" style="2" customWidth="1"/>
    <col min="7" max="7" width="11.75390625" style="2" customWidth="1"/>
    <col min="8" max="8" width="10.75390625" style="2" customWidth="1"/>
    <col min="9" max="9" width="11.125" style="2" customWidth="1"/>
    <col min="10" max="11" width="11.625" style="2" customWidth="1"/>
    <col min="12" max="12" width="14.875" style="2" customWidth="1"/>
    <col min="13" max="13" width="12.25390625" style="2" customWidth="1"/>
    <col min="14" max="14" width="19.75390625" style="2" customWidth="1"/>
    <col min="15" max="15" width="10.125" style="1" customWidth="1"/>
    <col min="16" max="16" width="9.125" style="2" customWidth="1"/>
    <col min="17" max="17" width="9.25390625" style="2" customWidth="1"/>
    <col min="18" max="18" width="10.875" style="2" customWidth="1"/>
    <col min="19" max="16384" width="9.125" style="2" customWidth="1"/>
  </cols>
  <sheetData>
    <row r="1" spans="1:16" ht="32.25" customHeight="1" thickBot="1">
      <c r="A1" s="3"/>
      <c r="B1" s="86" t="s">
        <v>47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4"/>
      <c r="N1" s="4"/>
      <c r="O1" s="3"/>
      <c r="P1" s="4"/>
    </row>
    <row r="2" spans="2:16" ht="27.75" customHeight="1">
      <c r="B2" s="87">
        <f>DATE(2015,10,COUNT(C18:C48))</f>
        <v>42280</v>
      </c>
      <c r="C2" s="88"/>
      <c r="D2" s="88"/>
      <c r="E2" s="88"/>
      <c r="F2" s="88"/>
      <c r="G2" s="88"/>
      <c r="H2" s="88"/>
      <c r="I2" s="88"/>
      <c r="J2" s="88"/>
      <c r="K2" s="88"/>
      <c r="L2" s="89"/>
      <c r="M2" s="5"/>
      <c r="N2" s="4"/>
      <c r="O2" s="3"/>
      <c r="P2" s="4"/>
    </row>
    <row r="3" spans="2:16" ht="17.25" customHeight="1">
      <c r="B3" s="21"/>
      <c r="C3" s="90" t="s">
        <v>0</v>
      </c>
      <c r="D3" s="90"/>
      <c r="E3" s="90"/>
      <c r="F3" s="90"/>
      <c r="G3" s="90"/>
      <c r="H3" s="90" t="s">
        <v>1</v>
      </c>
      <c r="I3" s="90"/>
      <c r="J3" s="90"/>
      <c r="K3" s="90"/>
      <c r="L3" s="91"/>
      <c r="N3" s="4"/>
      <c r="O3" s="3"/>
      <c r="P3" s="4"/>
    </row>
    <row r="4" spans="2:16" ht="32.25" customHeight="1">
      <c r="B4" s="85"/>
      <c r="C4" s="20" t="s">
        <v>34</v>
      </c>
      <c r="D4" s="76" t="s">
        <v>2</v>
      </c>
      <c r="E4" s="76"/>
      <c r="F4" s="76" t="s">
        <v>3</v>
      </c>
      <c r="G4" s="76"/>
      <c r="H4" s="20" t="s">
        <v>34</v>
      </c>
      <c r="I4" s="76" t="s">
        <v>2</v>
      </c>
      <c r="J4" s="76"/>
      <c r="K4" s="76" t="s">
        <v>3</v>
      </c>
      <c r="L4" s="77"/>
      <c r="N4" s="4"/>
      <c r="O4" s="3"/>
      <c r="P4" s="4"/>
    </row>
    <row r="5" spans="2:16" ht="14.25" customHeight="1">
      <c r="B5" s="85"/>
      <c r="C5" s="20" t="s">
        <v>36</v>
      </c>
      <c r="D5" s="20" t="s">
        <v>4</v>
      </c>
      <c r="E5" s="20" t="s">
        <v>5</v>
      </c>
      <c r="F5" s="20" t="s">
        <v>4</v>
      </c>
      <c r="G5" s="20" t="s">
        <v>5</v>
      </c>
      <c r="H5" s="20" t="s">
        <v>37</v>
      </c>
      <c r="I5" s="20" t="s">
        <v>6</v>
      </c>
      <c r="J5" s="20" t="s">
        <v>5</v>
      </c>
      <c r="K5" s="20" t="s">
        <v>6</v>
      </c>
      <c r="L5" s="22" t="s">
        <v>5</v>
      </c>
      <c r="M5" s="6"/>
      <c r="N5" s="7"/>
      <c r="O5" s="3"/>
      <c r="P5" s="4"/>
    </row>
    <row r="6" spans="2:15" ht="23.25" customHeight="1">
      <c r="B6" s="23" t="s">
        <v>31</v>
      </c>
      <c r="C6" s="66">
        <f>C54*C52</f>
        <v>93</v>
      </c>
      <c r="D6" s="52">
        <f>D49</f>
        <v>6</v>
      </c>
      <c r="E6" s="47">
        <f>D6/C6</f>
        <v>0.06451612903225806</v>
      </c>
      <c r="F6" s="52">
        <f>D6/(DAY(B2))*C54</f>
        <v>62</v>
      </c>
      <c r="G6" s="46">
        <f>E6/(DAY(B2))*C54</f>
        <v>0.6666666666666666</v>
      </c>
      <c r="H6" s="64">
        <f>C53</f>
        <v>350000</v>
      </c>
      <c r="I6" s="54">
        <f>C49</f>
        <v>36000</v>
      </c>
      <c r="J6" s="46">
        <f>I6/H6</f>
        <v>0.10285714285714286</v>
      </c>
      <c r="K6" s="54">
        <f>I6/(DAY(B2))*C54</f>
        <v>372000</v>
      </c>
      <c r="L6" s="48">
        <f>J6/(DAY(B2))*C54</f>
        <v>1.062857142857143</v>
      </c>
      <c r="M6" s="6"/>
      <c r="N6" s="3"/>
      <c r="O6" s="2"/>
    </row>
    <row r="7" spans="2:15" ht="21" customHeight="1">
      <c r="B7" s="23" t="s">
        <v>44</v>
      </c>
      <c r="C7" s="66">
        <f>COUNTIF($B$18:$B$48,B7)*$C$52</f>
        <v>45</v>
      </c>
      <c r="D7" s="52">
        <f>SUMIF($B$18:$B$48,B7,$D$18:$D$48)</f>
        <v>2</v>
      </c>
      <c r="E7" s="47">
        <f>D7/C7</f>
        <v>0.044444444444444446</v>
      </c>
      <c r="F7" s="52">
        <f>_xlfn.IFERROR($D7/(_xlfn.COUNTIFS($B$18:$B$48,$B7,$A$18:$A$48,"&lt;="&amp;$B$2))*(COUNTIF($B$18:$B$48,$B7)),0)</f>
        <v>30</v>
      </c>
      <c r="G7" s="46">
        <f>F7/C7</f>
        <v>0.6666666666666666</v>
      </c>
      <c r="H7" s="65">
        <f>COUNTIF($B$18:$B$48,B7)*($H$6/$C$54)</f>
        <v>169354.83870967742</v>
      </c>
      <c r="I7" s="54">
        <f>SUMIF($B$18:$B$48,B7,$C$18:$C$48)</f>
        <v>12000</v>
      </c>
      <c r="J7" s="46">
        <f>I7/H7</f>
        <v>0.07085714285714285</v>
      </c>
      <c r="K7" s="54">
        <f>_xlfn.IFERROR($I7/(_xlfn.COUNTIFS($B$18:$B$48,$B7,$A$18:$A$48,"&lt;="&amp;$B$2))*(COUNTIF($B$18:$B$48,$B7)),0)</f>
        <v>180000</v>
      </c>
      <c r="L7" s="48">
        <f>K7/H7</f>
        <v>1.0628571428571427</v>
      </c>
      <c r="M7" s="6"/>
      <c r="N7" s="3"/>
      <c r="O7" s="2"/>
    </row>
    <row r="8" spans="2:15" ht="21" customHeight="1">
      <c r="B8" s="23" t="s">
        <v>45</v>
      </c>
      <c r="C8" s="66">
        <f>COUNTIF($B$18:$B$48,B8)*$C$52</f>
        <v>48</v>
      </c>
      <c r="D8" s="52">
        <f>SUMIF($B$18:$B$48,B8,$D$18:$D$48)</f>
        <v>4</v>
      </c>
      <c r="E8" s="47">
        <f>D8/C8</f>
        <v>0.08333333333333333</v>
      </c>
      <c r="F8" s="52">
        <f>_xlfn.IFERROR($D8/(_xlfn.COUNTIFS($B$18:$B$48,$B8,$A$18:$A$48,"&lt;="&amp;$B$2))*(COUNTIF($B$18:$B$48,$B8)),0)</f>
        <v>32</v>
      </c>
      <c r="G8" s="46">
        <f>F8/C8</f>
        <v>0.6666666666666666</v>
      </c>
      <c r="H8" s="65">
        <f>COUNTIF($B$18:$B$48,B8)*($H$6/$C$54)</f>
        <v>180645.16129032258</v>
      </c>
      <c r="I8" s="54">
        <f>SUMIF($B$18:$B$48,B8,$C$18:$C$48)</f>
        <v>24000</v>
      </c>
      <c r="J8" s="46">
        <f>I8/H8</f>
        <v>0.13285714285714287</v>
      </c>
      <c r="K8" s="54">
        <f>_xlfn.IFERROR($I8/(_xlfn.COUNTIFS($B$18:$B$48,$B8,$A$18:$A$48,"&lt;="&amp;$B$2))*(COUNTIF($B$18:$B$48,$B8)),0)</f>
        <v>192000</v>
      </c>
      <c r="L8" s="48">
        <f>K8/H8</f>
        <v>1.062857142857143</v>
      </c>
      <c r="M8" s="6"/>
      <c r="N8" s="3"/>
      <c r="O8" s="2"/>
    </row>
    <row r="9" spans="2:16" ht="18" customHeight="1" thickBot="1">
      <c r="B9" s="24"/>
      <c r="C9" s="53"/>
      <c r="D9" s="53"/>
      <c r="E9" s="50"/>
      <c r="F9" s="53"/>
      <c r="G9" s="49"/>
      <c r="H9" s="53"/>
      <c r="I9" s="53"/>
      <c r="J9" s="49"/>
      <c r="K9" s="53"/>
      <c r="L9" s="51"/>
      <c r="N9" s="4"/>
      <c r="O9" s="3"/>
      <c r="P9" s="4"/>
    </row>
    <row r="10" spans="1:16" ht="18.75" customHeight="1" thickBot="1">
      <c r="A10" s="8"/>
      <c r="B10" s="9"/>
      <c r="C10" s="9"/>
      <c r="D10" s="9"/>
      <c r="E10" s="9"/>
      <c r="F10" s="9"/>
      <c r="G10" s="4"/>
      <c r="H10" s="4"/>
      <c r="I10" s="4"/>
      <c r="J10" s="4"/>
      <c r="K10" s="4"/>
      <c r="L10" s="4"/>
      <c r="M10" s="4"/>
      <c r="N10" s="4"/>
      <c r="O10" s="3"/>
      <c r="P10" s="4"/>
    </row>
    <row r="11" spans="1:16" ht="18.75" customHeight="1">
      <c r="A11" s="8"/>
      <c r="B11" s="78" t="s">
        <v>23</v>
      </c>
      <c r="C11" s="79"/>
      <c r="D11" s="79"/>
      <c r="E11" s="79"/>
      <c r="F11" s="79"/>
      <c r="G11" s="79"/>
      <c r="H11" s="79"/>
      <c r="I11" s="79"/>
      <c r="J11" s="79"/>
      <c r="K11" s="79"/>
      <c r="L11" s="80"/>
      <c r="M11" s="26"/>
      <c r="N11" s="26"/>
      <c r="O11" s="3"/>
      <c r="P11" s="4"/>
    </row>
    <row r="12" spans="1:16" ht="22.5" customHeight="1">
      <c r="A12" s="8"/>
      <c r="B12" s="55" t="s">
        <v>30</v>
      </c>
      <c r="C12" s="56" t="s">
        <v>16</v>
      </c>
      <c r="D12" s="56" t="s">
        <v>32</v>
      </c>
      <c r="E12" s="56" t="s">
        <v>24</v>
      </c>
      <c r="F12" s="56" t="s">
        <v>27</v>
      </c>
      <c r="G12" s="56" t="s">
        <v>25</v>
      </c>
      <c r="H12" s="56" t="s">
        <v>7</v>
      </c>
      <c r="I12" s="56" t="s">
        <v>28</v>
      </c>
      <c r="J12" s="56" t="s">
        <v>29</v>
      </c>
      <c r="K12" s="83" t="s">
        <v>26</v>
      </c>
      <c r="L12" s="84"/>
      <c r="M12" s="25"/>
      <c r="N12" s="25"/>
      <c r="O12" s="3"/>
      <c r="P12" s="4"/>
    </row>
    <row r="13" spans="1:16" ht="22.5" customHeight="1" thickBot="1">
      <c r="A13" s="8"/>
      <c r="B13" s="57" t="str">
        <f>LOOKUP(2,1/(C18:C48&lt;&gt;""),B18:B48)</f>
        <v>Иванов</v>
      </c>
      <c r="C13" s="63">
        <f ca="1">OFFSET(C1,SUMPRODUCT(MAX(ROW(C18:C48)*(C18:C48&lt;&gt;"")))-1,0)</f>
        <v>12000</v>
      </c>
      <c r="D13" s="60">
        <f ca="1">OFFSET(D1,SUMPRODUCT(MAX(ROW(D18:D48)*(D18:D48&lt;&gt;"")))-1,0)</f>
        <v>2</v>
      </c>
      <c r="E13" s="58">
        <f ca="1">OFFSET(E1,SUMPRODUCT(MAX(ROW(E18:E48)*(E18:E48&lt;&gt;"")))-1,0)</f>
        <v>0</v>
      </c>
      <c r="F13" s="61">
        <f aca="true" ca="1" t="shared" si="0" ref="F13:K13">OFFSET(G1,SUMPRODUCT(MAX(ROW(G18:G48)*(G18:G48&lt;&gt;"")))-1,0)</f>
        <v>12500</v>
      </c>
      <c r="G13" s="59">
        <f ca="1" t="shared" si="0"/>
        <v>500</v>
      </c>
      <c r="H13" s="59">
        <f ca="1" t="shared" si="0"/>
        <v>1</v>
      </c>
      <c r="I13" s="59">
        <f ca="1" t="shared" si="0"/>
        <v>250</v>
      </c>
      <c r="J13" s="59">
        <f ca="1" t="shared" si="0"/>
        <v>100</v>
      </c>
      <c r="K13" s="81" t="str">
        <f ca="1" t="shared" si="0"/>
        <v>бумага</v>
      </c>
      <c r="L13" s="82"/>
      <c r="M13" s="27"/>
      <c r="N13" s="27"/>
      <c r="O13" s="3"/>
      <c r="P13" s="4"/>
    </row>
    <row r="14" spans="1:24" ht="18.75" customHeight="1">
      <c r="A14" s="8"/>
      <c r="B14" s="9"/>
      <c r="C14" s="9"/>
      <c r="D14" s="9"/>
      <c r="E14" s="9"/>
      <c r="F14" s="9"/>
      <c r="G14" s="4"/>
      <c r="H14" s="4"/>
      <c r="I14" s="4"/>
      <c r="J14" s="4"/>
      <c r="K14" s="4"/>
      <c r="L14" s="4"/>
      <c r="M14" s="4"/>
      <c r="N14" s="4"/>
      <c r="O14"/>
      <c r="P14"/>
      <c r="Q14"/>
      <c r="R14"/>
      <c r="S14"/>
      <c r="T14"/>
      <c r="U14"/>
      <c r="V14"/>
      <c r="W14"/>
      <c r="X14"/>
    </row>
    <row r="15" spans="1:24" ht="28.5" customHeight="1">
      <c r="A15" s="67" t="s">
        <v>8</v>
      </c>
      <c r="B15" s="67" t="s">
        <v>30</v>
      </c>
      <c r="C15" s="67" t="s">
        <v>9</v>
      </c>
      <c r="D15" s="67"/>
      <c r="E15" s="67"/>
      <c r="F15" s="67"/>
      <c r="G15" s="28" t="s">
        <v>13</v>
      </c>
      <c r="H15" s="28" t="s">
        <v>11</v>
      </c>
      <c r="I15" s="28" t="s">
        <v>12</v>
      </c>
      <c r="J15" s="67" t="s">
        <v>10</v>
      </c>
      <c r="K15" s="67"/>
      <c r="L15" s="73" t="s">
        <v>35</v>
      </c>
      <c r="O15"/>
      <c r="P15"/>
      <c r="Q15"/>
      <c r="R15"/>
      <c r="S15"/>
      <c r="T15"/>
      <c r="U15"/>
      <c r="V15"/>
      <c r="W15"/>
      <c r="X15"/>
    </row>
    <row r="16" spans="1:24" ht="20.25" customHeight="1">
      <c r="A16" s="67"/>
      <c r="B16" s="67"/>
      <c r="C16" s="71" t="s">
        <v>38</v>
      </c>
      <c r="D16" s="68" t="s">
        <v>33</v>
      </c>
      <c r="E16" s="69"/>
      <c r="F16" s="70"/>
      <c r="G16" s="67" t="s">
        <v>43</v>
      </c>
      <c r="H16" s="67" t="s">
        <v>40</v>
      </c>
      <c r="I16" s="67" t="s">
        <v>41</v>
      </c>
      <c r="J16" s="67" t="s">
        <v>39</v>
      </c>
      <c r="K16" s="67" t="s">
        <v>42</v>
      </c>
      <c r="L16" s="74"/>
      <c r="O16"/>
      <c r="P16" s="37"/>
      <c r="Q16" s="37"/>
      <c r="R16" s="37"/>
      <c r="S16" s="37"/>
      <c r="T16"/>
      <c r="U16"/>
      <c r="V16"/>
      <c r="W16"/>
      <c r="X16"/>
    </row>
    <row r="17" spans="1:24" ht="16.5" customHeight="1">
      <c r="A17" s="67"/>
      <c r="B17" s="67"/>
      <c r="C17" s="72"/>
      <c r="D17" s="29" t="s">
        <v>32</v>
      </c>
      <c r="E17" s="29" t="s">
        <v>14</v>
      </c>
      <c r="F17" s="29" t="s">
        <v>15</v>
      </c>
      <c r="G17" s="67"/>
      <c r="H17" s="67"/>
      <c r="I17" s="67"/>
      <c r="J17" s="67"/>
      <c r="K17" s="67"/>
      <c r="L17" s="75"/>
      <c r="O17"/>
      <c r="P17" s="37"/>
      <c r="Q17" s="37"/>
      <c r="R17" s="37"/>
      <c r="S17" s="37"/>
      <c r="T17"/>
      <c r="U17"/>
      <c r="V17"/>
      <c r="W17"/>
      <c r="X17"/>
    </row>
    <row r="18" spans="1:24" ht="15" customHeight="1">
      <c r="A18" s="30">
        <v>42278</v>
      </c>
      <c r="B18" s="31" t="s">
        <v>45</v>
      </c>
      <c r="C18" s="38">
        <v>12000</v>
      </c>
      <c r="D18" s="38">
        <v>2</v>
      </c>
      <c r="E18" s="38">
        <v>0</v>
      </c>
      <c r="F18" s="45">
        <v>1</v>
      </c>
      <c r="G18" s="62">
        <v>34500</v>
      </c>
      <c r="H18" s="39">
        <v>500</v>
      </c>
      <c r="I18" s="39">
        <v>1</v>
      </c>
      <c r="J18" s="39">
        <v>250</v>
      </c>
      <c r="K18" s="40">
        <v>100</v>
      </c>
      <c r="L18" s="42" t="s">
        <v>46</v>
      </c>
      <c r="O18"/>
      <c r="P18"/>
      <c r="Q18"/>
      <c r="R18"/>
      <c r="S18"/>
      <c r="T18"/>
      <c r="U18"/>
      <c r="V18"/>
      <c r="W18"/>
      <c r="X18"/>
    </row>
    <row r="19" spans="1:24" ht="15" customHeight="1">
      <c r="A19" s="30">
        <v>42279</v>
      </c>
      <c r="B19" s="31" t="s">
        <v>45</v>
      </c>
      <c r="C19" s="38">
        <v>12000</v>
      </c>
      <c r="D19" s="38">
        <v>2</v>
      </c>
      <c r="E19" s="38">
        <v>0</v>
      </c>
      <c r="F19" s="45">
        <v>1</v>
      </c>
      <c r="G19" s="62">
        <v>34500</v>
      </c>
      <c r="H19" s="39">
        <v>500</v>
      </c>
      <c r="I19" s="39">
        <v>1</v>
      </c>
      <c r="J19" s="39">
        <v>250</v>
      </c>
      <c r="K19" s="40">
        <v>100</v>
      </c>
      <c r="L19" s="42" t="s">
        <v>46</v>
      </c>
      <c r="O19"/>
      <c r="P19"/>
      <c r="Q19"/>
      <c r="R19"/>
      <c r="S19"/>
      <c r="T19"/>
      <c r="U19"/>
      <c r="V19"/>
      <c r="W19"/>
      <c r="X19"/>
    </row>
    <row r="20" spans="1:24" ht="15" customHeight="1">
      <c r="A20" s="30">
        <v>42280</v>
      </c>
      <c r="B20" s="31" t="s">
        <v>44</v>
      </c>
      <c r="C20" s="38">
        <v>12000</v>
      </c>
      <c r="D20" s="38">
        <v>2</v>
      </c>
      <c r="E20" s="38">
        <v>0</v>
      </c>
      <c r="F20" s="45">
        <v>1</v>
      </c>
      <c r="G20" s="62">
        <v>12500</v>
      </c>
      <c r="H20" s="39">
        <v>500</v>
      </c>
      <c r="I20" s="39">
        <v>1</v>
      </c>
      <c r="J20" s="39">
        <v>250</v>
      </c>
      <c r="K20" s="40">
        <v>100</v>
      </c>
      <c r="L20" s="42" t="s">
        <v>46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</row>
    <row r="21" spans="1:24" ht="15" customHeight="1">
      <c r="A21" s="30">
        <v>42281</v>
      </c>
      <c r="B21" s="31" t="s">
        <v>44</v>
      </c>
      <c r="C21" s="38"/>
      <c r="D21" s="39"/>
      <c r="E21" s="39"/>
      <c r="F21" s="45"/>
      <c r="G21" s="62"/>
      <c r="H21" s="39"/>
      <c r="I21" s="39"/>
      <c r="J21" s="39"/>
      <c r="K21" s="40"/>
      <c r="L21" s="44"/>
      <c r="O21"/>
      <c r="P21"/>
      <c r="Q21"/>
      <c r="R21"/>
      <c r="S21"/>
      <c r="T21"/>
      <c r="U21"/>
      <c r="V21"/>
      <c r="W21"/>
      <c r="X21"/>
    </row>
    <row r="22" spans="1:24" ht="15" customHeight="1">
      <c r="A22" s="30">
        <v>42282</v>
      </c>
      <c r="B22" s="31" t="s">
        <v>45</v>
      </c>
      <c r="C22" s="38"/>
      <c r="D22" s="39"/>
      <c r="E22" s="39"/>
      <c r="F22" s="45"/>
      <c r="G22" s="62"/>
      <c r="H22" s="39"/>
      <c r="I22" s="39"/>
      <c r="J22" s="39"/>
      <c r="K22" s="40"/>
      <c r="L22" s="43"/>
      <c r="O22"/>
      <c r="P22"/>
      <c r="Q22"/>
      <c r="R22"/>
      <c r="S22"/>
      <c r="T22"/>
      <c r="U22"/>
      <c r="V22"/>
      <c r="W22"/>
      <c r="X22"/>
    </row>
    <row r="23" spans="1:24" ht="15" customHeight="1">
      <c r="A23" s="30">
        <v>42283</v>
      </c>
      <c r="B23" s="31" t="s">
        <v>45</v>
      </c>
      <c r="C23" s="38"/>
      <c r="D23" s="39"/>
      <c r="E23" s="39"/>
      <c r="F23" s="45"/>
      <c r="G23" s="62"/>
      <c r="H23" s="39"/>
      <c r="I23" s="39"/>
      <c r="J23" s="39"/>
      <c r="K23" s="40"/>
      <c r="L23" s="42"/>
      <c r="O23"/>
      <c r="P23"/>
      <c r="Q23"/>
      <c r="R23"/>
      <c r="S23"/>
      <c r="T23"/>
      <c r="U23"/>
      <c r="V23"/>
      <c r="W23"/>
      <c r="X23"/>
    </row>
    <row r="24" spans="1:24" ht="15" customHeight="1">
      <c r="A24" s="30">
        <v>42284</v>
      </c>
      <c r="B24" s="31" t="s">
        <v>44</v>
      </c>
      <c r="C24" s="38"/>
      <c r="D24" s="39"/>
      <c r="E24" s="39"/>
      <c r="F24" s="45"/>
      <c r="G24" s="62"/>
      <c r="H24" s="39"/>
      <c r="I24" s="39"/>
      <c r="J24" s="39"/>
      <c r="K24" s="40"/>
      <c r="L24" s="42"/>
      <c r="O24"/>
      <c r="P24"/>
      <c r="Q24"/>
      <c r="R24"/>
      <c r="S24"/>
      <c r="T24"/>
      <c r="U24"/>
      <c r="V24"/>
      <c r="W24"/>
      <c r="X24"/>
    </row>
    <row r="25" spans="1:16" ht="15" customHeight="1">
      <c r="A25" s="30">
        <v>42285</v>
      </c>
      <c r="B25" s="31" t="s">
        <v>44</v>
      </c>
      <c r="C25" s="38"/>
      <c r="D25" s="39"/>
      <c r="E25" s="39"/>
      <c r="F25" s="45"/>
      <c r="G25" s="62"/>
      <c r="H25" s="39"/>
      <c r="I25" s="39"/>
      <c r="J25" s="39"/>
      <c r="K25" s="40"/>
      <c r="L25" s="42"/>
      <c r="O25" s="3"/>
      <c r="P25" s="4"/>
    </row>
    <row r="26" spans="1:16" ht="15" customHeight="1">
      <c r="A26" s="30">
        <v>42286</v>
      </c>
      <c r="B26" s="31" t="s">
        <v>45</v>
      </c>
      <c r="C26" s="38"/>
      <c r="D26" s="39"/>
      <c r="E26" s="39"/>
      <c r="F26" s="45"/>
      <c r="G26" s="62"/>
      <c r="H26" s="39"/>
      <c r="I26" s="39"/>
      <c r="J26" s="39"/>
      <c r="K26" s="40"/>
      <c r="L26" s="42"/>
      <c r="O26" s="3"/>
      <c r="P26" s="4"/>
    </row>
    <row r="27" spans="1:16" ht="15" customHeight="1">
      <c r="A27" s="30">
        <v>42287</v>
      </c>
      <c r="B27" s="31" t="s">
        <v>45</v>
      </c>
      <c r="C27" s="38"/>
      <c r="D27" s="39"/>
      <c r="E27" s="39"/>
      <c r="F27" s="45"/>
      <c r="G27" s="62"/>
      <c r="H27" s="39"/>
      <c r="I27" s="39"/>
      <c r="J27" s="39"/>
      <c r="K27" s="40"/>
      <c r="L27" s="42"/>
      <c r="O27" s="3"/>
      <c r="P27" s="4"/>
    </row>
    <row r="28" spans="1:16" ht="15" customHeight="1">
      <c r="A28" s="30">
        <v>42288</v>
      </c>
      <c r="B28" s="31" t="s">
        <v>44</v>
      </c>
      <c r="C28" s="38"/>
      <c r="D28" s="39"/>
      <c r="E28" s="39"/>
      <c r="F28" s="45"/>
      <c r="G28" s="62"/>
      <c r="H28" s="39"/>
      <c r="I28" s="39"/>
      <c r="J28" s="39"/>
      <c r="K28" s="40"/>
      <c r="L28" s="42"/>
      <c r="O28" s="3"/>
      <c r="P28" s="4"/>
    </row>
    <row r="29" spans="1:16" ht="15" customHeight="1">
      <c r="A29" s="30">
        <v>42289</v>
      </c>
      <c r="B29" s="31" t="s">
        <v>44</v>
      </c>
      <c r="C29" s="38"/>
      <c r="D29" s="39"/>
      <c r="E29" s="39"/>
      <c r="F29" s="45"/>
      <c r="G29" s="62"/>
      <c r="H29" s="39"/>
      <c r="I29" s="39"/>
      <c r="J29" s="39"/>
      <c r="K29" s="40"/>
      <c r="L29" s="42"/>
      <c r="O29" s="3"/>
      <c r="P29" s="4"/>
    </row>
    <row r="30" spans="1:16" ht="15" customHeight="1">
      <c r="A30" s="30">
        <v>42290</v>
      </c>
      <c r="B30" s="31" t="s">
        <v>45</v>
      </c>
      <c r="C30" s="38"/>
      <c r="D30" s="39"/>
      <c r="E30" s="39"/>
      <c r="F30" s="45"/>
      <c r="G30" s="62"/>
      <c r="H30" s="39"/>
      <c r="I30" s="39"/>
      <c r="J30" s="39"/>
      <c r="K30" s="40"/>
      <c r="L30" s="42"/>
      <c r="O30" s="3"/>
      <c r="P30" s="4"/>
    </row>
    <row r="31" spans="1:16" ht="15" customHeight="1">
      <c r="A31" s="30">
        <v>42291</v>
      </c>
      <c r="B31" s="31" t="s">
        <v>45</v>
      </c>
      <c r="C31" s="38"/>
      <c r="D31" s="39"/>
      <c r="E31" s="39"/>
      <c r="F31" s="45"/>
      <c r="G31" s="62"/>
      <c r="H31" s="39"/>
      <c r="I31" s="39"/>
      <c r="J31" s="39"/>
      <c r="K31" s="40"/>
      <c r="L31" s="42"/>
      <c r="O31" s="3"/>
      <c r="P31" s="4"/>
    </row>
    <row r="32" spans="1:16" ht="15" customHeight="1">
      <c r="A32" s="30">
        <v>42292</v>
      </c>
      <c r="B32" s="31" t="s">
        <v>44</v>
      </c>
      <c r="C32" s="38"/>
      <c r="D32" s="39"/>
      <c r="E32" s="39"/>
      <c r="F32" s="45"/>
      <c r="G32" s="62"/>
      <c r="H32" s="39"/>
      <c r="I32" s="39"/>
      <c r="J32" s="39"/>
      <c r="K32" s="40"/>
      <c r="L32" s="42"/>
      <c r="O32" s="3"/>
      <c r="P32" s="4"/>
    </row>
    <row r="33" spans="1:16" ht="15" customHeight="1">
      <c r="A33" s="30">
        <v>42293</v>
      </c>
      <c r="B33" s="31" t="s">
        <v>44</v>
      </c>
      <c r="C33" s="38"/>
      <c r="D33" s="39"/>
      <c r="E33" s="39"/>
      <c r="F33" s="45"/>
      <c r="G33" s="62"/>
      <c r="H33" s="39"/>
      <c r="I33" s="39"/>
      <c r="J33" s="39"/>
      <c r="K33" s="40"/>
      <c r="L33" s="42"/>
      <c r="O33" s="3"/>
      <c r="P33" s="4"/>
    </row>
    <row r="34" spans="1:16" ht="15" customHeight="1">
      <c r="A34" s="30">
        <v>42294</v>
      </c>
      <c r="B34" s="31" t="s">
        <v>45</v>
      </c>
      <c r="C34" s="38"/>
      <c r="D34" s="39"/>
      <c r="E34" s="39"/>
      <c r="F34" s="45"/>
      <c r="G34" s="62"/>
      <c r="H34" s="39"/>
      <c r="I34" s="39"/>
      <c r="J34" s="39"/>
      <c r="K34" s="40"/>
      <c r="L34" s="42"/>
      <c r="O34" s="3"/>
      <c r="P34" s="4"/>
    </row>
    <row r="35" spans="1:16" ht="15" customHeight="1">
      <c r="A35" s="30">
        <v>42295</v>
      </c>
      <c r="B35" s="31" t="s">
        <v>45</v>
      </c>
      <c r="C35" s="38"/>
      <c r="D35" s="39"/>
      <c r="E35" s="39"/>
      <c r="F35" s="45"/>
      <c r="G35" s="62"/>
      <c r="H35" s="39"/>
      <c r="I35" s="39"/>
      <c r="J35" s="39"/>
      <c r="K35" s="40"/>
      <c r="L35" s="42"/>
      <c r="O35" s="3"/>
      <c r="P35" s="4"/>
    </row>
    <row r="36" spans="1:16" ht="15" customHeight="1">
      <c r="A36" s="30">
        <v>42296</v>
      </c>
      <c r="B36" s="31" t="s">
        <v>44</v>
      </c>
      <c r="C36" s="38"/>
      <c r="D36" s="39"/>
      <c r="E36" s="39"/>
      <c r="F36" s="45"/>
      <c r="G36" s="62"/>
      <c r="H36" s="39"/>
      <c r="I36" s="39"/>
      <c r="J36" s="39"/>
      <c r="K36" s="40"/>
      <c r="L36" s="42"/>
      <c r="O36" s="3"/>
      <c r="P36" s="4"/>
    </row>
    <row r="37" spans="1:16" ht="15" customHeight="1">
      <c r="A37" s="30">
        <v>42297</v>
      </c>
      <c r="B37" s="31" t="s">
        <v>44</v>
      </c>
      <c r="C37" s="38"/>
      <c r="D37" s="39"/>
      <c r="E37" s="39"/>
      <c r="F37" s="45"/>
      <c r="G37" s="62"/>
      <c r="H37" s="39"/>
      <c r="I37" s="39"/>
      <c r="J37" s="39"/>
      <c r="K37" s="40"/>
      <c r="L37" s="42"/>
      <c r="O37" s="3"/>
      <c r="P37" s="4"/>
    </row>
    <row r="38" spans="1:16" ht="15" customHeight="1">
      <c r="A38" s="30">
        <v>42298</v>
      </c>
      <c r="B38" s="31" t="s">
        <v>45</v>
      </c>
      <c r="C38" s="38"/>
      <c r="D38" s="39"/>
      <c r="E38" s="39"/>
      <c r="F38" s="45"/>
      <c r="G38" s="62"/>
      <c r="H38" s="39"/>
      <c r="I38" s="39"/>
      <c r="J38" s="39"/>
      <c r="K38" s="40"/>
      <c r="L38" s="42"/>
      <c r="O38" s="3"/>
      <c r="P38" s="4"/>
    </row>
    <row r="39" spans="1:16" ht="15" customHeight="1">
      <c r="A39" s="30">
        <v>42299</v>
      </c>
      <c r="B39" s="31" t="s">
        <v>45</v>
      </c>
      <c r="C39" s="38"/>
      <c r="D39" s="39"/>
      <c r="E39" s="39"/>
      <c r="F39" s="45"/>
      <c r="G39" s="62"/>
      <c r="H39" s="39"/>
      <c r="I39" s="39"/>
      <c r="J39" s="39"/>
      <c r="K39" s="40"/>
      <c r="L39" s="42"/>
      <c r="O39" s="3"/>
      <c r="P39" s="4"/>
    </row>
    <row r="40" spans="1:16" ht="15" customHeight="1">
      <c r="A40" s="30">
        <v>42300</v>
      </c>
      <c r="B40" s="31" t="s">
        <v>44</v>
      </c>
      <c r="C40" s="38"/>
      <c r="D40" s="39"/>
      <c r="E40" s="39"/>
      <c r="F40" s="45"/>
      <c r="G40" s="62"/>
      <c r="H40" s="39"/>
      <c r="I40" s="39"/>
      <c r="J40" s="39"/>
      <c r="K40" s="40"/>
      <c r="L40" s="42"/>
      <c r="O40" s="3"/>
      <c r="P40" s="4"/>
    </row>
    <row r="41" spans="1:16" ht="15" customHeight="1">
      <c r="A41" s="30">
        <v>42301</v>
      </c>
      <c r="B41" s="31" t="s">
        <v>44</v>
      </c>
      <c r="C41" s="38"/>
      <c r="D41" s="39"/>
      <c r="E41" s="39"/>
      <c r="F41" s="45"/>
      <c r="G41" s="62"/>
      <c r="H41" s="39"/>
      <c r="I41" s="39"/>
      <c r="J41" s="39"/>
      <c r="K41" s="40"/>
      <c r="L41" s="42"/>
      <c r="O41" s="3"/>
      <c r="P41" s="4"/>
    </row>
    <row r="42" spans="1:16" ht="15" customHeight="1">
      <c r="A42" s="30">
        <v>42302</v>
      </c>
      <c r="B42" s="31" t="s">
        <v>45</v>
      </c>
      <c r="C42" s="38"/>
      <c r="D42" s="39"/>
      <c r="E42" s="39"/>
      <c r="F42" s="45"/>
      <c r="G42" s="62"/>
      <c r="H42" s="39"/>
      <c r="I42" s="39"/>
      <c r="J42" s="39"/>
      <c r="K42" s="40"/>
      <c r="L42" s="42"/>
      <c r="O42" s="3"/>
      <c r="P42" s="4"/>
    </row>
    <row r="43" spans="1:16" ht="15" customHeight="1">
      <c r="A43" s="30">
        <v>42303</v>
      </c>
      <c r="B43" s="31" t="s">
        <v>45</v>
      </c>
      <c r="C43" s="38"/>
      <c r="D43" s="39"/>
      <c r="E43" s="39"/>
      <c r="F43" s="45"/>
      <c r="G43" s="62"/>
      <c r="H43" s="39"/>
      <c r="I43" s="39"/>
      <c r="J43" s="39"/>
      <c r="K43" s="40"/>
      <c r="L43" s="42"/>
      <c r="O43" s="3"/>
      <c r="P43" s="4"/>
    </row>
    <row r="44" spans="1:16" ht="15" customHeight="1">
      <c r="A44" s="30">
        <v>42304</v>
      </c>
      <c r="B44" s="31" t="s">
        <v>44</v>
      </c>
      <c r="C44" s="38"/>
      <c r="D44" s="39"/>
      <c r="E44" s="39"/>
      <c r="F44" s="45"/>
      <c r="G44" s="62"/>
      <c r="H44" s="39"/>
      <c r="I44" s="39"/>
      <c r="J44" s="39"/>
      <c r="K44" s="40"/>
      <c r="L44" s="42"/>
      <c r="O44" s="3"/>
      <c r="P44" s="4"/>
    </row>
    <row r="45" spans="1:16" ht="15" customHeight="1">
      <c r="A45" s="30">
        <v>42305</v>
      </c>
      <c r="B45" s="31" t="s">
        <v>44</v>
      </c>
      <c r="C45" s="38"/>
      <c r="D45" s="39"/>
      <c r="E45" s="39"/>
      <c r="F45" s="45"/>
      <c r="G45" s="62"/>
      <c r="H45" s="39"/>
      <c r="I45" s="39"/>
      <c r="J45" s="39"/>
      <c r="K45" s="40"/>
      <c r="L45" s="42"/>
      <c r="O45" s="3"/>
      <c r="P45" s="4"/>
    </row>
    <row r="46" spans="1:16" ht="15" customHeight="1">
      <c r="A46" s="30">
        <v>42306</v>
      </c>
      <c r="B46" s="31" t="s">
        <v>45</v>
      </c>
      <c r="C46" s="38"/>
      <c r="D46" s="39"/>
      <c r="E46" s="39"/>
      <c r="F46" s="45"/>
      <c r="G46" s="62"/>
      <c r="H46" s="39"/>
      <c r="I46" s="39"/>
      <c r="J46" s="39"/>
      <c r="K46" s="40"/>
      <c r="L46" s="42"/>
      <c r="O46" s="3"/>
      <c r="P46" s="4"/>
    </row>
    <row r="47" spans="1:16" ht="15" customHeight="1">
      <c r="A47" s="30">
        <v>42307</v>
      </c>
      <c r="B47" s="31" t="s">
        <v>45</v>
      </c>
      <c r="C47" s="38"/>
      <c r="D47" s="39"/>
      <c r="E47" s="39"/>
      <c r="F47" s="45"/>
      <c r="G47" s="62"/>
      <c r="H47" s="39"/>
      <c r="I47" s="39"/>
      <c r="J47" s="39"/>
      <c r="K47" s="41"/>
      <c r="L47" s="42"/>
      <c r="O47" s="3"/>
      <c r="P47" s="4"/>
    </row>
    <row r="48" spans="1:16" ht="15" customHeight="1">
      <c r="A48" s="30">
        <v>42308</v>
      </c>
      <c r="B48" s="31" t="s">
        <v>44</v>
      </c>
      <c r="C48" s="39"/>
      <c r="D48" s="39"/>
      <c r="E48" s="39"/>
      <c r="F48" s="45"/>
      <c r="G48" s="62"/>
      <c r="H48" s="39"/>
      <c r="I48" s="39"/>
      <c r="J48" s="39"/>
      <c r="K48" s="40"/>
      <c r="L48" s="42"/>
      <c r="O48" s="3"/>
      <c r="P48" s="4"/>
    </row>
    <row r="49" spans="1:16" ht="23.25" customHeight="1">
      <c r="A49" s="32" t="s">
        <v>17</v>
      </c>
      <c r="B49" s="33"/>
      <c r="C49" s="34">
        <f>SUM(C18:C48)</f>
        <v>36000</v>
      </c>
      <c r="D49" s="34">
        <f>SUM(D18:D48)</f>
        <v>6</v>
      </c>
      <c r="E49" s="34">
        <f>SUM(E18:E48)</f>
        <v>0</v>
      </c>
      <c r="F49" s="34">
        <f>SUM(F18:F48)</f>
        <v>3</v>
      </c>
      <c r="G49" s="35"/>
      <c r="H49" s="36"/>
      <c r="I49" s="36"/>
      <c r="J49" s="36"/>
      <c r="K49" s="36"/>
      <c r="L49" s="42"/>
      <c r="O49" s="3"/>
      <c r="P49" s="4"/>
    </row>
    <row r="52" spans="1:4" ht="25.5" customHeight="1">
      <c r="A52" s="92" t="s">
        <v>18</v>
      </c>
      <c r="B52" s="92"/>
      <c r="C52" s="10">
        <v>3</v>
      </c>
      <c r="D52" s="11" t="s">
        <v>4</v>
      </c>
    </row>
    <row r="53" spans="1:4" ht="25.5" customHeight="1">
      <c r="A53" s="92" t="s">
        <v>19</v>
      </c>
      <c r="B53" s="92"/>
      <c r="C53" s="12">
        <v>350000</v>
      </c>
      <c r="D53" s="11" t="s">
        <v>6</v>
      </c>
    </row>
    <row r="54" spans="1:4" ht="25.5" customHeight="1">
      <c r="A54" s="92" t="s">
        <v>20</v>
      </c>
      <c r="B54" s="92"/>
      <c r="C54" s="10">
        <v>31</v>
      </c>
      <c r="D54" s="11" t="s">
        <v>21</v>
      </c>
    </row>
    <row r="76" ht="12.75">
      <c r="O76" s="1" t="s">
        <v>22</v>
      </c>
    </row>
    <row r="99" spans="1:3" ht="12.75">
      <c r="A99" s="13"/>
      <c r="B99" s="14"/>
      <c r="C99" s="14"/>
    </row>
    <row r="100" spans="1:3" ht="12.75">
      <c r="A100" s="15"/>
      <c r="B100" s="16"/>
      <c r="C100" s="14"/>
    </row>
    <row r="101" spans="1:3" ht="12.75">
      <c r="A101" s="17" t="s">
        <v>47</v>
      </c>
      <c r="B101" s="16"/>
      <c r="C101" s="18"/>
    </row>
    <row r="102" spans="1:3" ht="12.75">
      <c r="A102" s="17" t="s">
        <v>48</v>
      </c>
      <c r="B102" s="16"/>
      <c r="C102" s="19"/>
    </row>
    <row r="103" spans="1:3" ht="12.75">
      <c r="A103" s="17" t="s">
        <v>49</v>
      </c>
      <c r="B103" s="16"/>
      <c r="C103" s="18"/>
    </row>
    <row r="104" spans="1:3" ht="12.75">
      <c r="A104" s="17" t="s">
        <v>50</v>
      </c>
      <c r="B104" s="16"/>
      <c r="C104" s="18"/>
    </row>
    <row r="105" spans="1:3" ht="12.75">
      <c r="A105" s="17" t="s">
        <v>51</v>
      </c>
      <c r="B105" s="16"/>
      <c r="C105" s="18"/>
    </row>
    <row r="106" spans="1:3" ht="12.75">
      <c r="A106" s="17" t="s">
        <v>52</v>
      </c>
      <c r="B106" s="16"/>
      <c r="C106" s="18"/>
    </row>
    <row r="107" spans="1:3" ht="12.75">
      <c r="A107" s="17" t="s">
        <v>53</v>
      </c>
      <c r="B107" s="16"/>
      <c r="C107" s="18"/>
    </row>
    <row r="108" spans="1:3" ht="12.75">
      <c r="A108" s="17" t="s">
        <v>54</v>
      </c>
      <c r="B108" s="16"/>
      <c r="C108" s="18"/>
    </row>
    <row r="110" ht="12.75">
      <c r="A110" s="1" t="s">
        <v>22</v>
      </c>
    </row>
  </sheetData>
  <sheetProtection selectLockedCells="1" selectUnlockedCells="1"/>
  <mergeCells count="27">
    <mergeCell ref="A53:B53"/>
    <mergeCell ref="A54:B54"/>
    <mergeCell ref="K16:K17"/>
    <mergeCell ref="A52:B52"/>
    <mergeCell ref="H16:H17"/>
    <mergeCell ref="I16:I17"/>
    <mergeCell ref="J16:J17"/>
    <mergeCell ref="A15:A17"/>
    <mergeCell ref="B15:B17"/>
    <mergeCell ref="C15:F15"/>
    <mergeCell ref="B4:B5"/>
    <mergeCell ref="B1:L1"/>
    <mergeCell ref="B2:L2"/>
    <mergeCell ref="C3:G3"/>
    <mergeCell ref="H3:L3"/>
    <mergeCell ref="D4:E4"/>
    <mergeCell ref="F4:G4"/>
    <mergeCell ref="G16:G17"/>
    <mergeCell ref="J15:K15"/>
    <mergeCell ref="D16:F16"/>
    <mergeCell ref="C16:C17"/>
    <mergeCell ref="L15:L17"/>
    <mergeCell ref="I4:J4"/>
    <mergeCell ref="K4:L4"/>
    <mergeCell ref="B11:L11"/>
    <mergeCell ref="K13:L13"/>
    <mergeCell ref="K12:L12"/>
  </mergeCells>
  <dataValidations count="1">
    <dataValidation type="list" allowBlank="1" showErrorMessage="1" sqref="B1">
      <formula1>ОП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Elena</cp:lastModifiedBy>
  <dcterms:modified xsi:type="dcterms:W3CDTF">2015-09-29T09:20:35Z</dcterms:modified>
  <cp:category/>
  <cp:version/>
  <cp:contentType/>
  <cp:contentStatus/>
</cp:coreProperties>
</file>