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P11" i="1"/>
  <c r="Q11" i="1"/>
  <c r="R11" i="1"/>
  <c r="S11" i="1"/>
  <c r="T11" i="1"/>
  <c r="U11" i="1"/>
  <c r="V11" i="1"/>
  <c r="W11" i="1"/>
  <c r="X11" i="1"/>
  <c r="Y11" i="1"/>
  <c r="N11" i="1"/>
  <c r="O8" i="1"/>
  <c r="P8" i="1"/>
  <c r="Q8" i="1"/>
  <c r="R8" i="1"/>
  <c r="S8" i="1"/>
  <c r="T8" i="1"/>
  <c r="U8" i="1"/>
  <c r="V8" i="1"/>
  <c r="W8" i="1"/>
  <c r="X8" i="1"/>
  <c r="Y8" i="1"/>
  <c r="N8" i="1"/>
  <c r="O5" i="1"/>
  <c r="P5" i="1"/>
  <c r="Q5" i="1"/>
  <c r="R5" i="1"/>
  <c r="S5" i="1"/>
  <c r="T5" i="1"/>
  <c r="U5" i="1"/>
  <c r="V5" i="1"/>
  <c r="W5" i="1"/>
  <c r="X5" i="1"/>
  <c r="Y5" i="1"/>
  <c r="N5" i="1"/>
  <c r="O10" i="1"/>
  <c r="P10" i="1"/>
  <c r="Q10" i="1"/>
  <c r="R10" i="1"/>
  <c r="S10" i="1"/>
  <c r="T10" i="1"/>
  <c r="U10" i="1"/>
  <c r="V10" i="1"/>
  <c r="W10" i="1"/>
  <c r="X10" i="1"/>
  <c r="Y10" i="1"/>
  <c r="N10" i="1"/>
  <c r="P7" i="1"/>
  <c r="Q7" i="1"/>
  <c r="R7" i="1"/>
  <c r="S7" i="1"/>
  <c r="T7" i="1"/>
  <c r="U7" i="1"/>
  <c r="V7" i="1"/>
  <c r="W7" i="1"/>
  <c r="X7" i="1"/>
  <c r="Y7" i="1"/>
  <c r="N7" i="1"/>
  <c r="O7" i="1"/>
  <c r="P4" i="1"/>
  <c r="Q4" i="1"/>
  <c r="R4" i="1"/>
  <c r="S4" i="1"/>
  <c r="T4" i="1"/>
  <c r="U4" i="1"/>
  <c r="V4" i="1"/>
  <c r="W4" i="1"/>
  <c r="X4" i="1"/>
  <c r="Y4" i="1"/>
  <c r="N4" i="1"/>
  <c r="O4" i="1"/>
  <c r="C4" i="1" l="1"/>
  <c r="C5" i="1"/>
  <c r="C6" i="1"/>
  <c r="C7" i="1"/>
  <c r="C8" i="1"/>
  <c r="C9" i="1"/>
  <c r="C10" i="1"/>
  <c r="C11" i="1"/>
  <c r="C12" i="1"/>
  <c r="C13" i="1"/>
  <c r="C14" i="1"/>
  <c r="J8" i="1" l="1"/>
  <c r="J9" i="1"/>
  <c r="J10" i="1"/>
  <c r="J11" i="1"/>
  <c r="C3" i="1"/>
  <c r="J4" i="1"/>
  <c r="J5" i="1"/>
  <c r="J6" i="1"/>
  <c r="J7" i="1"/>
  <c r="J12" i="1"/>
  <c r="J13" i="1"/>
  <c r="J14" i="1"/>
  <c r="J3" i="1"/>
  <c r="V9" i="1" l="1" a="1"/>
  <c r="V9" i="1" s="1"/>
  <c r="T6" i="1" a="1"/>
  <c r="T6" i="1" s="1"/>
  <c r="X6" i="1" a="1"/>
  <c r="X6" i="1" s="1"/>
  <c r="V3" i="1" a="1"/>
  <c r="V3" i="1" s="1"/>
  <c r="W3" i="1" a="1"/>
  <c r="W3" i="1" s="1"/>
  <c r="W9" i="1" a="1"/>
  <c r="W9" i="1" s="1"/>
  <c r="U6" i="1" a="1"/>
  <c r="U6" i="1" s="1"/>
  <c r="Y6" i="1" a="1"/>
  <c r="Y6" i="1" s="1"/>
  <c r="T9" i="1" a="1"/>
  <c r="T9" i="1" s="1"/>
  <c r="X9" i="1" a="1"/>
  <c r="X9" i="1" s="1"/>
  <c r="V6" i="1" a="1"/>
  <c r="V6" i="1" s="1"/>
  <c r="T3" i="1" a="1"/>
  <c r="T3" i="1" s="1"/>
  <c r="X3" i="1" a="1"/>
  <c r="X3" i="1" s="1"/>
  <c r="U9" i="1" a="1"/>
  <c r="U9" i="1" s="1"/>
  <c r="Y9" i="1" a="1"/>
  <c r="Y9" i="1" s="1"/>
  <c r="W6" i="1" a="1"/>
  <c r="W6" i="1" s="1"/>
  <c r="U3" i="1" a="1"/>
  <c r="U3" i="1" s="1"/>
  <c r="Y3" i="1" a="1"/>
  <c r="Y3" i="1" s="1"/>
  <c r="S9" i="1" a="1"/>
  <c r="S9" i="1" s="1"/>
  <c r="O9" i="1" a="1"/>
  <c r="O9" i="1" s="1"/>
  <c r="Q6" i="1" a="1"/>
  <c r="Q6" i="1" s="1"/>
  <c r="O3" i="1" a="1"/>
  <c r="O3" i="1" s="1"/>
  <c r="R9" i="1" a="1"/>
  <c r="R9" i="1" s="1"/>
  <c r="N9" i="1" a="1"/>
  <c r="N9" i="1" s="1"/>
  <c r="P6" i="1" a="1"/>
  <c r="P6" i="1" s="1"/>
  <c r="P3" i="1" a="1"/>
  <c r="P3" i="1" s="1"/>
  <c r="Q9" i="1" a="1"/>
  <c r="Q9" i="1" s="1"/>
  <c r="S6" i="1" a="1"/>
  <c r="S6" i="1" s="1"/>
  <c r="O6" i="1" a="1"/>
  <c r="O6" i="1" s="1"/>
  <c r="Q3" i="1" a="1"/>
  <c r="Q3" i="1" s="1"/>
  <c r="S3" i="1" a="1"/>
  <c r="S3" i="1" s="1"/>
  <c r="P9" i="1" a="1"/>
  <c r="P9" i="1" s="1"/>
  <c r="R6" i="1" a="1"/>
  <c r="R6" i="1" s="1"/>
  <c r="N6" i="1" a="1"/>
  <c r="N6" i="1" s="1"/>
  <c r="R3" i="1" a="1"/>
  <c r="R3" i="1" s="1"/>
  <c r="N3" i="1" a="1"/>
  <c r="N3" i="1" s="1"/>
  <c r="H17" i="1" l="1"/>
</calcChain>
</file>

<file path=xl/comments1.xml><?xml version="1.0" encoding="utf-8"?>
<comments xmlns="http://schemas.openxmlformats.org/spreadsheetml/2006/main">
  <authors>
    <author>Veremeenko</author>
  </authors>
  <commentList>
    <comment ref="P19" authorId="0">
      <text>
        <r>
          <rPr>
            <sz val="9"/>
            <color indexed="81"/>
            <rFont val="Tahoma"/>
            <family val="2"/>
            <charset val="204"/>
          </rPr>
          <t>ПОЛЕ 6 + ПОЛЕ7 
Тот же формат что и в исходной таблице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204"/>
          </rPr>
          <t>Veremeenko:</t>
        </r>
        <r>
          <rPr>
            <sz val="9"/>
            <color indexed="81"/>
            <rFont val="Tahoma"/>
            <family val="2"/>
            <charset val="204"/>
          </rPr>
          <t xml:space="preserve">
Тот же формат что и в исходной таблице</t>
        </r>
      </text>
    </comment>
  </commentList>
</comments>
</file>

<file path=xl/sharedStrings.xml><?xml version="1.0" encoding="utf-8"?>
<sst xmlns="http://schemas.openxmlformats.org/spreadsheetml/2006/main" count="175" uniqueCount="42">
  <si>
    <t>ФИО</t>
  </si>
  <si>
    <t>Вид работы</t>
  </si>
  <si>
    <t>Обьем работы</t>
  </si>
  <si>
    <t>Начало</t>
  </si>
  <si>
    <t>Конец</t>
  </si>
  <si>
    <t>Иванов И.И.</t>
  </si>
  <si>
    <t>Петров П.П.</t>
  </si>
  <si>
    <t>Сидоров С.С.</t>
  </si>
  <si>
    <t>Информация о выполненых работах</t>
  </si>
  <si>
    <t>Дисковка</t>
  </si>
  <si>
    <t>Переезд</t>
  </si>
  <si>
    <t xml:space="preserve">Уборка </t>
  </si>
  <si>
    <t>Вспашка</t>
  </si>
  <si>
    <t>Ремонт</t>
  </si>
  <si>
    <t>Заправка</t>
  </si>
  <si>
    <t>Дис</t>
  </si>
  <si>
    <t>Пер</t>
  </si>
  <si>
    <t>Зап</t>
  </si>
  <si>
    <t>Всп</t>
  </si>
  <si>
    <t>Рем</t>
  </si>
  <si>
    <t>Уб</t>
  </si>
  <si>
    <t>Место работы</t>
  </si>
  <si>
    <t>Поле1</t>
  </si>
  <si>
    <t>С поля 1 на поле 2</t>
  </si>
  <si>
    <t>Поле2</t>
  </si>
  <si>
    <t>Поле3</t>
  </si>
  <si>
    <t>С поля3 на поле4</t>
  </si>
  <si>
    <t>Время работы</t>
  </si>
  <si>
    <t>Поле5</t>
  </si>
  <si>
    <t>Сокращения</t>
  </si>
  <si>
    <t>Техническая колонка</t>
  </si>
  <si>
    <t>ФИО Работника</t>
  </si>
  <si>
    <t>Инф-я</t>
  </si>
  <si>
    <t>…</t>
  </si>
  <si>
    <t>Должно выглядеть</t>
  </si>
  <si>
    <t>-</t>
  </si>
  <si>
    <t>Выглядит сейчас вот так</t>
  </si>
  <si>
    <t>Культивация</t>
  </si>
  <si>
    <t>Поле6</t>
  </si>
  <si>
    <t>Поле7</t>
  </si>
  <si>
    <t>Кул</t>
  </si>
  <si>
    <t>Уборка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</si>
</sst>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/mm/yy\ h:mm;@"/>
    <numFmt numFmtId="166" formatCode="0&quot;км.&quot;"/>
    <numFmt numFmtId="167" formatCode="0.00&quot;Га&quot;"/>
    <numFmt numFmtId="168" formatCode="0.0"/>
    <numFmt numFmtId="169" formatCode="h:mm;@"/>
    <numFmt numFmtId="170" formatCode="0&quot;ч.&quot;"/>
    <numFmt numFmtId="171" formatCode="0.0&quot;ч.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8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6" fontId="2" fillId="0" borderId="3" xfId="0" applyNumberFormat="1" applyFont="1" applyFill="1" applyBorder="1" applyAlignment="1">
      <alignment shrinkToFit="1"/>
    </xf>
    <xf numFmtId="0" fontId="0" fillId="0" borderId="3" xfId="0" applyFill="1" applyBorder="1"/>
    <xf numFmtId="0" fontId="0" fillId="0" borderId="0" xfId="0" applyFill="1"/>
    <xf numFmtId="165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167" fontId="2" fillId="0" borderId="3" xfId="0" applyNumberFormat="1" applyFont="1" applyFill="1" applyBorder="1" applyAlignment="1">
      <alignment shrinkToFit="1"/>
    </xf>
    <xf numFmtId="0" fontId="0" fillId="0" borderId="0" xfId="0" applyFill="1" applyAlignment="1"/>
    <xf numFmtId="0" fontId="2" fillId="0" borderId="6" xfId="0" applyFont="1" applyFill="1" applyBorder="1" applyAlignment="1">
      <alignment shrinkToFit="1"/>
    </xf>
    <xf numFmtId="168" fontId="2" fillId="0" borderId="3" xfId="0" applyNumberFormat="1" applyFont="1" applyFill="1" applyBorder="1" applyAlignment="1">
      <alignment shrinkToFit="1"/>
    </xf>
    <xf numFmtId="165" fontId="2" fillId="0" borderId="10" xfId="0" applyNumberFormat="1" applyFont="1" applyFill="1" applyBorder="1" applyAlignment="1">
      <alignment shrinkToFit="1"/>
    </xf>
    <xf numFmtId="0" fontId="0" fillId="0" borderId="0" xfId="0" applyFill="1" applyBorder="1"/>
    <xf numFmtId="168" fontId="2" fillId="2" borderId="3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64" fontId="0" fillId="0" borderId="0" xfId="0" applyNumberFormat="1" applyFill="1"/>
    <xf numFmtId="165" fontId="2" fillId="0" borderId="0" xfId="0" applyNumberFormat="1" applyFont="1" applyFill="1" applyBorder="1" applyAlignment="1">
      <alignment shrinkToFit="1"/>
    </xf>
    <xf numFmtId="169" fontId="2" fillId="0" borderId="3" xfId="0" applyNumberFormat="1" applyFont="1" applyFill="1" applyBorder="1" applyAlignment="1">
      <alignment shrinkToFit="1"/>
    </xf>
    <xf numFmtId="169" fontId="2" fillId="0" borderId="13" xfId="0" applyNumberFormat="1" applyFont="1" applyFill="1" applyBorder="1" applyAlignment="1">
      <alignment shrinkToFit="1"/>
    </xf>
    <xf numFmtId="164" fontId="0" fillId="0" borderId="0" xfId="0" applyNumberFormat="1" applyFill="1" applyBorder="1"/>
    <xf numFmtId="169" fontId="2" fillId="0" borderId="0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4" xfId="0" applyFill="1" applyBorder="1"/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shrinkToFit="1"/>
    </xf>
    <xf numFmtId="169" fontId="2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68" fontId="3" fillId="0" borderId="3" xfId="0" applyNumberFormat="1" applyFont="1" applyFill="1" applyBorder="1" applyAlignment="1">
      <alignment horizontal="center" shrinkToFit="1"/>
    </xf>
    <xf numFmtId="168" fontId="3" fillId="0" borderId="1" xfId="0" applyNumberFormat="1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8" fontId="3" fillId="2" borderId="3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shrinkToFit="1"/>
    </xf>
    <xf numFmtId="169" fontId="7" fillId="0" borderId="3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67" fontId="7" fillId="0" borderId="3" xfId="0" applyNumberFormat="1" applyFont="1" applyFill="1" applyBorder="1" applyAlignment="1">
      <alignment shrinkToFit="1"/>
    </xf>
    <xf numFmtId="0" fontId="8" fillId="0" borderId="3" xfId="0" applyFont="1" applyFill="1" applyBorder="1"/>
    <xf numFmtId="0" fontId="8" fillId="0" borderId="0" xfId="0" applyFont="1" applyFill="1"/>
    <xf numFmtId="164" fontId="8" fillId="0" borderId="3" xfId="0" applyNumberFormat="1" applyFont="1" applyFill="1" applyBorder="1"/>
    <xf numFmtId="166" fontId="7" fillId="0" borderId="3" xfId="0" applyNumberFormat="1" applyFont="1" applyFill="1" applyBorder="1" applyAlignment="1">
      <alignment shrinkToFit="1"/>
    </xf>
    <xf numFmtId="170" fontId="7" fillId="0" borderId="3" xfId="0" applyNumberFormat="1" applyFont="1" applyFill="1" applyBorder="1" applyAlignment="1">
      <alignment shrinkToFit="1"/>
    </xf>
    <xf numFmtId="0" fontId="8" fillId="0" borderId="0" xfId="0" applyFont="1" applyFill="1" applyBorder="1"/>
    <xf numFmtId="165" fontId="9" fillId="0" borderId="3" xfId="0" applyNumberFormat="1" applyFont="1" applyFill="1" applyBorder="1" applyAlignment="1">
      <alignment shrinkToFit="1"/>
    </xf>
    <xf numFmtId="169" fontId="9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shrinkToFit="1"/>
    </xf>
    <xf numFmtId="167" fontId="9" fillId="0" borderId="3" xfId="0" applyNumberFormat="1" applyFont="1" applyFill="1" applyBorder="1" applyAlignment="1">
      <alignment shrinkToFit="1"/>
    </xf>
    <xf numFmtId="0" fontId="10" fillId="0" borderId="3" xfId="0" applyFont="1" applyFill="1" applyBorder="1"/>
    <xf numFmtId="0" fontId="10" fillId="0" borderId="0" xfId="0" applyFont="1" applyFill="1" applyBorder="1"/>
    <xf numFmtId="164" fontId="10" fillId="0" borderId="3" xfId="0" applyNumberFormat="1" applyFont="1" applyFill="1" applyBorder="1"/>
    <xf numFmtId="171" fontId="9" fillId="0" borderId="3" xfId="0" applyNumberFormat="1" applyFont="1" applyFill="1" applyBorder="1" applyAlignment="1">
      <alignment shrinkToFit="1"/>
    </xf>
    <xf numFmtId="170" fontId="9" fillId="0" borderId="3" xfId="0" applyNumberFormat="1" applyFont="1" applyFill="1" applyBorder="1" applyAlignment="1">
      <alignment shrinkToFit="1"/>
    </xf>
    <xf numFmtId="164" fontId="0" fillId="0" borderId="3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7" fontId="3" fillId="0" borderId="3" xfId="0" applyNumberFormat="1" applyFont="1" applyFill="1" applyBorder="1" applyAlignment="1">
      <alignment shrinkToFit="1"/>
    </xf>
    <xf numFmtId="166" fontId="3" fillId="0" borderId="3" xfId="0" applyNumberFormat="1" applyFont="1" applyFill="1" applyBorder="1" applyAlignment="1">
      <alignment shrinkToFit="1"/>
    </xf>
    <xf numFmtId="170" fontId="3" fillId="0" borderId="3" xfId="0" applyNumberFormat="1" applyFont="1" applyFill="1" applyBorder="1" applyAlignment="1">
      <alignment shrinkToFit="1"/>
    </xf>
    <xf numFmtId="169" fontId="3" fillId="0" borderId="4" xfId="0" applyNumberFormat="1" applyFont="1" applyFill="1" applyBorder="1" applyAlignment="1">
      <alignment horizontal="center"/>
    </xf>
    <xf numFmtId="171" fontId="3" fillId="0" borderId="3" xfId="0" applyNumberFormat="1" applyFont="1" applyFill="1" applyBorder="1" applyAlignment="1">
      <alignment shrinkToFit="1"/>
    </xf>
    <xf numFmtId="168" fontId="3" fillId="0" borderId="0" xfId="0" applyNumberFormat="1" applyFont="1" applyFill="1" applyBorder="1" applyAlignment="1">
      <alignment horizontal="center" shrinkToFit="1"/>
    </xf>
    <xf numFmtId="168" fontId="2" fillId="2" borderId="3" xfId="0" applyNumberFormat="1" applyFont="1" applyFill="1" applyBorder="1" applyAlignment="1">
      <alignment horizontal="center" shrinkToFit="1"/>
    </xf>
    <xf numFmtId="168" fontId="2" fillId="0" borderId="3" xfId="0" applyNumberFormat="1" applyFont="1" applyFill="1" applyBorder="1" applyAlignment="1">
      <alignment horizontal="center" shrinkToFit="1"/>
    </xf>
    <xf numFmtId="169" fontId="2" fillId="2" borderId="3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center" shrinkToFit="1"/>
    </xf>
    <xf numFmtId="167" fontId="3" fillId="2" borderId="3" xfId="0" applyNumberFormat="1" applyFont="1" applyFill="1" applyBorder="1" applyAlignment="1">
      <alignment shrinkToFit="1"/>
    </xf>
    <xf numFmtId="171" fontId="3" fillId="0" borderId="3" xfId="0" applyNumberFormat="1" applyFont="1" applyFill="1" applyBorder="1" applyAlignment="1">
      <alignment horizontal="center" shrinkToFit="1"/>
    </xf>
    <xf numFmtId="171" fontId="3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right" shrinkToFit="1"/>
    </xf>
    <xf numFmtId="169" fontId="3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 shrinkToFit="1"/>
    </xf>
    <xf numFmtId="169" fontId="2" fillId="2" borderId="4" xfId="0" applyNumberFormat="1" applyFont="1" applyFill="1" applyBorder="1" applyAlignment="1">
      <alignment horizontal="right" shrinkToFit="1"/>
    </xf>
    <xf numFmtId="169" fontId="3" fillId="2" borderId="4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0" borderId="20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2" xfId="0" applyBorder="1" applyAlignment="1"/>
    <xf numFmtId="0" fontId="0" fillId="0" borderId="7" xfId="0" applyBorder="1" applyAlignment="1"/>
    <xf numFmtId="0" fontId="2" fillId="0" borderId="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0" fillId="0" borderId="18" xfId="0" applyBorder="1" applyAlignment="1"/>
    <xf numFmtId="164" fontId="4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8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tabSelected="1" topLeftCell="H1" workbookViewId="0">
      <selection activeCell="N4" sqref="N4"/>
    </sheetView>
  </sheetViews>
  <sheetFormatPr defaultRowHeight="15" x14ac:dyDescent="0.25"/>
  <cols>
    <col min="1" max="1" width="17.28515625" customWidth="1"/>
    <col min="2" max="2" width="14.140625" style="3" customWidth="1"/>
    <col min="3" max="3" width="21.7109375" style="3" bestFit="1" customWidth="1"/>
    <col min="4" max="4" width="21.42578125" style="3" bestFit="1" customWidth="1"/>
    <col min="5" max="5" width="21.7109375" style="3" bestFit="1" customWidth="1"/>
    <col min="6" max="6" width="21.42578125" style="3" bestFit="1" customWidth="1"/>
    <col min="7" max="7" width="34.85546875" style="3" customWidth="1"/>
    <col min="8" max="8" width="34.5703125" style="3" customWidth="1"/>
    <col min="9" max="9" width="13.28515625" style="3" customWidth="1"/>
    <col min="10" max="10" width="13.28515625" style="15" customWidth="1"/>
    <col min="11" max="11" width="11.85546875" style="15" customWidth="1"/>
    <col min="12" max="12" width="13.5703125" style="7" bestFit="1" customWidth="1"/>
    <col min="13" max="13" width="14.140625" style="3" bestFit="1" customWidth="1"/>
    <col min="14" max="15" width="8" style="3" bestFit="1" customWidth="1"/>
    <col min="16" max="16" width="10.7109375" style="3" bestFit="1" customWidth="1"/>
    <col min="17" max="25" width="7.42578125" style="3" customWidth="1"/>
    <col min="26" max="16384" width="9.140625" style="3"/>
  </cols>
  <sheetData>
    <row r="1" spans="1:27" ht="15.75" thickBot="1" x14ac:dyDescent="0.3">
      <c r="A1" s="89" t="s">
        <v>8</v>
      </c>
      <c r="B1" s="89"/>
      <c r="C1" s="89"/>
      <c r="D1" s="89"/>
      <c r="E1" s="89"/>
      <c r="F1" s="89"/>
      <c r="G1" s="89"/>
      <c r="H1" s="89"/>
      <c r="I1" s="61"/>
      <c r="J1" s="62"/>
      <c r="K1" s="62"/>
      <c r="L1" s="93" t="s">
        <v>36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  <c r="X1" s="94"/>
      <c r="Y1" s="94"/>
    </row>
    <row r="2" spans="1:27" s="22" customFormat="1" ht="29.25" customHeight="1" thickBot="1" x14ac:dyDescent="0.3">
      <c r="A2" s="21" t="s">
        <v>3</v>
      </c>
      <c r="B2" s="21" t="s">
        <v>4</v>
      </c>
      <c r="C2" s="21" t="s">
        <v>27</v>
      </c>
      <c r="D2" s="21" t="s">
        <v>21</v>
      </c>
      <c r="E2" s="21" t="s">
        <v>0</v>
      </c>
      <c r="F2" s="21" t="s">
        <v>1</v>
      </c>
      <c r="G2" s="21" t="s">
        <v>2</v>
      </c>
      <c r="H2" s="21" t="s">
        <v>29</v>
      </c>
      <c r="J2" s="23" t="s">
        <v>30</v>
      </c>
      <c r="K2" s="24"/>
      <c r="L2" s="26" t="s">
        <v>31</v>
      </c>
      <c r="M2" s="27" t="s">
        <v>32</v>
      </c>
      <c r="N2" s="82">
        <v>42262</v>
      </c>
      <c r="O2" s="82">
        <v>42262</v>
      </c>
      <c r="P2" s="82">
        <v>42262</v>
      </c>
      <c r="Q2" s="83">
        <v>42263</v>
      </c>
      <c r="R2" s="83">
        <v>42263</v>
      </c>
      <c r="S2" s="83">
        <v>42263</v>
      </c>
      <c r="T2" s="90" t="s">
        <v>33</v>
      </c>
      <c r="U2" s="91"/>
      <c r="V2" s="92"/>
      <c r="W2" s="84">
        <v>42277</v>
      </c>
      <c r="X2" s="84">
        <v>42277</v>
      </c>
      <c r="Y2" s="84">
        <v>42277</v>
      </c>
    </row>
    <row r="3" spans="1:27" x14ac:dyDescent="0.25">
      <c r="A3" s="41">
        <v>42262.333333333336</v>
      </c>
      <c r="B3" s="41">
        <v>42262.458333333336</v>
      </c>
      <c r="C3" s="42">
        <f>B3-A3</f>
        <v>0.125</v>
      </c>
      <c r="D3" s="41" t="s">
        <v>22</v>
      </c>
      <c r="E3" s="43" t="s">
        <v>5</v>
      </c>
      <c r="F3" s="43" t="s">
        <v>9</v>
      </c>
      <c r="G3" s="44">
        <v>5.9</v>
      </c>
      <c r="H3" s="45" t="s">
        <v>15</v>
      </c>
      <c r="I3" s="46"/>
      <c r="J3" s="47" t="str">
        <f t="shared" ref="J3:J14" si="0">CONCATENATE(INT(A3),E3,F3)</f>
        <v>42262Иванов И.И.Дисковка</v>
      </c>
      <c r="L3" s="88" t="s">
        <v>5</v>
      </c>
      <c r="M3" s="8" t="s">
        <v>1</v>
      </c>
      <c r="N3" s="13" t="str">
        <f t="array" ref="N3">IFERROR(INDEX($F$3:$F$1000,SMALL(IF(($L3=$E$3:$E$1000)*(N$2=TRUNC($A$3:$A$1000))*(IFERROR(MATCH($J$3:$J$1000,$J$3:$J$1000,0),0)=ROW($J$3:$J$1000)-2),ROW($A$3:$A$1000)-2),COUNTIF($N$2:N$2,N$2))),"-")</f>
        <v>Дисковка</v>
      </c>
      <c r="O3" s="13" t="str">
        <f t="array" ref="O3">IFERROR(INDEX($F$3:$F$1000,SMALL(IF(($L3=$E$3:$E$1000)*(O$2=TRUNC($A$3:$A$1000))*(IFERROR(MATCH($J$3:$J$1000,$J$3:$J$1000,0),0)=ROW($J$3:$J$1000)-2),ROW($A$3:$A$1000)-2),COUNTIF($N$2:O$2,O$2))),"-")</f>
        <v>Переезд</v>
      </c>
      <c r="P3" s="13" t="str">
        <f t="array" ref="P3">IFERROR(INDEX($F$3:$F$1000,SMALL(IF(($L3=$E$3:$E$1000)*(P$2=TRUNC($A$3:$A$1000))*(IFERROR(MATCH($J$3:$J$1000,$J$3:$J$1000,0),0)=ROW($J$3:$J$1000)-2),ROW($A$3:$A$1000)-2),COUNTIF($N$2:P$2,P$2))),"-")</f>
        <v>Заправка</v>
      </c>
      <c r="Q3" s="14" t="str">
        <f t="array" ref="Q3">IFERROR(INDEX($F$3:$F$1000,SMALL(IF(($L3=$E$3:$E$1000)*(Q$2=TRUNC($A$3:$A$1000))*(IFERROR(MATCH($J$3:$J$1000,$J$3:$J$1000,0),0)=ROW($J$3:$J$1000)-2),ROW($A$3:$A$1000)-2),COUNTIF($N$2:Q$2,Q$2))),"-")</f>
        <v>-</v>
      </c>
      <c r="R3" s="14" t="str">
        <f t="array" ref="R3">IFERROR(INDEX($F$3:$F$1000,SMALL(IF(($L3=$E$3:$E$1000)*(R$2=TRUNC($A$3:$A$1000))*(IFERROR(MATCH($J$3:$J$1000,$J$3:$J$1000,0),0)=ROW($J$3:$J$1000)-2),ROW($A$3:$A$1000)-2),COUNTIF($N$2:R$2,R$2))),"-")</f>
        <v>-</v>
      </c>
      <c r="S3" s="14" t="str">
        <f t="array" ref="S3">IFERROR(INDEX($F$3:$F$1000,SMALL(IF(($L3=$E$3:$E$1000)*(S$2=TRUNC($A$3:$A$1000))*(IFERROR(MATCH($J$3:$J$1000,$J$3:$J$1000,0),0)=ROW($J$3:$J$1000)-2),ROW($A$3:$A$1000)-2),COUNTIF($N$2:S$2,S$2))),"-")</f>
        <v>-</v>
      </c>
      <c r="T3" s="13" t="str">
        <f t="array" ref="T3">IFERROR(INDEX($F$3:$F$1000,SMALL(IF(($L3=$E$3:$E$1000)*(T$2=TRUNC($A$3:$A$1000))*(IFERROR(MATCH($J$3:$J$1000,$J$3:$J$1000,0),0)=ROW($J$3:$J$1000)-2),ROW($A$3:$A$1000)-2),COUNTIF($N$2:T$2,T$2))),"-")</f>
        <v>-</v>
      </c>
      <c r="U3" s="31" t="str">
        <f t="array" ref="U3">IFERROR(INDEX($F$3:$F$1000,SMALL(IF(($L3=$E$3:$E$1000)*(U$2=TRUNC($A$3:$A$1000))*(IFERROR(MATCH($J$3:$J$1000,$J$3:$J$1000,0),0)=ROW($J$3:$J$1000)-2),ROW($A$3:$A$1000)-2),COUNTIF($N$2:U$2,U$2))),"-")</f>
        <v>-</v>
      </c>
      <c r="V3" s="32" t="str">
        <f t="array" ref="V3">IFERROR(INDEX($F$3:$F$1000,SMALL(IF(($L3=$E$3:$E$1000)*(V$2=TRUNC($A$3:$A$1000))*(IFERROR(MATCH($J$3:$J$1000,$J$3:$J$1000,0),0)=ROW($J$3:$J$1000)-2),ROW($A$3:$A$1000)-2),COUNTIF($N$2:V$2,V$2))),"-")</f>
        <v>-</v>
      </c>
      <c r="W3" s="13" t="str">
        <f t="array" ref="W3">IFERROR(INDEX($F$3:$F$1000,SMALL(IF(($L3=$E$3:$E$1000)*(W$2=TRUNC($A$3:$A$1000))*(IFERROR(MATCH($J$3:$J$1000,$J$3:$J$1000,0),0)=ROW($J$3:$J$1000)-2),ROW($A$3:$A$1000)-2),COUNTIF($N$2:W$2,W$2))),"-")</f>
        <v>-</v>
      </c>
      <c r="X3" s="31" t="str">
        <f t="array" ref="X3">IFERROR(INDEX($F$3:$F$1000,SMALL(IF(($L3=$E$3:$E$1000)*(X$2=TRUNC($A$3:$A$1000))*(IFERROR(MATCH($J$3:$J$1000,$J$3:$J$1000,0),0)=ROW($J$3:$J$1000)-2),ROW($A$3:$A$1000)-2),COUNTIF($N$2:X$2,X$2))),"-")</f>
        <v>-</v>
      </c>
      <c r="Y3" s="32" t="str">
        <f t="array" ref="Y3">IFERROR(INDEX($F$3:$F$1000,SMALL(IF(($L3=$E$3:$E$1000)*(Y$2=TRUNC($A$3:$A$1000))*(IFERROR(MATCH($J$3:$J$1000,$J$3:$J$1000,0),0)=ROW($J$3:$J$1000)-2),ROW($A$3:$A$1000)-2),COUNTIF($N$2:Y$2,Y$2))),"-")</f>
        <v>-</v>
      </c>
    </row>
    <row r="4" spans="1:27" x14ac:dyDescent="0.25">
      <c r="A4" s="41">
        <v>42262.458333333336</v>
      </c>
      <c r="B4" s="41">
        <v>42262.5</v>
      </c>
      <c r="C4" s="42">
        <f t="shared" ref="C4:C14" si="1">B4-A4</f>
        <v>4.1666666664241347E-2</v>
      </c>
      <c r="D4" s="41" t="s">
        <v>23</v>
      </c>
      <c r="E4" s="43" t="s">
        <v>5</v>
      </c>
      <c r="F4" s="43" t="s">
        <v>10</v>
      </c>
      <c r="G4" s="48">
        <v>16</v>
      </c>
      <c r="H4" s="45" t="s">
        <v>16</v>
      </c>
      <c r="I4" s="46"/>
      <c r="J4" s="47" t="str">
        <f t="shared" si="0"/>
        <v>42262Иванов И.И.Переезд</v>
      </c>
      <c r="L4" s="86"/>
      <c r="M4" s="9" t="s">
        <v>2</v>
      </c>
      <c r="N4" s="9" t="str">
        <f>TEXT(SUMIFS($G$3:$G$1000,$J$3:$J$1000,CONCATENATE(N$2,$L3,N3)),IF(N3="Переезд","0,00"&amp;"""км""",IF(OR(N3={"Заправка","Ремонт"}),"0,0"&amp;"""ч""",IF(OR(N3={"Дисковка","Уборка","Вспашка","Культивация"}),"0,00"&amp;"""Га""","-"))))</f>
        <v>15,70Га</v>
      </c>
      <c r="O4" s="9" t="str">
        <f>TEXT(SUMIFS($G$3:$G$1000,$J$3:$J$1000,CONCATENATE(O$2,$L3,O3)),IF(O3="Переезд","0,00"&amp;"""км""",IF(OR(O3={"Заправка","Ремонт"}),"0,0"&amp;"""ч""",IF(OR(O3={"Дисковка","Уборка","Вспашка","Культивация"}),"0,00"&amp;"""Га""","-"))))</f>
        <v>16,00км</v>
      </c>
      <c r="P4" s="9" t="str">
        <f>TEXT(SUMIFS($G$3:$G$1000,$J$3:$J$1000,CONCATENATE(P$2,$L3,P3)),IF(P3="Переезд","0,00"&amp;"""км""",IF(OR(P3={"Заправка","Ремонт"}),"0,0"&amp;"""ч""",IF(OR(P3={"Дисковка","Уборка","Вспашка","Культивация"}),"0,00"&amp;"""Га""","-"))))</f>
        <v>1,0ч</v>
      </c>
      <c r="Q4" s="12" t="str">
        <f>TEXT(SUMIFS($G$3:$G$1000,$J$3:$J$1000,CONCATENATE(Q$2,$L3,Q3)),IF(Q3="Переезд","0,00"&amp;"""км""",IF(OR(Q3={"Заправка","Ремонт"}),"0,0"&amp;"""ч""",IF(OR(Q3={"Дисковка","Уборка","Вспашка","Культивация"}),"0,00"&amp;"""Га""","-"))))</f>
        <v>-</v>
      </c>
      <c r="R4" s="12" t="str">
        <f>TEXT(SUMIFS($G$3:$G$1000,$J$3:$J$1000,CONCATENATE(R$2,$L3,R3)),IF(R3="Переезд","0,00"&amp;"""км""",IF(OR(R3={"Заправка","Ремонт"}),"0,0"&amp;"""ч""",IF(OR(R3={"Дисковка","Уборка","Вспашка","Культивация"}),"0,00"&amp;"""Га""","-"))))</f>
        <v>-</v>
      </c>
      <c r="S4" s="12" t="str">
        <f>TEXT(SUMIFS($G$3:$G$1000,$J$3:$J$1000,CONCATENATE(S$2,$L3,S3)),IF(S3="Переезд","0,00"&amp;"""км""",IF(OR(S3={"Заправка","Ремонт"}),"0,0"&amp;"""ч""",IF(OR(S3={"Дисковка","Уборка","Вспашка","Культивация"}),"0,00"&amp;"""Га""","-"))))</f>
        <v>-</v>
      </c>
      <c r="T4" s="9" t="str">
        <f>TEXT(SUMIFS($G$3:$G$1000,$J$3:$J$1000,CONCATENATE(T$2,$L3,T3)),IF(T3="Переезд","0,00"&amp;"""км""",IF(OR(T3={"Заправка","Ремонт"}),"0,0"&amp;"""ч""",IF(OR(T3={"Дисковка","Уборка","Вспашка","Культивация"}),"0,00"&amp;"""Га""","-"))))</f>
        <v>-</v>
      </c>
      <c r="U4" s="33" t="str">
        <f>TEXT(SUMIFS($G$3:$G$1000,$J$3:$J$1000,CONCATENATE(U$2,$L3,U3)),IF(U3="Переезд","0,00"&amp;"""км""",IF(OR(U3={"Заправка","Ремонт"}),"0,0"&amp;"""ч""",IF(OR(U3={"Дисковка","Уборка","Вспашка","Культивация"}),"0,00"&amp;"""Га""","-"))))</f>
        <v>-</v>
      </c>
      <c r="V4" s="34" t="str">
        <f>TEXT(SUMIFS($G$3:$G$1000,$J$3:$J$1000,CONCATENATE(V$2,$L3,V3)),IF(V3="Переезд","0,00"&amp;"""км""",IF(OR(V3={"Заправка","Ремонт"}),"0,0"&amp;"""ч""",IF(OR(V3={"Дисковка","Уборка","Вспашка","Культивация"}),"0,00"&amp;"""Га""","-"))))</f>
        <v>-</v>
      </c>
      <c r="W4" s="9" t="str">
        <f>TEXT(SUMIFS($G$3:$G$1000,$J$3:$J$1000,CONCATENATE(W$2,$L3,W3)),IF(W3="Переезд","0,00"&amp;"""км""",IF(OR(W3={"Заправка","Ремонт"}),"0,0"&amp;"""ч""",IF(OR(W3={"Дисковка","Уборка","Вспашка","Культивация"}),"0,00"&amp;"""Га""","-"))))</f>
        <v>-</v>
      </c>
      <c r="X4" s="33" t="str">
        <f>TEXT(SUMIFS($G$3:$G$1000,$J$3:$J$1000,CONCATENATE(X$2,$L3,X3)),IF(X3="Переезд","0,00"&amp;"""км""",IF(OR(X3={"Заправка","Ремонт"}),"0,0"&amp;"""ч""",IF(OR(X3={"Дисковка","Уборка","Вспашка","Культивация"}),"0,00"&amp;"""Га""","-"))))</f>
        <v>-</v>
      </c>
      <c r="Y4" s="34" t="str">
        <f>TEXT(SUMIFS($G$3:$G$1000,$J$3:$J$1000,CONCATENATE(Y$2,$L3,Y3)),IF(Y3="Переезд","0,00"&amp;"""км""",IF(OR(Y3={"Заправка","Ремонт"}),"0,0"&amp;"""ч""",IF(OR(Y3={"Дисковка","Уборка","Вспашка","Культивация"}),"0,00"&amp;"""Га""","-"))))</f>
        <v>-</v>
      </c>
      <c r="AA4" s="97"/>
    </row>
    <row r="5" spans="1:27" ht="15.75" thickBot="1" x14ac:dyDescent="0.3">
      <c r="A5" s="41">
        <v>42262.5</v>
      </c>
      <c r="B5" s="41">
        <v>42262.791666666664</v>
      </c>
      <c r="C5" s="42">
        <f t="shared" si="1"/>
        <v>0.29166666666424135</v>
      </c>
      <c r="D5" s="41" t="s">
        <v>24</v>
      </c>
      <c r="E5" s="43" t="s">
        <v>5</v>
      </c>
      <c r="F5" s="43" t="s">
        <v>9</v>
      </c>
      <c r="G5" s="44">
        <v>9.8000000000000007</v>
      </c>
      <c r="H5" s="45" t="s">
        <v>15</v>
      </c>
      <c r="I5" s="46"/>
      <c r="J5" s="47" t="str">
        <f t="shared" si="0"/>
        <v>42262Иванов И.И.Дисковка</v>
      </c>
      <c r="L5" s="87"/>
      <c r="M5" s="25" t="s">
        <v>27</v>
      </c>
      <c r="N5" s="17">
        <f>IF(N3="-","-",SUMIFS($C$3:$C$1000,$J$3:$J$1000,CONCATENATE(N$2,$L3,N3)))</f>
        <v>0.41666666666424135</v>
      </c>
      <c r="O5" s="17">
        <f t="shared" ref="O5:Y5" si="2">IF(O3="-","-",SUMIFS($C$3:$C$1000,$J$3:$J$1000,CONCATENATE(O$2,$L3,O3)))</f>
        <v>4.1666666664241347E-2</v>
      </c>
      <c r="P5" s="17">
        <f t="shared" si="2"/>
        <v>4.1666666671517305E-2</v>
      </c>
      <c r="Q5" s="29" t="str">
        <f t="shared" si="2"/>
        <v>-</v>
      </c>
      <c r="R5" s="29" t="str">
        <f t="shared" si="2"/>
        <v>-</v>
      </c>
      <c r="S5" s="29" t="str">
        <f t="shared" si="2"/>
        <v>-</v>
      </c>
      <c r="T5" s="17" t="str">
        <f t="shared" si="2"/>
        <v>-</v>
      </c>
      <c r="U5" s="37" t="str">
        <f t="shared" si="2"/>
        <v>-</v>
      </c>
      <c r="V5" s="38" t="str">
        <f t="shared" si="2"/>
        <v>-</v>
      </c>
      <c r="W5" s="17" t="str">
        <f t="shared" si="2"/>
        <v>-</v>
      </c>
      <c r="X5" s="37" t="str">
        <f t="shared" si="2"/>
        <v>-</v>
      </c>
      <c r="Y5" s="38" t="str">
        <f t="shared" si="2"/>
        <v>-</v>
      </c>
    </row>
    <row r="6" spans="1:27" x14ac:dyDescent="0.25">
      <c r="A6" s="41">
        <v>42262.791666666664</v>
      </c>
      <c r="B6" s="41">
        <v>42262.833333333336</v>
      </c>
      <c r="C6" s="42">
        <f t="shared" si="1"/>
        <v>4.1666666671517305E-2</v>
      </c>
      <c r="D6" s="41"/>
      <c r="E6" s="43" t="s">
        <v>5</v>
      </c>
      <c r="F6" s="43" t="s">
        <v>14</v>
      </c>
      <c r="G6" s="49">
        <v>1</v>
      </c>
      <c r="H6" s="45" t="s">
        <v>17</v>
      </c>
      <c r="I6" s="50"/>
      <c r="J6" s="47" t="str">
        <f t="shared" si="0"/>
        <v>42262Иванов И.И.Заправка</v>
      </c>
      <c r="L6" s="88" t="s">
        <v>6</v>
      </c>
      <c r="M6" s="8" t="s">
        <v>1</v>
      </c>
      <c r="N6" s="13" t="str">
        <f t="array" ref="N6">IFERROR(INDEX($F$3:$F$1000,SMALL(IF(($L6=$E$3:$E$1000)*(N$2=TRUNC($A$3:$A$1000))*(IFERROR(MATCH($J$3:$J$1000,$J$3:$J$1000,0),0)=ROW($J$3:$J$1000)-2),ROW($A$3:$A$1000)-2),COUNTIF($N$2:N$2,N$2))),"-")</f>
        <v>Уборка</v>
      </c>
      <c r="O6" s="13" t="str">
        <f t="array" ref="O6">IFERROR(INDEX($F$3:$F$1000,SMALL(IF(($L6=$E$3:$E$1000)*(O$2=TRUNC($A$3:$A$1000))*(IFERROR(MATCH($J$3:$J$1000,$J$3:$J$1000,0),0)=ROW($J$3:$J$1000)-2),ROW($A$3:$A$1000)-2),COUNTIF($N$2:O$2,O$2))),"-")</f>
        <v>Переезд</v>
      </c>
      <c r="P6" s="13" t="str">
        <f t="array" ref="P6">IFERROR(INDEX($F$3:$F$1000,SMALL(IF(($L6=$E$3:$E$1000)*(P$2=TRUNC($A$3:$A$1000))*(IFERROR(MATCH($J$3:$J$1000,$J$3:$J$1000,0),0)=ROW($J$3:$J$1000)-2),ROW($A$3:$A$1000)-2),COUNTIF($N$2:P$2,P$2))),"-")</f>
        <v>Культивация</v>
      </c>
      <c r="Q6" s="14" t="str">
        <f t="array" ref="Q6">IFERROR(INDEX($F$3:$F$1000,SMALL(IF(($L6=$E$3:$E$1000)*(Q$2=TRUNC($A$3:$A$1000))*(IFERROR(MATCH($J$3:$J$1000,$J$3:$J$1000,0),0)=ROW($J$3:$J$1000)-2),ROW($A$3:$A$1000)-2),COUNTIF($N$2:Q$2,Q$2))),"-")</f>
        <v>-</v>
      </c>
      <c r="R6" s="14" t="str">
        <f t="array" ref="R6">IFERROR(INDEX($F$3:$F$1000,SMALL(IF(($L6=$E$3:$E$1000)*(R$2=TRUNC($A$3:$A$1000))*(IFERROR(MATCH($J$3:$J$1000,$J$3:$J$1000,0),0)=ROW($J$3:$J$1000)-2),ROW($A$3:$A$1000)-2),COUNTIF($N$2:R$2,R$2))),"-")</f>
        <v>-</v>
      </c>
      <c r="S6" s="14" t="str">
        <f t="array" ref="S6">IFERROR(INDEX($F$3:$F$1000,SMALL(IF(($L6=$E$3:$E$1000)*(S$2=TRUNC($A$3:$A$1000))*(IFERROR(MATCH($J$3:$J$1000,$J$3:$J$1000,0),0)=ROW($J$3:$J$1000)-2),ROW($A$3:$A$1000)-2),COUNTIF($N$2:S$2,S$2))),"-")</f>
        <v>-</v>
      </c>
      <c r="T6" s="13" t="str">
        <f t="array" ref="T6">IFERROR(INDEX($F$3:$F$1000,SMALL(IF(($L6=$E$3:$E$1000)*(T$2=TRUNC($A$3:$A$1000))*(IFERROR(MATCH($J$3:$J$1000,$J$3:$J$1000,0),0)=ROW($J$3:$J$1000)-2),ROW($A$3:$A$1000)-2),COUNTIF($N$2:T$2,T$2))),"-")</f>
        <v>-</v>
      </c>
      <c r="U6" s="31" t="str">
        <f t="array" ref="U6">IFERROR(INDEX($F$3:$F$1000,SMALL(IF(($L6=$E$3:$E$1000)*(U$2=TRUNC($A$3:$A$1000))*(IFERROR(MATCH($J$3:$J$1000,$J$3:$J$1000,0),0)=ROW($J$3:$J$1000)-2),ROW($A$3:$A$1000)-2),COUNTIF($N$2:U$2,U$2))),"-")</f>
        <v>-</v>
      </c>
      <c r="V6" s="32" t="str">
        <f t="array" ref="V6">IFERROR(INDEX($F$3:$F$1000,SMALL(IF(($L6=$E$3:$E$1000)*(V$2=TRUNC($A$3:$A$1000))*(IFERROR(MATCH($J$3:$J$1000,$J$3:$J$1000,0),0)=ROW($J$3:$J$1000)-2),ROW($A$3:$A$1000)-2),COUNTIF($N$2:V$2,V$2))),"-")</f>
        <v>-</v>
      </c>
      <c r="W6" s="13" t="str">
        <f t="array" ref="W6">IFERROR(INDEX($F$3:$F$1000,SMALL(IF(($L6=$E$3:$E$1000)*(W$2=TRUNC($A$3:$A$1000))*(IFERROR(MATCH($J$3:$J$1000,$J$3:$J$1000,0),0)=ROW($J$3:$J$1000)-2),ROW($A$3:$A$1000)-2),COUNTIF($N$2:W$2,W$2))),"-")</f>
        <v>-</v>
      </c>
      <c r="X6" s="31" t="str">
        <f t="array" ref="X6">IFERROR(INDEX($F$3:$F$1000,SMALL(IF(($L6=$E$3:$E$1000)*(X$2=TRUNC($A$3:$A$1000))*(IFERROR(MATCH($J$3:$J$1000,$J$3:$J$1000,0),0)=ROW($J$3:$J$1000)-2),ROW($A$3:$A$1000)-2),COUNTIF($N$2:X$2,X$2))),"-")</f>
        <v>-</v>
      </c>
      <c r="Y6" s="32" t="str">
        <f t="array" ref="Y6">IFERROR(INDEX($F$3:$F$1000,SMALL(IF(($L6=$E$3:$E$1000)*(Y$2=TRUNC($A$3:$A$1000))*(IFERROR(MATCH($J$3:$J$1000,$J$3:$J$1000,0),0)=ROW($J$3:$J$1000)-2),ROW($A$3:$A$1000)-2),COUNTIF($N$2:Y$2,Y$2))),"-")</f>
        <v>-</v>
      </c>
    </row>
    <row r="7" spans="1:27" x14ac:dyDescent="0.25">
      <c r="A7" s="4">
        <v>42262.333333333336</v>
      </c>
      <c r="B7" s="4">
        <v>42262.583333333336</v>
      </c>
      <c r="C7" s="17">
        <f t="shared" si="1"/>
        <v>0.25</v>
      </c>
      <c r="D7" s="4" t="s">
        <v>25</v>
      </c>
      <c r="E7" s="5" t="s">
        <v>6</v>
      </c>
      <c r="F7" s="5" t="s">
        <v>41</v>
      </c>
      <c r="G7" s="6">
        <v>10</v>
      </c>
      <c r="H7" s="2" t="s">
        <v>20</v>
      </c>
      <c r="I7" s="11"/>
      <c r="J7" s="60" t="str">
        <f t="shared" si="0"/>
        <v>42262Петров П.П.Уборка</v>
      </c>
      <c r="L7" s="86"/>
      <c r="M7" s="9" t="s">
        <v>2</v>
      </c>
      <c r="N7" s="9" t="str">
        <f>TEXT(SUMIFS($G$3:$G$1000,$J$3:$J$1000,CONCATENATE(N$2,$L6,N6)),IF(N6="Переезд","0,00"&amp;"""км""",IF(OR(N6={"Заправка","Ремонт"}),"0,0"&amp;"""ч""",IF(OR(N6={"Дисковка","Уборка","Вспашка","Культивация"}),"0,00"&amp;"""Га""","-"))))</f>
        <v>10,00Га</v>
      </c>
      <c r="O7" s="9" t="str">
        <f>TEXT(SUMIFS($G$3:$G$1000,$J$3:$J$1000,CONCATENATE(O$2,$L6,O6)),IF(O6="Переезд","0,00"&amp;"""км""",IF(OR(O6={"Заправка","Ремонт"}),"0,0"&amp;"""ч""",IF(OR(O6={"Дисковка","Уборка","Вспашка","Культивация"}),"0,00"&amp;"""Га""","-"))))</f>
        <v>60,00км</v>
      </c>
      <c r="P7" s="9" t="str">
        <f>TEXT(SUMIFS($G$3:$G$1000,$J$3:$J$1000,CONCATENATE(P$2,$L6,P6)),IF(P6="Переезд","0,00"&amp;"""км""",IF(OR(P6={"Заправка","Ремонт"}),"0,0"&amp;"""ч""",IF(OR(P6={"Дисковка","Уборка","Вспашка","Культивация"}),"0,00"&amp;"""Га""","-"))))</f>
        <v>11,50Га</v>
      </c>
      <c r="Q7" s="12" t="str">
        <f>TEXT(SUMIFS($G$3:$G$1000,$J$3:$J$1000,CONCATENATE(Q$2,$L6,Q6)),IF(Q6="Переезд","0,00"&amp;"""км""",IF(OR(Q6={"Заправка","Ремонт"}),"0,0"&amp;"""ч""",IF(OR(Q6={"Дисковка","Уборка","Вспашка","Культивация"}),"0,00"&amp;"""Га""","-"))))</f>
        <v>-</v>
      </c>
      <c r="R7" s="12" t="str">
        <f>TEXT(SUMIFS($G$3:$G$1000,$J$3:$J$1000,CONCATENATE(R$2,$L6,R6)),IF(R6="Переезд","0,00"&amp;"""км""",IF(OR(R6={"Заправка","Ремонт"}),"0,0"&amp;"""ч""",IF(OR(R6={"Дисковка","Уборка","Вспашка","Культивация"}),"0,00"&amp;"""Га""","-"))))</f>
        <v>-</v>
      </c>
      <c r="S7" s="12" t="str">
        <f>TEXT(SUMIFS($G$3:$G$1000,$J$3:$J$1000,CONCATENATE(S$2,$L6,S6)),IF(S6="Переезд","0,00"&amp;"""км""",IF(OR(S6={"Заправка","Ремонт"}),"0,0"&amp;"""ч""",IF(OR(S6={"Дисковка","Уборка","Вспашка","Культивация"}),"0,00"&amp;"""Га""","-"))))</f>
        <v>-</v>
      </c>
      <c r="T7" s="9" t="str">
        <f>TEXT(SUMIFS($G$3:$G$1000,$J$3:$J$1000,CONCATENATE(T$2,$L6,T6)),IF(T6="Переезд","0,00"&amp;"""км""",IF(OR(T6={"Заправка","Ремонт"}),"0,0"&amp;"""ч""",IF(OR(T6={"Дисковка","Уборка","Вспашка","Культивация"}),"0,00"&amp;"""Га""","-"))))</f>
        <v>-</v>
      </c>
      <c r="U7" s="33" t="str">
        <f>TEXT(SUMIFS($G$3:$G$1000,$J$3:$J$1000,CONCATENATE(U$2,$L6,U6)),IF(U6="Переезд","0,00"&amp;"""км""",IF(OR(U6={"Заправка","Ремонт"}),"0,0"&amp;"""ч""",IF(OR(U6={"Дисковка","Уборка","Вспашка","Культивация"}),"0,00"&amp;"""Га""","-"))))</f>
        <v>-</v>
      </c>
      <c r="V7" s="34" t="str">
        <f>TEXT(SUMIFS($G$3:$G$1000,$J$3:$J$1000,CONCATENATE(V$2,$L6,V6)),IF(V6="Переезд","0,00"&amp;"""км""",IF(OR(V6={"Заправка","Ремонт"}),"0,0"&amp;"""ч""",IF(OR(V6={"Дисковка","Уборка","Вспашка","Культивация"}),"0,00"&amp;"""Га""","-"))))</f>
        <v>-</v>
      </c>
      <c r="W7" s="9" t="str">
        <f>TEXT(SUMIFS($G$3:$G$1000,$J$3:$J$1000,CONCATENATE(W$2,$L6,W6)),IF(W6="Переезд","0,00"&amp;"""км""",IF(OR(W6={"Заправка","Ремонт"}),"0,0"&amp;"""ч""",IF(OR(W6={"Дисковка","Уборка","Вспашка","Культивация"}),"0,00"&amp;"""Га""","-"))))</f>
        <v>-</v>
      </c>
      <c r="X7" s="33" t="str">
        <f>TEXT(SUMIFS($G$3:$G$1000,$J$3:$J$1000,CONCATENATE(X$2,$L6,X6)),IF(X6="Переезд","0,00"&amp;"""км""",IF(OR(X6={"Заправка","Ремонт"}),"0,0"&amp;"""ч""",IF(OR(X6={"Дисковка","Уборка","Вспашка","Культивация"}),"0,00"&amp;"""Га""","-"))))</f>
        <v>-</v>
      </c>
      <c r="Y7" s="34" t="str">
        <f>TEXT(SUMIFS($G$3:$G$1000,$J$3:$J$1000,CONCATENATE(Y$2,$L6,Y6)),IF(Y6="Переезд","0,00"&amp;"""км""",IF(OR(Y6={"Заправка","Ремонт"}),"0,0"&amp;"""ч""",IF(OR(Y6={"Дисковка","Уборка","Вспашка","Культивация"}),"0,00"&amp;"""Га""","-"))))</f>
        <v>-</v>
      </c>
    </row>
    <row r="8" spans="1:27" ht="15" customHeight="1" thickBot="1" x14ac:dyDescent="0.3">
      <c r="A8" s="4">
        <v>42262.583333333336</v>
      </c>
      <c r="B8" s="4">
        <v>42262.708333333336</v>
      </c>
      <c r="C8" s="17">
        <f t="shared" si="1"/>
        <v>0.125</v>
      </c>
      <c r="D8" s="10" t="s">
        <v>26</v>
      </c>
      <c r="E8" s="5" t="s">
        <v>6</v>
      </c>
      <c r="F8" s="5" t="s">
        <v>10</v>
      </c>
      <c r="G8" s="1">
        <v>60</v>
      </c>
      <c r="H8" s="2" t="s">
        <v>16</v>
      </c>
      <c r="J8" s="60" t="str">
        <f t="shared" si="0"/>
        <v>42262Петров П.П.Переезд</v>
      </c>
      <c r="L8" s="87"/>
      <c r="M8" s="25" t="s">
        <v>27</v>
      </c>
      <c r="N8" s="17">
        <f>IF(N6="-","-",SUMIFS($C$3:$C$1000,$J$3:$J$1000,CONCATENATE(N$2,$L6,N6)))</f>
        <v>0.25</v>
      </c>
      <c r="O8" s="17">
        <f t="shared" ref="O8:Y8" si="3">IF(O6="-","-",SUMIFS($C$3:$C$1000,$J$3:$J$1000,CONCATENATE(O$2,$L6,O6)))</f>
        <v>0.125</v>
      </c>
      <c r="P8" s="17">
        <f t="shared" si="3"/>
        <v>0.16666666666424135</v>
      </c>
      <c r="Q8" s="29" t="str">
        <f t="shared" si="3"/>
        <v>-</v>
      </c>
      <c r="R8" s="29" t="str">
        <f t="shared" si="3"/>
        <v>-</v>
      </c>
      <c r="S8" s="29" t="str">
        <f t="shared" si="3"/>
        <v>-</v>
      </c>
      <c r="T8" s="17" t="str">
        <f t="shared" si="3"/>
        <v>-</v>
      </c>
      <c r="U8" s="37" t="str">
        <f t="shared" si="3"/>
        <v>-</v>
      </c>
      <c r="V8" s="38" t="str">
        <f t="shared" si="3"/>
        <v>-</v>
      </c>
      <c r="W8" s="17" t="str">
        <f t="shared" si="3"/>
        <v>-</v>
      </c>
      <c r="X8" s="37" t="str">
        <f t="shared" si="3"/>
        <v>-</v>
      </c>
      <c r="Y8" s="38" t="str">
        <f t="shared" si="3"/>
        <v>-</v>
      </c>
    </row>
    <row r="9" spans="1:27" x14ac:dyDescent="0.25">
      <c r="A9" s="4">
        <v>42262.708333333336</v>
      </c>
      <c r="B9" s="4">
        <v>42262.791666666664</v>
      </c>
      <c r="C9" s="17">
        <f t="shared" si="1"/>
        <v>8.3333333328482695E-2</v>
      </c>
      <c r="D9" s="4" t="s">
        <v>38</v>
      </c>
      <c r="E9" s="5" t="s">
        <v>6</v>
      </c>
      <c r="F9" s="5" t="s">
        <v>37</v>
      </c>
      <c r="G9" s="6">
        <v>4.5</v>
      </c>
      <c r="H9" s="2" t="s">
        <v>40</v>
      </c>
      <c r="I9" s="11"/>
      <c r="J9" s="60" t="str">
        <f t="shared" si="0"/>
        <v>42262Петров П.П.Культивация</v>
      </c>
      <c r="L9" s="85" t="s">
        <v>7</v>
      </c>
      <c r="M9" s="28" t="s">
        <v>1</v>
      </c>
      <c r="N9" s="13" t="str">
        <f t="array" ref="N9">IFERROR(INDEX($F$3:$F$1000,SMALL(IF(($L9=$E$3:$E$1000)*(N$2=TRUNC($A$3:$A$1000))*(IFERROR(MATCH($J$3:$J$1000,$J$3:$J$1000,0),0)=ROW($J$3:$J$1000)-2),ROW($A$3:$A$1000)-2),COUNTIF($N$2:N$2,N$2))),"-")</f>
        <v>Вспашка</v>
      </c>
      <c r="O9" s="13" t="str">
        <f t="array" ref="O9">IFERROR(INDEX($F$3:$F$1000,SMALL(IF(($L9=$E$3:$E$1000)*(O$2=TRUNC($A$3:$A$1000))*(IFERROR(MATCH($J$3:$J$1000,$J$3:$J$1000,0),0)=ROW($J$3:$J$1000)-2),ROW($A$3:$A$1000)-2),COUNTIF($N$2:O$2,O$2))),"-")</f>
        <v>Заправка</v>
      </c>
      <c r="P9" s="13" t="str">
        <f t="array" ref="P9">IFERROR(INDEX($F$3:$F$1000,SMALL(IF(($L9=$E$3:$E$1000)*(P$2=TRUNC($A$3:$A$1000))*(IFERROR(MATCH($J$3:$J$1000,$J$3:$J$1000,0),0)=ROW($J$3:$J$1000)-2),ROW($A$3:$A$1000)-2),COUNTIF($N$2:P$2,P$2))),"-")</f>
        <v>-</v>
      </c>
      <c r="Q9" s="14" t="str">
        <f t="array" ref="Q9">IFERROR(INDEX($F$3:$F$1000,SMALL(IF(($L9=$E$3:$E$1000)*(Q$2=TRUNC($A$3:$A$1000))*(IFERROR(MATCH($J$3:$J$1000,$J$3:$J$1000,0),0)=ROW($J$3:$J$1000)-2),ROW($A$3:$A$1000)-2),COUNTIF($N$2:Q$2,Q$2))),"-")</f>
        <v>Вспашка</v>
      </c>
      <c r="R9" s="14" t="str">
        <f t="array" ref="R9">IFERROR(INDEX($F$3:$F$1000,SMALL(IF(($L9=$E$3:$E$1000)*(R$2=TRUNC($A$3:$A$1000))*(IFERROR(MATCH($J$3:$J$1000,$J$3:$J$1000,0),0)=ROW($J$3:$J$1000)-2),ROW($A$3:$A$1000)-2),COUNTIF($N$2:R$2,R$2))),"-")</f>
        <v>Ремонт</v>
      </c>
      <c r="S9" s="14" t="str">
        <f t="array" ref="S9">IFERROR(INDEX($F$3:$F$1000,SMALL(IF(($L9=$E$3:$E$1000)*(S$2=TRUNC($A$3:$A$1000))*(IFERROR(MATCH($J$3:$J$1000,$J$3:$J$1000,0),0)=ROW($J$3:$J$1000)-2),ROW($A$3:$A$1000)-2),COUNTIF($N$2:S$2,S$2))),"-")</f>
        <v>-</v>
      </c>
      <c r="T9" s="13" t="str">
        <f t="array" ref="T9">IFERROR(INDEX($F$3:$F$1000,SMALL(IF(($L9=$E$3:$E$1000)*(T$2=TRUNC($A$3:$A$1000))*(IFERROR(MATCH($J$3:$J$1000,$J$3:$J$1000,0),0)=ROW($J$3:$J$1000)-2),ROW($A$3:$A$1000)-2),COUNTIF($N$2:T$2,T$2))),"-")</f>
        <v>-</v>
      </c>
      <c r="U9" s="35" t="str">
        <f t="array" ref="U9">IFERROR(INDEX($F$3:$F$1000,SMALL(IF(($L9=$E$3:$E$1000)*(U$2=TRUNC($A$3:$A$1000))*(IFERROR(MATCH($J$3:$J$1000,$J$3:$J$1000,0),0)=ROW($J$3:$J$1000)-2),ROW($A$3:$A$1000)-2),COUNTIF($N$2:U$2,U$2))),"-")</f>
        <v>-</v>
      </c>
      <c r="V9" s="36" t="str">
        <f t="array" ref="V9">IFERROR(INDEX($F$3:$F$1000,SMALL(IF(($L9=$E$3:$E$1000)*(V$2=TRUNC($A$3:$A$1000))*(IFERROR(MATCH($J$3:$J$1000,$J$3:$J$1000,0),0)=ROW($J$3:$J$1000)-2),ROW($A$3:$A$1000)-2),COUNTIF($N$2:V$2,V$2))),"-")</f>
        <v>-</v>
      </c>
      <c r="W9" s="13" t="str">
        <f t="array" ref="W9">IFERROR(INDEX($F$3:$F$1000,SMALL(IF(($L9=$E$3:$E$1000)*(W$2=TRUNC($A$3:$A$1000))*(IFERROR(MATCH($J$3:$J$1000,$J$3:$J$1000,0),0)=ROW($J$3:$J$1000)-2),ROW($A$3:$A$1000)-2),COUNTIF($N$2:W$2,W$2))),"-")</f>
        <v>-</v>
      </c>
      <c r="X9" s="35" t="str">
        <f t="array" ref="X9">IFERROR(INDEX($F$3:$F$1000,SMALL(IF(($L9=$E$3:$E$1000)*(X$2=TRUNC($A$3:$A$1000))*(IFERROR(MATCH($J$3:$J$1000,$J$3:$J$1000,0),0)=ROW($J$3:$J$1000)-2),ROW($A$3:$A$1000)-2),COUNTIF($N$2:X$2,X$2))),"-")</f>
        <v>-</v>
      </c>
      <c r="Y9" s="36" t="str">
        <f t="array" ref="Y9">IFERROR(INDEX($F$3:$F$1000,SMALL(IF(($L9=$E$3:$E$1000)*(Y$2=TRUNC($A$3:$A$1000))*(IFERROR(MATCH($J$3:$J$1000,$J$3:$J$1000,0),0)=ROW($J$3:$J$1000)-2),ROW($A$3:$A$1000)-2),COUNTIF($N$2:Y$2,Y$2))),"-")</f>
        <v>-</v>
      </c>
    </row>
    <row r="10" spans="1:27" x14ac:dyDescent="0.25">
      <c r="A10" s="4">
        <v>42262.791666666664</v>
      </c>
      <c r="B10" s="4">
        <v>42262.875</v>
      </c>
      <c r="C10" s="17">
        <f t="shared" si="1"/>
        <v>8.3333333335758653E-2</v>
      </c>
      <c r="D10" s="10" t="s">
        <v>39</v>
      </c>
      <c r="E10" s="5" t="s">
        <v>6</v>
      </c>
      <c r="F10" s="5" t="s">
        <v>37</v>
      </c>
      <c r="G10" s="6">
        <v>7</v>
      </c>
      <c r="H10" s="2" t="s">
        <v>40</v>
      </c>
      <c r="I10" s="11"/>
      <c r="J10" s="60" t="str">
        <f t="shared" si="0"/>
        <v>42262Петров П.П.Культивация</v>
      </c>
      <c r="L10" s="86"/>
      <c r="M10" s="9" t="s">
        <v>2</v>
      </c>
      <c r="N10" s="9" t="str">
        <f>TEXT(SUMIFS($G$3:$G$1000,$J$3:$J$1000,CONCATENATE(N$2,$L9,N9)),IF(N9="Переезд","0,00"&amp;"""км""",IF(OR(N9={"Заправка","Ремонт"}),"0,0"&amp;"""ч""",IF(OR(N9={"Дисковка","Уборка","Вспашка","Культивация"}),"0,00"&amp;"""Га""","-"))))</f>
        <v>25,00Га</v>
      </c>
      <c r="O10" s="9" t="str">
        <f>TEXT(SUMIFS($G$3:$G$1000,$J$3:$J$1000,CONCATENATE(O$2,$L9,O9)),IF(O9="Переезд","0,00"&amp;"""км""",IF(OR(O9={"Заправка","Ремонт"}),"0,0"&amp;"""ч""",IF(OR(O9={"Дисковка","Уборка","Вспашка","Культивация"}),"0,00"&amp;"""Га""","-"))))</f>
        <v>0,5ч</v>
      </c>
      <c r="P10" s="9" t="str">
        <f>TEXT(SUMIFS($G$3:$G$1000,$J$3:$J$1000,CONCATENATE(P$2,$L9,P9)),IF(P9="Переезд","0,00"&amp;"""км""",IF(OR(P9={"Заправка","Ремонт"}),"0,0"&amp;"""ч""",IF(OR(P9={"Дисковка","Уборка","Вспашка","Культивация"}),"0,00"&amp;"""Га""","-"))))</f>
        <v>-</v>
      </c>
      <c r="Q10" s="12" t="str">
        <f>TEXT(SUMIFS($G$3:$G$1000,$J$3:$J$1000,CONCATENATE(Q$2,$L9,Q9)),IF(Q9="Переезд","0,00"&amp;"""км""",IF(OR(Q9={"Заправка","Ремонт"}),"0,0"&amp;"""ч""",IF(OR(Q9={"Дисковка","Уборка","Вспашка","Культивация"}),"0,00"&amp;"""Га""","-"))))</f>
        <v>8,00Га</v>
      </c>
      <c r="R10" s="12" t="str">
        <f>TEXT(SUMIFS($G$3:$G$1000,$J$3:$J$1000,CONCATENATE(R$2,$L9,R9)),IF(R9="Переезд","0,00"&amp;"""км""",IF(OR(R9={"Заправка","Ремонт"}),"0,0"&amp;"""ч""",IF(OR(R9={"Дисковка","Уборка","Вспашка","Культивация"}),"0,00"&amp;"""Га""","-"))))</f>
        <v>10,0ч</v>
      </c>
      <c r="S10" s="12" t="str">
        <f>TEXT(SUMIFS($G$3:$G$1000,$J$3:$J$1000,CONCATENATE(S$2,$L9,S9)),IF(S9="Переезд","0,00"&amp;"""км""",IF(OR(S9={"Заправка","Ремонт"}),"0,0"&amp;"""ч""",IF(OR(S9={"Дисковка","Уборка","Вспашка","Культивация"}),"0,00"&amp;"""Га""","-"))))</f>
        <v>-</v>
      </c>
      <c r="T10" s="9" t="str">
        <f>TEXT(SUMIFS($G$3:$G$1000,$J$3:$J$1000,CONCATENATE(T$2,$L9,T9)),IF(T9="Переезд","0,00"&amp;"""км""",IF(OR(T9={"Заправка","Ремонт"}),"0,0"&amp;"""ч""",IF(OR(T9={"Дисковка","Уборка","Вспашка","Культивация"}),"0,00"&amp;"""Га""","-"))))</f>
        <v>-</v>
      </c>
      <c r="U10" s="33" t="str">
        <f>TEXT(SUMIFS($G$3:$G$1000,$J$3:$J$1000,CONCATENATE(U$2,$L9,U9)),IF(U9="Переезд","0,00"&amp;"""км""",IF(OR(U9={"Заправка","Ремонт"}),"0,0"&amp;"""ч""",IF(OR(U9={"Дисковка","Уборка","Вспашка","Культивация"}),"0,00"&amp;"""Га""","-"))))</f>
        <v>-</v>
      </c>
      <c r="V10" s="34" t="str">
        <f>TEXT(SUMIFS($G$3:$G$1000,$J$3:$J$1000,CONCATENATE(V$2,$L9,V9)),IF(V9="Переезд","0,00"&amp;"""км""",IF(OR(V9={"Заправка","Ремонт"}),"0,0"&amp;"""ч""",IF(OR(V9={"Дисковка","Уборка","Вспашка","Культивация"}),"0,00"&amp;"""Га""","-"))))</f>
        <v>-</v>
      </c>
      <c r="W10" s="9" t="str">
        <f>TEXT(SUMIFS($G$3:$G$1000,$J$3:$J$1000,CONCATENATE(W$2,$L9,W9)),IF(W9="Переезд","0,00"&amp;"""км""",IF(OR(W9={"Заправка","Ремонт"}),"0,0"&amp;"""ч""",IF(OR(W9={"Дисковка","Уборка","Вспашка","Культивация"}),"0,00"&amp;"""Га""","-"))))</f>
        <v>-</v>
      </c>
      <c r="X10" s="33" t="str">
        <f>TEXT(SUMIFS($G$3:$G$1000,$J$3:$J$1000,CONCATENATE(X$2,$L9,X9)),IF(X9="Переезд","0,00"&amp;"""км""",IF(OR(X9={"Заправка","Ремонт"}),"0,0"&amp;"""ч""",IF(OR(X9={"Дисковка","Уборка","Вспашка","Культивация"}),"0,00"&amp;"""Га""","-"))))</f>
        <v>-</v>
      </c>
      <c r="Y10" s="34" t="str">
        <f>TEXT(SUMIFS($G$3:$G$1000,$J$3:$J$1000,CONCATENATE(Y$2,$L9,Y9)),IF(Y9="Переезд","0,00"&amp;"""км""",IF(OR(Y9={"Заправка","Ремонт"}),"0,0"&amp;"""ч""",IF(OR(Y9={"Дисковка","Уборка","Вспашка","Культивация"}),"0,00"&amp;"""Га""","-"))))</f>
        <v>-</v>
      </c>
    </row>
    <row r="11" spans="1:27" ht="15.75" thickBot="1" x14ac:dyDescent="0.3">
      <c r="A11" s="51">
        <v>42262.333333333336</v>
      </c>
      <c r="B11" s="51">
        <v>42262.708333333336</v>
      </c>
      <c r="C11" s="52">
        <f t="shared" si="1"/>
        <v>0.375</v>
      </c>
      <c r="D11" s="51" t="s">
        <v>28</v>
      </c>
      <c r="E11" s="53" t="s">
        <v>7</v>
      </c>
      <c r="F11" s="53" t="s">
        <v>12</v>
      </c>
      <c r="G11" s="54">
        <v>25</v>
      </c>
      <c r="H11" s="55" t="s">
        <v>20</v>
      </c>
      <c r="I11" s="56"/>
      <c r="J11" s="57" t="str">
        <f t="shared" si="0"/>
        <v>42262Сидоров С.С.Вспашка</v>
      </c>
      <c r="L11" s="87"/>
      <c r="M11" s="25" t="s">
        <v>27</v>
      </c>
      <c r="N11" s="17">
        <f>IF(N9="-","-",SUMIFS($C$3:$C$1000,$J$3:$J$1000,CONCATENATE(N$2,$L9,N9)))</f>
        <v>0.375</v>
      </c>
      <c r="O11" s="17">
        <f t="shared" ref="O11:Y11" si="4">IF(O9="-","-",SUMIFS($C$3:$C$1000,$J$3:$J$1000,CONCATENATE(O$2,$L9,O9)))</f>
        <v>2.0833333328482695E-2</v>
      </c>
      <c r="P11" s="17" t="str">
        <f t="shared" si="4"/>
        <v>-</v>
      </c>
      <c r="Q11" s="29">
        <f t="shared" si="4"/>
        <v>0.1875</v>
      </c>
      <c r="R11" s="29">
        <f t="shared" si="4"/>
        <v>0.41666666666424135</v>
      </c>
      <c r="S11" s="29" t="str">
        <f t="shared" si="4"/>
        <v>-</v>
      </c>
      <c r="T11" s="30" t="str">
        <f t="shared" si="4"/>
        <v>-</v>
      </c>
      <c r="U11" s="37" t="str">
        <f t="shared" si="4"/>
        <v>-</v>
      </c>
      <c r="V11" s="38" t="str">
        <f t="shared" si="4"/>
        <v>-</v>
      </c>
      <c r="W11" s="30" t="str">
        <f t="shared" si="4"/>
        <v>-</v>
      </c>
      <c r="X11" s="37" t="str">
        <f t="shared" si="4"/>
        <v>-</v>
      </c>
      <c r="Y11" s="38" t="str">
        <f t="shared" si="4"/>
        <v>-</v>
      </c>
    </row>
    <row r="12" spans="1:27" x14ac:dyDescent="0.25">
      <c r="A12" s="51">
        <v>42262.708333333336</v>
      </c>
      <c r="B12" s="51">
        <v>42262.729166666664</v>
      </c>
      <c r="C12" s="52">
        <f t="shared" si="1"/>
        <v>2.0833333328482695E-2</v>
      </c>
      <c r="D12" s="51"/>
      <c r="E12" s="53" t="s">
        <v>7</v>
      </c>
      <c r="F12" s="53" t="s">
        <v>14</v>
      </c>
      <c r="G12" s="58">
        <v>0.5</v>
      </c>
      <c r="H12" s="55" t="s">
        <v>18</v>
      </c>
      <c r="I12" s="56"/>
      <c r="J12" s="57" t="str">
        <f t="shared" si="0"/>
        <v>42262Сидоров С.С.Заправка</v>
      </c>
    </row>
    <row r="13" spans="1:27" ht="15" customHeight="1" thickBot="1" x14ac:dyDescent="0.3">
      <c r="A13" s="51">
        <v>42263.145833333336</v>
      </c>
      <c r="B13" s="51">
        <v>42263.333333333336</v>
      </c>
      <c r="C13" s="52">
        <f t="shared" si="1"/>
        <v>0.1875</v>
      </c>
      <c r="D13" s="51" t="s">
        <v>28</v>
      </c>
      <c r="E13" s="53" t="s">
        <v>7</v>
      </c>
      <c r="F13" s="53" t="s">
        <v>12</v>
      </c>
      <c r="G13" s="59">
        <v>8</v>
      </c>
      <c r="H13" s="55" t="s">
        <v>19</v>
      </c>
      <c r="I13" s="56"/>
      <c r="J13" s="57" t="str">
        <f t="shared" si="0"/>
        <v>42263Сидоров С.С.Вспашка</v>
      </c>
      <c r="L13" s="93" t="s">
        <v>34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4"/>
      <c r="X13" s="94"/>
      <c r="Y13" s="94"/>
    </row>
    <row r="14" spans="1:27" ht="15.75" thickBot="1" x14ac:dyDescent="0.3">
      <c r="A14" s="51">
        <v>42263.333333333336</v>
      </c>
      <c r="B14" s="51">
        <v>42263.75</v>
      </c>
      <c r="C14" s="52">
        <f t="shared" si="1"/>
        <v>0.41666666666424135</v>
      </c>
      <c r="D14" s="51"/>
      <c r="E14" s="53" t="s">
        <v>7</v>
      </c>
      <c r="F14" s="53" t="s">
        <v>13</v>
      </c>
      <c r="G14" s="58">
        <v>10</v>
      </c>
      <c r="H14" s="55" t="s">
        <v>16</v>
      </c>
      <c r="I14" s="56"/>
      <c r="J14" s="57" t="str">
        <f t="shared" si="0"/>
        <v>42263Сидоров С.С.Ремонт</v>
      </c>
      <c r="L14" s="26" t="s">
        <v>31</v>
      </c>
      <c r="M14" s="27" t="s">
        <v>32</v>
      </c>
      <c r="N14" s="90">
        <v>42262</v>
      </c>
      <c r="O14" s="91"/>
      <c r="P14" s="91"/>
      <c r="Q14" s="95">
        <v>42263</v>
      </c>
      <c r="R14" s="96"/>
      <c r="S14" s="96"/>
      <c r="T14" s="90" t="s">
        <v>33</v>
      </c>
      <c r="U14" s="91"/>
      <c r="V14" s="92"/>
      <c r="W14" s="90">
        <v>42277</v>
      </c>
      <c r="X14" s="91"/>
      <c r="Y14" s="92"/>
    </row>
    <row r="15" spans="1:27" x14ac:dyDescent="0.25">
      <c r="B15" s="16"/>
      <c r="C15" s="11"/>
      <c r="D15" s="20"/>
      <c r="E15" s="11"/>
      <c r="F15" s="11"/>
      <c r="J15" s="19"/>
      <c r="K15" s="19"/>
      <c r="L15" s="88" t="s">
        <v>5</v>
      </c>
      <c r="M15" s="8" t="s">
        <v>1</v>
      </c>
      <c r="N15" s="13" t="s">
        <v>9</v>
      </c>
      <c r="O15" s="13" t="s">
        <v>10</v>
      </c>
      <c r="P15" s="13" t="s">
        <v>14</v>
      </c>
      <c r="Q15" s="14" t="s">
        <v>35</v>
      </c>
      <c r="R15" s="14" t="s">
        <v>35</v>
      </c>
      <c r="S15" s="14" t="s">
        <v>35</v>
      </c>
      <c r="T15" s="13" t="s">
        <v>35</v>
      </c>
      <c r="U15" s="31" t="s">
        <v>35</v>
      </c>
      <c r="V15" s="32" t="s">
        <v>35</v>
      </c>
      <c r="W15" s="13" t="s">
        <v>35</v>
      </c>
      <c r="X15" s="31" t="s">
        <v>35</v>
      </c>
      <c r="Y15" s="32" t="s">
        <v>35</v>
      </c>
    </row>
    <row r="16" spans="1:27" x14ac:dyDescent="0.25">
      <c r="B16"/>
      <c r="C16"/>
      <c r="D16"/>
      <c r="J16" s="19"/>
      <c r="K16" s="19"/>
      <c r="L16" s="86"/>
      <c r="M16" s="9" t="s">
        <v>2</v>
      </c>
      <c r="N16" s="63">
        <v>15.700000000000001</v>
      </c>
      <c r="O16" s="64">
        <v>16</v>
      </c>
      <c r="P16" s="65">
        <v>1</v>
      </c>
      <c r="Q16" s="69" t="s">
        <v>35</v>
      </c>
      <c r="R16" s="39" t="s">
        <v>35</v>
      </c>
      <c r="S16" s="39" t="s">
        <v>35</v>
      </c>
      <c r="T16" s="70" t="s">
        <v>35</v>
      </c>
      <c r="U16" s="33" t="s">
        <v>35</v>
      </c>
      <c r="V16" s="34" t="s">
        <v>35</v>
      </c>
      <c r="W16" s="70" t="s">
        <v>35</v>
      </c>
      <c r="X16" s="33" t="s">
        <v>35</v>
      </c>
      <c r="Y16" s="34" t="s">
        <v>35</v>
      </c>
      <c r="Z16" s="68"/>
      <c r="AA16" s="68"/>
    </row>
    <row r="17" spans="2:25" ht="15.75" thickBot="1" x14ac:dyDescent="0.3">
      <c r="B17"/>
      <c r="C17"/>
      <c r="D17"/>
      <c r="G17"/>
      <c r="H17" t="str">
        <f>TEXT(N7,"0,00"&amp;"""Га""")</f>
        <v>10,00Га</v>
      </c>
      <c r="I17"/>
      <c r="J17"/>
      <c r="K17"/>
      <c r="L17" s="87"/>
      <c r="M17" s="25" t="s">
        <v>27</v>
      </c>
      <c r="N17" s="77">
        <v>0.41666666666424135</v>
      </c>
      <c r="O17" s="78">
        <v>4.1666666664241347E-2</v>
      </c>
      <c r="P17" s="78">
        <v>4.1666666664241347E-2</v>
      </c>
      <c r="Q17" s="71" t="s">
        <v>35</v>
      </c>
      <c r="R17" s="40" t="s">
        <v>35</v>
      </c>
      <c r="S17" s="40" t="s">
        <v>35</v>
      </c>
      <c r="T17" s="72" t="s">
        <v>35</v>
      </c>
      <c r="U17" s="37" t="s">
        <v>35</v>
      </c>
      <c r="V17" s="38" t="s">
        <v>35</v>
      </c>
      <c r="W17" s="72" t="s">
        <v>35</v>
      </c>
      <c r="X17" s="37" t="s">
        <v>35</v>
      </c>
      <c r="Y17" s="38" t="s">
        <v>35</v>
      </c>
    </row>
    <row r="18" spans="2:25" ht="15" customHeight="1" x14ac:dyDescent="0.25">
      <c r="B18"/>
      <c r="C18"/>
      <c r="D18"/>
      <c r="G18"/>
      <c r="H18"/>
      <c r="I18"/>
      <c r="J18"/>
      <c r="K18"/>
      <c r="L18" s="88" t="s">
        <v>6</v>
      </c>
      <c r="M18" s="8" t="s">
        <v>1</v>
      </c>
      <c r="N18" s="13" t="s">
        <v>11</v>
      </c>
      <c r="O18" s="13" t="s">
        <v>10</v>
      </c>
      <c r="P18" s="13" t="s">
        <v>37</v>
      </c>
      <c r="Q18" s="14" t="s">
        <v>35</v>
      </c>
      <c r="R18" s="14" t="s">
        <v>35</v>
      </c>
      <c r="S18" s="14" t="s">
        <v>35</v>
      </c>
      <c r="T18" s="13" t="s">
        <v>35</v>
      </c>
      <c r="U18" s="31" t="s">
        <v>35</v>
      </c>
      <c r="V18" s="32" t="s">
        <v>35</v>
      </c>
      <c r="W18" s="13" t="s">
        <v>35</v>
      </c>
      <c r="X18" s="31" t="s">
        <v>35</v>
      </c>
      <c r="Y18" s="32" t="s">
        <v>35</v>
      </c>
    </row>
    <row r="19" spans="2:25" x14ac:dyDescent="0.25">
      <c r="B19"/>
      <c r="C19"/>
      <c r="D19"/>
      <c r="G19"/>
      <c r="H19"/>
      <c r="I19"/>
      <c r="J19"/>
      <c r="K19"/>
      <c r="L19" s="86"/>
      <c r="M19" s="9" t="s">
        <v>2</v>
      </c>
      <c r="N19" s="63">
        <v>10</v>
      </c>
      <c r="O19" s="64">
        <v>60</v>
      </c>
      <c r="P19" s="63">
        <v>11.5</v>
      </c>
      <c r="Q19" s="69" t="s">
        <v>35</v>
      </c>
      <c r="R19" s="39" t="s">
        <v>35</v>
      </c>
      <c r="S19" s="39" t="s">
        <v>35</v>
      </c>
      <c r="T19" s="70" t="s">
        <v>35</v>
      </c>
      <c r="U19" s="33" t="s">
        <v>35</v>
      </c>
      <c r="V19" s="34" t="s">
        <v>35</v>
      </c>
      <c r="W19" s="70" t="s">
        <v>35</v>
      </c>
      <c r="X19" s="33" t="s">
        <v>35</v>
      </c>
      <c r="Y19" s="34" t="s">
        <v>35</v>
      </c>
    </row>
    <row r="20" spans="2:25" ht="15.75" thickBot="1" x14ac:dyDescent="0.3">
      <c r="B20"/>
      <c r="C20"/>
      <c r="D20"/>
      <c r="G20"/>
      <c r="H20"/>
      <c r="I20"/>
      <c r="J20"/>
      <c r="K20"/>
      <c r="L20" s="87"/>
      <c r="M20" s="25" t="s">
        <v>27</v>
      </c>
      <c r="N20" s="18">
        <v>0.25</v>
      </c>
      <c r="O20" s="78">
        <v>0.125</v>
      </c>
      <c r="P20" s="78">
        <v>0.16666666666666666</v>
      </c>
      <c r="Q20" s="71" t="s">
        <v>35</v>
      </c>
      <c r="R20" s="40" t="s">
        <v>35</v>
      </c>
      <c r="S20" s="40" t="s">
        <v>35</v>
      </c>
      <c r="T20" s="72" t="s">
        <v>35</v>
      </c>
      <c r="U20" s="37" t="s">
        <v>35</v>
      </c>
      <c r="V20" s="38" t="s">
        <v>35</v>
      </c>
      <c r="W20" s="72" t="s">
        <v>35</v>
      </c>
      <c r="X20" s="37" t="s">
        <v>35</v>
      </c>
      <c r="Y20" s="38" t="s">
        <v>35</v>
      </c>
    </row>
    <row r="21" spans="2:25" x14ac:dyDescent="0.25">
      <c r="B21"/>
      <c r="C21"/>
      <c r="D21"/>
      <c r="G21"/>
      <c r="H21"/>
      <c r="I21"/>
      <c r="J21"/>
      <c r="K21"/>
      <c r="L21" s="85" t="s">
        <v>7</v>
      </c>
      <c r="M21" s="28" t="s">
        <v>1</v>
      </c>
      <c r="N21" s="13" t="s">
        <v>12</v>
      </c>
      <c r="O21" s="13" t="s">
        <v>14</v>
      </c>
      <c r="P21" s="13" t="s">
        <v>35</v>
      </c>
      <c r="Q21" s="14" t="s">
        <v>12</v>
      </c>
      <c r="R21" s="14" t="s">
        <v>13</v>
      </c>
      <c r="S21" s="14" t="s">
        <v>35</v>
      </c>
      <c r="T21" s="13" t="s">
        <v>35</v>
      </c>
      <c r="U21" s="35" t="s">
        <v>35</v>
      </c>
      <c r="V21" s="36" t="s">
        <v>35</v>
      </c>
      <c r="W21" s="13" t="s">
        <v>35</v>
      </c>
      <c r="X21" s="35" t="s">
        <v>35</v>
      </c>
      <c r="Y21" s="36" t="s">
        <v>35</v>
      </c>
    </row>
    <row r="22" spans="2:25" x14ac:dyDescent="0.25">
      <c r="B22"/>
      <c r="C22"/>
      <c r="D22"/>
      <c r="G22"/>
      <c r="H22"/>
      <c r="I22"/>
      <c r="J22"/>
      <c r="K22"/>
      <c r="L22" s="86"/>
      <c r="M22" s="9" t="s">
        <v>2</v>
      </c>
      <c r="N22" s="63">
        <v>25</v>
      </c>
      <c r="O22" s="67">
        <v>0.5</v>
      </c>
      <c r="P22" s="74" t="s">
        <v>35</v>
      </c>
      <c r="Q22" s="73">
        <v>8</v>
      </c>
      <c r="R22" s="75">
        <v>10</v>
      </c>
      <c r="S22" s="39" t="s">
        <v>35</v>
      </c>
      <c r="T22" s="70" t="s">
        <v>35</v>
      </c>
      <c r="U22" s="33" t="s">
        <v>35</v>
      </c>
      <c r="V22" s="34" t="s">
        <v>35</v>
      </c>
      <c r="W22" s="70" t="s">
        <v>35</v>
      </c>
      <c r="X22" s="33" t="s">
        <v>35</v>
      </c>
      <c r="Y22" s="34" t="s">
        <v>35</v>
      </c>
    </row>
    <row r="23" spans="2:25" ht="15.75" thickBot="1" x14ac:dyDescent="0.3">
      <c r="G23"/>
      <c r="H23"/>
      <c r="I23"/>
      <c r="J23"/>
      <c r="K23"/>
      <c r="L23" s="87"/>
      <c r="M23" s="25" t="s">
        <v>27</v>
      </c>
      <c r="N23" s="79">
        <v>0.375</v>
      </c>
      <c r="O23" s="78">
        <v>2.0833333328482695E-2</v>
      </c>
      <c r="P23" s="66" t="s">
        <v>35</v>
      </c>
      <c r="Q23" s="80">
        <v>0.1875</v>
      </c>
      <c r="R23" s="81">
        <v>0.41666666666424135</v>
      </c>
      <c r="S23" s="40" t="s">
        <v>35</v>
      </c>
      <c r="T23" s="76" t="s">
        <v>35</v>
      </c>
      <c r="U23" s="37" t="s">
        <v>35</v>
      </c>
      <c r="V23" s="38" t="s">
        <v>35</v>
      </c>
      <c r="W23" s="76" t="s">
        <v>35</v>
      </c>
      <c r="X23" s="37" t="s">
        <v>35</v>
      </c>
      <c r="Y23" s="38" t="s">
        <v>35</v>
      </c>
    </row>
    <row r="24" spans="2:25" x14ac:dyDescent="0.25">
      <c r="G24"/>
      <c r="H24"/>
      <c r="I24"/>
      <c r="J24"/>
      <c r="K24"/>
    </row>
    <row r="25" spans="2:25" x14ac:dyDescent="0.25">
      <c r="G25"/>
      <c r="H25"/>
      <c r="I25"/>
      <c r="J25"/>
      <c r="K25"/>
    </row>
    <row r="26" spans="2:25" x14ac:dyDescent="0.25">
      <c r="G26"/>
      <c r="H26"/>
      <c r="I26"/>
      <c r="J26"/>
      <c r="K26"/>
    </row>
    <row r="27" spans="2:25" x14ac:dyDescent="0.25">
      <c r="G27"/>
      <c r="H27"/>
      <c r="I27"/>
      <c r="J27"/>
      <c r="K27"/>
    </row>
    <row r="28" spans="2:25" ht="15" customHeight="1" x14ac:dyDescent="0.25">
      <c r="G28"/>
      <c r="H28"/>
      <c r="I28"/>
      <c r="J28"/>
      <c r="K28"/>
    </row>
    <row r="29" spans="2:25" x14ac:dyDescent="0.25">
      <c r="G29"/>
      <c r="H29"/>
      <c r="I29"/>
      <c r="J29"/>
      <c r="K29"/>
    </row>
    <row r="30" spans="2:25" x14ac:dyDescent="0.25">
      <c r="G30"/>
      <c r="H30"/>
      <c r="I30"/>
      <c r="J30"/>
      <c r="K30"/>
    </row>
    <row r="31" spans="2:25" x14ac:dyDescent="0.25">
      <c r="G31"/>
      <c r="H31"/>
      <c r="I31"/>
      <c r="J31"/>
      <c r="K31"/>
    </row>
    <row r="32" spans="2:25" x14ac:dyDescent="0.25">
      <c r="G32"/>
      <c r="H32"/>
    </row>
    <row r="33" ht="15" customHeight="1" x14ac:dyDescent="0.25"/>
  </sheetData>
  <mergeCells count="14">
    <mergeCell ref="L15:L17"/>
    <mergeCell ref="L18:L20"/>
    <mergeCell ref="L21:L23"/>
    <mergeCell ref="L13:Y13"/>
    <mergeCell ref="N14:P14"/>
    <mergeCell ref="Q14:S14"/>
    <mergeCell ref="T14:V14"/>
    <mergeCell ref="W14:Y14"/>
    <mergeCell ref="L9:L11"/>
    <mergeCell ref="L6:L8"/>
    <mergeCell ref="L3:L5"/>
    <mergeCell ref="A1:H1"/>
    <mergeCell ref="T2:V2"/>
    <mergeCell ref="L1:Y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Veremeenko</dc:creator>
  <cp:lastModifiedBy>Elena</cp:lastModifiedBy>
  <dcterms:created xsi:type="dcterms:W3CDTF">2015-10-03T10:56:55Z</dcterms:created>
  <dcterms:modified xsi:type="dcterms:W3CDTF">2015-10-04T05:20:23Z</dcterms:modified>
</cp:coreProperties>
</file>