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433" activeTab="1"/>
  </bookViews>
  <sheets>
    <sheet name="2015" sheetId="5" r:id="rId1"/>
    <sheet name="Свод норм металл-метизы" sheetId="1" r:id="rId2"/>
    <sheet name="план июль+август 2015" sheetId="2" state="hidden" r:id="rId3"/>
    <sheet name="Лист3" sheetId="3" state="hidden" r:id="rId4"/>
  </sheets>
  <externalReferences>
    <externalReference r:id="rId5"/>
  </externalReferences>
  <definedNames>
    <definedName name="_xlnm._FilterDatabase" localSheetId="1" hidden="1">'Свод норм металл-метизы'!$A$3:$AX$35</definedName>
    <definedName name="_xlnm.Print_Area" localSheetId="0">'2015'!$B$2:$H$32</definedName>
    <definedName name="_xlnm.Print_Area" localSheetId="1">'Свод норм металл-метизы'!$B$1:$AW$35</definedName>
  </definedNames>
  <calcPr calcId="124519" refMode="R1C1"/>
</workbook>
</file>

<file path=xl/calcChain.xml><?xml version="1.0" encoding="utf-8"?>
<calcChain xmlns="http://schemas.openxmlformats.org/spreadsheetml/2006/main">
  <c r="AW4" i="1"/>
  <c r="AW11"/>
  <c r="AW10"/>
  <c r="AW9"/>
  <c r="AW8"/>
  <c r="AW7"/>
  <c r="AW6"/>
  <c r="AW5"/>
  <c r="AV5" l="1"/>
  <c r="AV6"/>
  <c r="AV7"/>
  <c r="AV8"/>
  <c r="AV9"/>
  <c r="AV10"/>
  <c r="AV11"/>
  <c r="AV12"/>
  <c r="AV13"/>
  <c r="AV14"/>
  <c r="AV4"/>
  <c r="AR5"/>
  <c r="AR6"/>
  <c r="AR7"/>
  <c r="AR8"/>
  <c r="AR9"/>
  <c r="AR10"/>
  <c r="AR11"/>
  <c r="AR12"/>
  <c r="AR13"/>
  <c r="AR14"/>
  <c r="AR4"/>
  <c r="AM5"/>
  <c r="AM6"/>
  <c r="AM7"/>
  <c r="AM8"/>
  <c r="AM9"/>
  <c r="AM10"/>
  <c r="AM11"/>
  <c r="AM12"/>
  <c r="AM13"/>
  <c r="AM14"/>
  <c r="AM4"/>
  <c r="AL4" l="1"/>
  <c r="AN4" s="1"/>
  <c r="AP4" s="1"/>
  <c r="AS4" s="1"/>
  <c r="AU4" s="1"/>
  <c r="AL5" l="1"/>
  <c r="AN5" s="1"/>
  <c r="AP5" s="1"/>
  <c r="AS5" s="1"/>
  <c r="AU5" s="1"/>
  <c r="AL6"/>
  <c r="AN6" s="1"/>
  <c r="AP6" s="1"/>
  <c r="AS6" s="1"/>
  <c r="AU6" s="1"/>
  <c r="AL7"/>
  <c r="AN7" s="1"/>
  <c r="AP7" s="1"/>
  <c r="AS7" s="1"/>
  <c r="AU7" s="1"/>
  <c r="AL8"/>
  <c r="AN8" s="1"/>
  <c r="AP8" s="1"/>
  <c r="AS8" s="1"/>
  <c r="AU8" s="1"/>
  <c r="AL9"/>
  <c r="AN9" s="1"/>
  <c r="AP9" s="1"/>
  <c r="AS9" s="1"/>
  <c r="AU9" s="1"/>
  <c r="AL10"/>
  <c r="AN10" s="1"/>
  <c r="AP10" s="1"/>
  <c r="AS10" s="1"/>
  <c r="AU10" s="1"/>
  <c r="AL11"/>
  <c r="AN11" s="1"/>
  <c r="AP11" s="1"/>
  <c r="AS11" s="1"/>
  <c r="AU11" s="1"/>
  <c r="AL12"/>
  <c r="AN12" s="1"/>
  <c r="AP12" s="1"/>
  <c r="AS12" s="1"/>
  <c r="AU12" s="1"/>
  <c r="AL13"/>
  <c r="AN13" s="1"/>
  <c r="AP13" s="1"/>
  <c r="AS13" s="1"/>
  <c r="AU13" s="1"/>
  <c r="AL14"/>
  <c r="AN14" s="1"/>
  <c r="AP14" s="1"/>
  <c r="AS14" s="1"/>
  <c r="AU14" s="1"/>
  <c r="C6" i="2" l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"/>
  <c r="B10"/>
  <c r="L10" s="1"/>
  <c r="B11"/>
  <c r="L11" s="1"/>
  <c r="B12"/>
  <c r="L12" s="1"/>
  <c r="B13"/>
  <c r="L13" s="1"/>
  <c r="B14"/>
  <c r="L14" s="1"/>
  <c r="B15"/>
  <c r="L15" s="1"/>
  <c r="B16"/>
  <c r="L16" s="1"/>
  <c r="B17"/>
  <c r="L17" s="1"/>
  <c r="B18"/>
  <c r="L18" s="1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6"/>
  <c r="L6" s="1"/>
  <c r="B7"/>
  <c r="L7" s="1"/>
  <c r="B8"/>
  <c r="L8" s="1"/>
  <c r="B9"/>
  <c r="L9" s="1"/>
  <c r="B5"/>
  <c r="L5" s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14"/>
            <color indexed="81"/>
            <rFont val="Times New Roman"/>
            <family val="1"/>
            <charset val="204"/>
          </rPr>
          <t>№ 67,68</t>
        </r>
      </text>
    </comment>
    <comment ref="E3" authorId="0">
      <text>
        <r>
          <rPr>
            <b/>
            <sz val="14"/>
            <color indexed="81"/>
            <rFont val="Times New Roman"/>
            <family val="1"/>
            <charset val="204"/>
          </rPr>
          <t>№ 70,71</t>
        </r>
      </text>
    </comment>
    <comment ref="E4" authorId="0">
      <text>
        <r>
          <rPr>
            <b/>
            <sz val="14"/>
            <color indexed="81"/>
            <rFont val="Times New Roman"/>
            <family val="1"/>
            <charset val="204"/>
          </rPr>
          <t>№ 72,73,74,75</t>
        </r>
      </text>
    </comment>
    <comment ref="D5" authorId="0">
      <text>
        <r>
          <rPr>
            <b/>
            <sz val="14"/>
            <color indexed="81"/>
            <rFont val="Times New Roman"/>
            <family val="1"/>
            <charset val="204"/>
          </rPr>
          <t>№ 69</t>
        </r>
      </text>
    </comment>
    <comment ref="E5" authorId="0">
      <text>
        <r>
          <rPr>
            <b/>
            <sz val="14"/>
            <color indexed="81"/>
            <rFont val="Times New Roman"/>
            <family val="1"/>
            <charset val="204"/>
          </rPr>
          <t>№ 76,77,78,79</t>
        </r>
      </text>
    </comment>
    <comment ref="F5" authorId="0">
      <text>
        <r>
          <rPr>
            <b/>
            <sz val="14"/>
            <color indexed="81"/>
            <rFont val="Times New Roman"/>
            <family val="1"/>
            <charset val="204"/>
          </rPr>
          <t>№ 82,83,84</t>
        </r>
      </text>
    </comment>
    <comment ref="C6" authorId="0">
      <text>
        <r>
          <rPr>
            <b/>
            <sz val="14"/>
            <color indexed="81"/>
            <rFont val="Times New Roman"/>
            <family val="1"/>
            <charset val="204"/>
          </rPr>
          <t>№ 60,61,62</t>
        </r>
      </text>
    </comment>
    <comment ref="D6" authorId="0">
      <text>
        <r>
          <rPr>
            <b/>
            <sz val="14"/>
            <color indexed="81"/>
            <rFont val="Times New Roman"/>
            <family val="1"/>
            <charset val="204"/>
          </rPr>
          <t>№ 63,64,65,66</t>
        </r>
      </text>
    </comment>
    <comment ref="E6" authorId="0">
      <text>
        <r>
          <rPr>
            <b/>
            <sz val="14"/>
            <color indexed="81"/>
            <rFont val="Times New Roman"/>
            <family val="1"/>
            <charset val="204"/>
          </rPr>
          <t>№ 80,81</t>
        </r>
      </text>
    </comment>
    <comment ref="F6" authorId="0">
      <text>
        <r>
          <rPr>
            <b/>
            <sz val="14"/>
            <color indexed="81"/>
            <rFont val="Times New Roman"/>
            <family val="1"/>
            <charset val="204"/>
          </rPr>
          <t>№ 85,86,87,88,89,90,91,92,93</t>
        </r>
      </text>
    </comment>
    <comment ref="C8" authorId="0">
      <text>
        <r>
          <rPr>
            <b/>
            <sz val="14"/>
            <color indexed="81"/>
            <rFont val="Times New Roman"/>
            <family val="1"/>
            <charset val="204"/>
          </rPr>
          <t>№ 145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D9" authorId="0">
      <text>
        <r>
          <rPr>
            <b/>
            <sz val="14"/>
            <color indexed="81"/>
            <rFont val="Times New Roman"/>
            <family val="1"/>
            <charset val="204"/>
          </rPr>
          <t xml:space="preserve">№ 1 (зака № 54 от )
№ 2 </t>
        </r>
      </text>
    </comment>
    <comment ref="D10" authorId="0">
      <text>
        <r>
          <rPr>
            <b/>
            <sz val="14"/>
            <color indexed="81"/>
            <rFont val="Times New Roman"/>
            <family val="1"/>
            <charset val="204"/>
          </rPr>
          <t>№ 146, 147</t>
        </r>
      </text>
    </comment>
    <comment ref="C13" authorId="0">
      <text>
        <r>
          <rPr>
            <b/>
            <sz val="14"/>
            <color indexed="81"/>
            <rFont val="Times New Roman"/>
            <family val="1"/>
            <charset val="204"/>
          </rPr>
          <t>№ 86</t>
        </r>
      </text>
    </comment>
    <comment ref="C14" authorId="0">
      <text>
        <r>
          <rPr>
            <b/>
            <sz val="14"/>
            <color indexed="81"/>
            <rFont val="Times New Roman"/>
            <family val="1"/>
            <charset val="204"/>
          </rPr>
          <t>№ 122</t>
        </r>
      </text>
    </comment>
    <comment ref="D14" authorId="0">
      <text>
        <r>
          <rPr>
            <b/>
            <sz val="14"/>
            <color indexed="81"/>
            <rFont val="Times New Roman"/>
            <family val="1"/>
            <charset val="204"/>
          </rPr>
          <t>№ 148,149</t>
        </r>
      </text>
    </comment>
    <comment ref="C15" authorId="0">
      <text>
        <r>
          <rPr>
            <b/>
            <sz val="14"/>
            <color indexed="81"/>
            <rFont val="Times New Roman"/>
            <family val="1"/>
            <charset val="204"/>
          </rPr>
          <t>№ 92,93</t>
        </r>
      </text>
    </comment>
    <comment ref="F16" authorId="0">
      <text>
        <r>
          <rPr>
            <b/>
            <sz val="14"/>
            <color indexed="81"/>
            <rFont val="Times New Roman"/>
            <family val="1"/>
            <charset val="204"/>
          </rPr>
          <t xml:space="preserve">№ 99 </t>
        </r>
      </text>
    </comment>
    <comment ref="C18" authorId="0">
      <text>
        <r>
          <rPr>
            <b/>
            <sz val="14"/>
            <color indexed="81"/>
            <rFont val="Times New Roman"/>
            <family val="1"/>
            <charset val="204"/>
          </rPr>
          <t>№ 91, 66</t>
        </r>
      </text>
    </comment>
    <comment ref="C19" authorId="0">
      <text>
        <r>
          <rPr>
            <b/>
            <sz val="14"/>
            <color indexed="81"/>
            <rFont val="Times New Roman"/>
            <family val="1"/>
            <charset val="204"/>
          </rPr>
          <t>№ 89,90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D19" authorId="0">
      <text>
        <r>
          <rPr>
            <b/>
            <sz val="14"/>
            <color indexed="81"/>
            <rFont val="Times New Roman"/>
            <family val="1"/>
            <charset val="204"/>
          </rPr>
          <t>№ 97,98</t>
        </r>
      </text>
    </comment>
    <comment ref="C21" authorId="0">
      <text>
        <r>
          <rPr>
            <b/>
            <sz val="14"/>
            <color indexed="81"/>
            <rFont val="Times New Roman"/>
            <family val="1"/>
            <charset val="204"/>
          </rPr>
          <t>№ 94,95</t>
        </r>
      </text>
    </comment>
    <comment ref="C23" authorId="0">
      <text>
        <r>
          <rPr>
            <b/>
            <sz val="14"/>
            <color indexed="81"/>
            <rFont val="Times New Roman"/>
            <family val="1"/>
            <charset val="204"/>
          </rPr>
          <t>№ 96</t>
        </r>
      </text>
    </comment>
    <comment ref="D29" authorId="0">
      <text>
        <r>
          <rPr>
            <b/>
            <sz val="14"/>
            <color indexed="81"/>
            <rFont val="Times New Roman"/>
            <family val="1"/>
            <charset val="204"/>
          </rPr>
          <t>№ 53,54,55,56,57</t>
        </r>
        <r>
          <rPr>
            <sz val="14"/>
            <color indexed="81"/>
            <rFont val="Times New Roman"/>
            <family val="1"/>
            <charset val="204"/>
          </rPr>
          <t xml:space="preserve">
</t>
        </r>
      </text>
    </comment>
    <comment ref="D31" authorId="0">
      <text>
        <r>
          <rPr>
            <b/>
            <sz val="14"/>
            <color indexed="81"/>
            <rFont val="Tahoma"/>
            <family val="2"/>
            <charset val="204"/>
          </rPr>
          <t>№ 43,44,45,46,47,48,49,50,51,52</t>
        </r>
      </text>
    </comment>
    <comment ref="E31" authorId="0">
      <text>
        <r>
          <rPr>
            <b/>
            <sz val="14"/>
            <color indexed="81"/>
            <rFont val="Times New Roman"/>
            <family val="1"/>
            <charset val="204"/>
          </rPr>
          <t>№ 58,59,60,61,62,63,64,65,66,67</t>
        </r>
      </text>
    </comment>
    <comment ref="F32" authorId="0">
      <text>
        <r>
          <rPr>
            <b/>
            <sz val="14"/>
            <color indexed="81"/>
            <rFont val="Times New Roman"/>
            <family val="1"/>
            <charset val="204"/>
          </rPr>
          <t>№ 3</t>
        </r>
      </text>
    </comment>
  </commentList>
</comments>
</file>

<file path=xl/sharedStrings.xml><?xml version="1.0" encoding="utf-8"?>
<sst xmlns="http://schemas.openxmlformats.org/spreadsheetml/2006/main" count="102" uniqueCount="45">
  <si>
    <t>ГОСТ 7798-70</t>
  </si>
  <si>
    <t>Болт М10-6gх100.88.0915 ГОСТ 7798</t>
  </si>
  <si>
    <t>ГОСТ 7805-70</t>
  </si>
  <si>
    <t>Болт М10-6gх16.88.0915 ГОСТ 7805</t>
  </si>
  <si>
    <t>Болт М10-6gх20.88.0915 ГОСТ 7798</t>
  </si>
  <si>
    <t>Болт М10-6gх25.88.0915 ГОСТ 7798</t>
  </si>
  <si>
    <t>Болт М10-6gх30.88.0915 ГОСТ 7798</t>
  </si>
  <si>
    <t>ГОСТ 7786-81</t>
  </si>
  <si>
    <t>Болт М10-6gх35.88 ГОСТ 7786 (лемешный)</t>
  </si>
  <si>
    <t>Болт М10-6gх35.88.0915 ГОСТ 7798</t>
  </si>
  <si>
    <t>ГОСТ 7798</t>
  </si>
  <si>
    <t>Болт М10-6gх40.88.0915 ГОСТ 7798</t>
  </si>
  <si>
    <t>Болт М10-6gх45.88 ГОСТ 7786 (лемешный)</t>
  </si>
  <si>
    <t>Болт М10-6gх45.88.0915 ГОСТ 7798</t>
  </si>
  <si>
    <t>Болт М10-6gх50.0915 ГОСТ 7798</t>
  </si>
  <si>
    <t>Итоговый расход на ед.пр-ва., кг</t>
  </si>
  <si>
    <t>ГОСТ</t>
  </si>
  <si>
    <t>Наименование</t>
  </si>
  <si>
    <t>№ п\п</t>
  </si>
  <si>
    <t>ед.изм.</t>
  </si>
  <si>
    <t>номенкл</t>
  </si>
  <si>
    <t>издел(чип2)</t>
  </si>
  <si>
    <t>bnju</t>
  </si>
  <si>
    <t>План июль+август 2015г.</t>
  </si>
  <si>
    <t>метизы</t>
  </si>
  <si>
    <t>План июнь 2015</t>
  </si>
  <si>
    <t>План ИЮНЬ+ИЮЛЬ+АВГУСТ 2015</t>
  </si>
  <si>
    <t>Приход ИЮНЬ+ИЮЛЬ+АВГУСТ 2015</t>
  </si>
  <si>
    <t>К ЗАКУПКЕ</t>
  </si>
  <si>
    <t>склад на 07,08,2015</t>
  </si>
  <si>
    <t>кг</t>
  </si>
  <si>
    <t>Изделие</t>
  </si>
  <si>
    <t>План сентябрь 2015</t>
  </si>
  <si>
    <t>Мат-лы</t>
  </si>
  <si>
    <t>К ЗАКУПКЕ НА СЕНТЯБРЬ 2015г.</t>
  </si>
  <si>
    <t>Приход сентябрь 2015</t>
  </si>
  <si>
    <t>План октябрь 2015</t>
  </si>
  <si>
    <t>Итого план сентября 2015</t>
  </si>
  <si>
    <t>Склад на 06.10.2015г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</si>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</sst>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2">
    <numFmt numFmtId="164" formatCode="0.00_ ;[Red]\-0.00\ "/>
    <numFmt numFmtId="165" formatCode="0.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4"/>
      <color indexed="81"/>
      <name val="Times New Roman"/>
      <family val="1"/>
      <charset val="204"/>
    </font>
    <font>
      <b/>
      <sz val="14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" fillId="0" borderId="29" xfId="0" applyFont="1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3" fillId="0" borderId="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10" xfId="0" applyFont="1" applyFill="1" applyBorder="1"/>
    <xf numFmtId="0" fontId="1" fillId="0" borderId="0" xfId="0" applyFont="1" applyFill="1" applyBorder="1"/>
    <xf numFmtId="0" fontId="1" fillId="0" borderId="21" xfId="0" applyFont="1" applyFill="1" applyBorder="1"/>
    <xf numFmtId="164" fontId="1" fillId="0" borderId="1" xfId="0" applyNumberFormat="1" applyFont="1" applyFill="1" applyBorder="1"/>
    <xf numFmtId="49" fontId="1" fillId="0" borderId="22" xfId="0" applyNumberFormat="1" applyFont="1" applyFill="1" applyBorder="1" applyAlignment="1">
      <alignment horizontal="right"/>
    </xf>
    <xf numFmtId="0" fontId="1" fillId="0" borderId="12" xfId="0" applyFont="1" applyFill="1" applyBorder="1"/>
    <xf numFmtId="4" fontId="1" fillId="0" borderId="3" xfId="0" applyNumberFormat="1" applyFont="1" applyFill="1" applyBorder="1"/>
    <xf numFmtId="4" fontId="1" fillId="0" borderId="1" xfId="0" applyNumberFormat="1" applyFont="1" applyFill="1" applyBorder="1"/>
    <xf numFmtId="4" fontId="1" fillId="0" borderId="10" xfId="0" applyNumberFormat="1" applyFont="1" applyFill="1" applyBorder="1"/>
    <xf numFmtId="4" fontId="1" fillId="0" borderId="0" xfId="0" applyNumberFormat="1" applyFont="1" applyFill="1" applyBorder="1"/>
    <xf numFmtId="0" fontId="1" fillId="0" borderId="22" xfId="0" applyNumberFormat="1" applyFont="1" applyFill="1" applyBorder="1" applyAlignment="1">
      <alignment horizontal="right"/>
    </xf>
    <xf numFmtId="4" fontId="1" fillId="0" borderId="11" xfId="0" applyNumberFormat="1" applyFont="1" applyFill="1" applyBorder="1"/>
    <xf numFmtId="4" fontId="1" fillId="0" borderId="8" xfId="0" applyNumberFormat="1" applyFont="1" applyFill="1" applyBorder="1"/>
    <xf numFmtId="4" fontId="1" fillId="0" borderId="9" xfId="0" applyNumberFormat="1" applyFont="1" applyFill="1" applyBorder="1"/>
    <xf numFmtId="0" fontId="1" fillId="0" borderId="33" xfId="0" applyNumberFormat="1" applyFont="1" applyFill="1" applyBorder="1" applyAlignment="1">
      <alignment horizontal="right"/>
    </xf>
    <xf numFmtId="0" fontId="3" fillId="0" borderId="35" xfId="0" applyFont="1" applyFill="1" applyBorder="1" applyAlignment="1">
      <alignment horizontal="left" vertical="top"/>
    </xf>
    <xf numFmtId="0" fontId="1" fillId="0" borderId="32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3" fillId="0" borderId="7" xfId="0" applyFont="1" applyFill="1" applyBorder="1" applyAlignment="1">
      <alignment horizontal="left" vertical="top"/>
    </xf>
    <xf numFmtId="0" fontId="1" fillId="0" borderId="34" xfId="0" applyFont="1" applyFill="1" applyBorder="1"/>
    <xf numFmtId="0" fontId="1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15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164" fontId="1" fillId="0" borderId="37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4" fontId="1" fillId="0" borderId="1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5" xfId="0" applyFont="1" applyBorder="1"/>
    <xf numFmtId="0" fontId="1" fillId="0" borderId="9" xfId="0" applyFont="1" applyBorder="1"/>
    <xf numFmtId="0" fontId="1" fillId="5" borderId="22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horizontal="center" vertical="center"/>
    </xf>
    <xf numFmtId="49" fontId="2" fillId="4" borderId="3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1" xfId="0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4;&#1077;&#1088;/&#1089;&#1082;&#1083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9">
          <cell r="F9">
            <v>24.495999999999999</v>
          </cell>
        </row>
        <row r="11">
          <cell r="F11">
            <v>28.016999999999999</v>
          </cell>
        </row>
        <row r="12">
          <cell r="F12">
            <v>58.399000000000001</v>
          </cell>
        </row>
        <row r="13">
          <cell r="F13">
            <v>33.122999999999998</v>
          </cell>
        </row>
        <row r="15">
          <cell r="F15">
            <v>25</v>
          </cell>
        </row>
        <row r="16">
          <cell r="F16">
            <v>29.838999999999999</v>
          </cell>
        </row>
        <row r="17">
          <cell r="F17">
            <v>8.0719999999999992</v>
          </cell>
        </row>
        <row r="18">
          <cell r="F18">
            <v>0.51</v>
          </cell>
        </row>
        <row r="19">
          <cell r="F19">
            <v>3.16</v>
          </cell>
        </row>
        <row r="20">
          <cell r="F20">
            <v>49.179000000000002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2"/>
  <sheetViews>
    <sheetView view="pageBreakPreview" zoomScale="70" zoomScaleNormal="70" zoomScaleSheetLayoutView="70" workbookViewId="0">
      <selection activeCell="G8" sqref="G8"/>
    </sheetView>
  </sheetViews>
  <sheetFormatPr defaultRowHeight="15"/>
  <cols>
    <col min="1" max="1" width="5.7109375" customWidth="1"/>
    <col min="2" max="2" width="35.85546875" customWidth="1"/>
    <col min="3" max="3" width="19.42578125" customWidth="1"/>
    <col min="4" max="4" width="23.28515625" customWidth="1"/>
    <col min="5" max="5" width="20.42578125" customWidth="1"/>
    <col min="6" max="6" width="21.28515625" customWidth="1"/>
    <col min="7" max="7" width="16" customWidth="1"/>
    <col min="8" max="8" width="16.42578125" customWidth="1"/>
  </cols>
  <sheetData>
    <row r="1" spans="2:8" ht="15.75" thickBot="1"/>
    <row r="2" spans="2:8" ht="24.75" customHeight="1" thickBot="1">
      <c r="B2" s="69" t="s">
        <v>31</v>
      </c>
      <c r="C2" s="70" t="s">
        <v>39</v>
      </c>
      <c r="D2" s="70" t="s">
        <v>40</v>
      </c>
      <c r="E2" s="70" t="s">
        <v>41</v>
      </c>
      <c r="F2" s="70" t="s">
        <v>42</v>
      </c>
      <c r="G2" s="70" t="s">
        <v>43</v>
      </c>
      <c r="H2" s="70" t="s">
        <v>44</v>
      </c>
    </row>
    <row r="3" spans="2:8" ht="16.5" thickTop="1">
      <c r="B3" s="68">
        <v>1</v>
      </c>
      <c r="C3" s="71"/>
      <c r="D3" s="72">
        <v>2</v>
      </c>
      <c r="E3" s="73">
        <v>2</v>
      </c>
      <c r="F3" s="73"/>
      <c r="G3" s="73"/>
      <c r="H3" s="73"/>
    </row>
    <row r="4" spans="2:8" ht="15.75">
      <c r="B4" s="67">
        <v>2</v>
      </c>
      <c r="C4" s="74"/>
      <c r="D4" s="75"/>
      <c r="E4" s="76">
        <v>4</v>
      </c>
      <c r="F4" s="76"/>
      <c r="G4" s="76">
        <v>3</v>
      </c>
      <c r="H4" s="76"/>
    </row>
    <row r="5" spans="2:8" ht="15.75">
      <c r="B5" s="67">
        <v>1</v>
      </c>
      <c r="C5" s="74"/>
      <c r="D5" s="75">
        <v>1</v>
      </c>
      <c r="E5" s="76">
        <v>4</v>
      </c>
      <c r="F5" s="76">
        <v>3</v>
      </c>
      <c r="G5" s="76">
        <v>4</v>
      </c>
      <c r="H5" s="76"/>
    </row>
    <row r="6" spans="2:8" ht="15.75">
      <c r="B6" s="67">
        <v>2</v>
      </c>
      <c r="C6" s="74">
        <v>3</v>
      </c>
      <c r="D6" s="75">
        <v>4</v>
      </c>
      <c r="E6" s="76">
        <v>2</v>
      </c>
      <c r="F6" s="76">
        <v>9</v>
      </c>
      <c r="G6" s="76"/>
      <c r="H6" s="76"/>
    </row>
    <row r="7" spans="2:8" ht="15.75">
      <c r="B7" s="67">
        <v>2</v>
      </c>
      <c r="C7" s="74"/>
      <c r="D7" s="75"/>
      <c r="E7" s="76"/>
      <c r="F7" s="76"/>
      <c r="G7" s="76"/>
      <c r="H7" s="76"/>
    </row>
    <row r="8" spans="2:8" ht="15.75">
      <c r="B8" s="67">
        <v>2</v>
      </c>
      <c r="C8" s="74">
        <v>1</v>
      </c>
      <c r="D8" s="75"/>
      <c r="E8" s="76"/>
      <c r="F8" s="76"/>
      <c r="G8" s="76"/>
      <c r="H8" s="76"/>
    </row>
    <row r="9" spans="2:8" ht="15.75">
      <c r="B9" s="67">
        <v>2</v>
      </c>
      <c r="C9" s="74"/>
      <c r="D9" s="75">
        <v>1</v>
      </c>
      <c r="E9" s="76"/>
      <c r="F9" s="76"/>
      <c r="G9" s="76"/>
      <c r="H9" s="76"/>
    </row>
    <row r="10" spans="2:8" ht="15.75">
      <c r="B10" s="67">
        <v>2</v>
      </c>
      <c r="C10" s="74"/>
      <c r="D10" s="75">
        <v>2</v>
      </c>
      <c r="E10" s="76"/>
      <c r="F10" s="76"/>
      <c r="G10" s="76"/>
      <c r="H10" s="76">
        <v>2</v>
      </c>
    </row>
    <row r="11" spans="2:8" ht="15.75">
      <c r="B11" s="67">
        <v>2</v>
      </c>
      <c r="C11" s="74"/>
      <c r="D11" s="75"/>
      <c r="E11" s="76"/>
      <c r="F11" s="76"/>
      <c r="G11" s="76"/>
      <c r="H11" s="76"/>
    </row>
    <row r="12" spans="2:8" ht="15.75">
      <c r="B12" s="67">
        <v>2</v>
      </c>
      <c r="C12" s="74"/>
      <c r="D12" s="75"/>
      <c r="E12" s="76"/>
      <c r="F12" s="76"/>
      <c r="G12" s="76"/>
      <c r="H12" s="76"/>
    </row>
    <row r="13" spans="2:8" ht="15.75">
      <c r="B13" s="67">
        <v>2</v>
      </c>
      <c r="C13" s="74">
        <v>1</v>
      </c>
      <c r="D13" s="75"/>
      <c r="E13" s="76"/>
      <c r="F13" s="76"/>
      <c r="G13" s="76"/>
      <c r="H13" s="76"/>
    </row>
    <row r="14" spans="2:8" ht="15.75">
      <c r="B14" s="67">
        <v>2</v>
      </c>
      <c r="C14" s="74">
        <v>1</v>
      </c>
      <c r="D14" s="75">
        <v>2</v>
      </c>
      <c r="E14" s="76"/>
      <c r="F14" s="76"/>
      <c r="G14" s="76"/>
      <c r="H14" s="76">
        <v>1</v>
      </c>
    </row>
    <row r="15" spans="2:8" ht="15.75">
      <c r="B15" s="67">
        <v>2</v>
      </c>
      <c r="C15" s="74">
        <v>2</v>
      </c>
      <c r="D15" s="75"/>
      <c r="E15" s="76"/>
      <c r="F15" s="76"/>
      <c r="G15" s="76">
        <v>3</v>
      </c>
      <c r="H15" s="76">
        <v>2</v>
      </c>
    </row>
    <row r="16" spans="2:8" ht="15.75">
      <c r="B16" s="67">
        <v>2</v>
      </c>
      <c r="C16" s="74"/>
      <c r="D16" s="75"/>
      <c r="E16" s="76"/>
      <c r="F16" s="76">
        <v>1</v>
      </c>
      <c r="G16" s="76"/>
      <c r="H16" s="76"/>
    </row>
    <row r="17" spans="2:8" ht="15.75">
      <c r="B17" s="67">
        <v>2</v>
      </c>
      <c r="C17" s="74"/>
      <c r="D17" s="75"/>
      <c r="E17" s="76"/>
      <c r="F17" s="76"/>
      <c r="G17" s="76"/>
      <c r="H17" s="76"/>
    </row>
    <row r="18" spans="2:8" ht="15.75">
      <c r="B18" s="67">
        <v>2</v>
      </c>
      <c r="C18" s="74">
        <v>2</v>
      </c>
      <c r="D18" s="75"/>
      <c r="E18" s="76"/>
      <c r="F18" s="76"/>
      <c r="G18" s="76">
        <v>3</v>
      </c>
      <c r="H18" s="76">
        <v>1</v>
      </c>
    </row>
    <row r="19" spans="2:8" ht="15.75">
      <c r="B19" s="67">
        <v>2</v>
      </c>
      <c r="C19" s="74">
        <v>2</v>
      </c>
      <c r="D19" s="75">
        <v>2</v>
      </c>
      <c r="E19" s="76"/>
      <c r="F19" s="76"/>
      <c r="G19" s="76"/>
      <c r="H19" s="76">
        <v>2</v>
      </c>
    </row>
    <row r="20" spans="2:8" ht="15.75">
      <c r="B20" s="67">
        <v>2</v>
      </c>
      <c r="C20" s="74"/>
      <c r="D20" s="75"/>
      <c r="E20" s="76"/>
      <c r="F20" s="76"/>
      <c r="G20" s="76"/>
      <c r="H20" s="76"/>
    </row>
    <row r="21" spans="2:8" ht="15.75">
      <c r="B21" s="67">
        <v>2</v>
      </c>
      <c r="C21" s="74">
        <v>2</v>
      </c>
      <c r="D21" s="75"/>
      <c r="E21" s="76"/>
      <c r="F21" s="76"/>
      <c r="G21" s="76"/>
      <c r="H21" s="76"/>
    </row>
    <row r="22" spans="2:8" ht="15.75">
      <c r="B22" s="67">
        <v>2</v>
      </c>
      <c r="C22" s="74"/>
      <c r="D22" s="75"/>
      <c r="E22" s="76"/>
      <c r="F22" s="76"/>
      <c r="G22" s="76"/>
      <c r="H22" s="76">
        <v>2</v>
      </c>
    </row>
    <row r="23" spans="2:8" ht="15.75">
      <c r="B23" s="67">
        <v>2</v>
      </c>
      <c r="C23" s="74">
        <v>1</v>
      </c>
      <c r="D23" s="75"/>
      <c r="E23" s="76"/>
      <c r="F23" s="76"/>
      <c r="G23" s="76"/>
      <c r="H23" s="76"/>
    </row>
    <row r="24" spans="2:8" ht="15.75">
      <c r="B24" s="67">
        <v>2</v>
      </c>
      <c r="C24" s="74"/>
      <c r="D24" s="75"/>
      <c r="E24" s="76"/>
      <c r="F24" s="76"/>
      <c r="G24" s="76">
        <v>5</v>
      </c>
      <c r="H24" s="76"/>
    </row>
    <row r="25" spans="2:8" ht="15.75">
      <c r="B25" s="67">
        <v>2</v>
      </c>
      <c r="C25" s="74"/>
      <c r="D25" s="75"/>
      <c r="E25" s="76"/>
      <c r="F25" s="76"/>
      <c r="G25" s="76"/>
      <c r="H25" s="76"/>
    </row>
    <row r="26" spans="2:8" ht="15.75">
      <c r="B26" s="67">
        <v>2</v>
      </c>
      <c r="C26" s="74"/>
      <c r="D26" s="75"/>
      <c r="E26" s="76"/>
      <c r="F26" s="76"/>
      <c r="G26" s="76">
        <v>11</v>
      </c>
      <c r="H26" s="76">
        <v>5</v>
      </c>
    </row>
    <row r="27" spans="2:8" ht="15.75">
      <c r="B27" s="67">
        <v>2</v>
      </c>
      <c r="C27" s="74"/>
      <c r="D27" s="75"/>
      <c r="E27" s="76"/>
      <c r="F27" s="76"/>
      <c r="G27" s="76"/>
      <c r="H27" s="76"/>
    </row>
    <row r="28" spans="2:8" ht="15.75">
      <c r="B28" s="67">
        <v>2</v>
      </c>
      <c r="C28" s="74"/>
      <c r="D28" s="75"/>
      <c r="E28" s="76"/>
      <c r="F28" s="76"/>
      <c r="G28" s="76"/>
      <c r="H28" s="76"/>
    </row>
    <row r="29" spans="2:8" ht="15.75">
      <c r="B29" s="67">
        <v>2</v>
      </c>
      <c r="C29" s="74"/>
      <c r="D29" s="75">
        <v>5</v>
      </c>
      <c r="E29" s="76"/>
      <c r="F29" s="76"/>
      <c r="G29" s="76"/>
      <c r="H29" s="76"/>
    </row>
    <row r="30" spans="2:8" ht="15.75">
      <c r="B30" s="67">
        <v>2</v>
      </c>
      <c r="C30" s="74"/>
      <c r="D30" s="75"/>
      <c r="E30" s="76"/>
      <c r="F30" s="76"/>
      <c r="G30" s="76"/>
      <c r="H30" s="76"/>
    </row>
    <row r="31" spans="2:8" ht="15.75">
      <c r="B31" s="67">
        <v>2</v>
      </c>
      <c r="C31" s="74"/>
      <c r="D31" s="75">
        <v>10</v>
      </c>
      <c r="E31" s="76">
        <v>10</v>
      </c>
      <c r="F31" s="76"/>
      <c r="G31" s="76"/>
      <c r="H31" s="76"/>
    </row>
    <row r="32" spans="2:8" ht="15.75">
      <c r="B32" s="67">
        <v>2</v>
      </c>
      <c r="C32" s="77"/>
      <c r="D32" s="78"/>
      <c r="E32" s="78"/>
      <c r="F32" s="76">
        <v>1</v>
      </c>
      <c r="G32" s="78"/>
      <c r="H32" s="78"/>
    </row>
  </sheetData>
  <conditionalFormatting sqref="C3:H32">
    <cfRule type="notContainsBlanks" dxfId="0" priority="1">
      <formula>LEN(TRIM(C3))&gt;0</formula>
    </cfRule>
  </conditionalFormatting>
  <pageMargins left="0.7" right="0.7" top="0.75" bottom="0.75" header="0.3" footer="0.3"/>
  <pageSetup paperSize="9"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AX35"/>
  <sheetViews>
    <sheetView tabSelected="1" view="pageBreakPreview" zoomScale="60" workbookViewId="0">
      <pane xSplit="5" ySplit="3" topLeftCell="F19" activePane="bottomRight" state="frozen"/>
      <selection pane="topRight" activeCell="F1" sqref="F1"/>
      <selection pane="bottomLeft" activeCell="A4" sqref="A4"/>
      <selection pane="bottomRight" activeCell="A32" sqref="A32:XFD601"/>
    </sheetView>
  </sheetViews>
  <sheetFormatPr defaultColWidth="9.140625" defaultRowHeight="15.75"/>
  <cols>
    <col min="1" max="1" width="0.28515625" style="1" customWidth="1"/>
    <col min="2" max="2" width="9.5703125" style="1" customWidth="1"/>
    <col min="3" max="3" width="15.28515625" style="1" hidden="1" customWidth="1"/>
    <col min="4" max="4" width="76.5703125" style="1" customWidth="1"/>
    <col min="5" max="5" width="8.42578125" style="4" customWidth="1"/>
    <col min="6" max="6" width="20.85546875" style="1" hidden="1" customWidth="1"/>
    <col min="7" max="14" width="37.7109375" style="1" hidden="1" customWidth="1"/>
    <col min="15" max="15" width="14.42578125" style="1" hidden="1" customWidth="1"/>
    <col min="16" max="17" width="37.7109375" style="1" hidden="1" customWidth="1"/>
    <col min="18" max="18" width="15" style="1" hidden="1" customWidth="1"/>
    <col min="19" max="19" width="38.140625" style="1" hidden="1" customWidth="1"/>
    <col min="20" max="20" width="37.7109375" style="1" hidden="1" customWidth="1"/>
    <col min="21" max="21" width="38.140625" style="1" hidden="1" customWidth="1"/>
    <col min="22" max="32" width="37.7109375" style="1" hidden="1" customWidth="1"/>
    <col min="33" max="33" width="32.85546875" style="1" hidden="1" customWidth="1"/>
    <col min="34" max="34" width="42.28515625" style="1" hidden="1" customWidth="1"/>
    <col min="35" max="35" width="25.140625" style="1" hidden="1" customWidth="1"/>
    <col min="36" max="36" width="33.7109375" style="1" hidden="1" customWidth="1"/>
    <col min="37" max="37" width="35.42578125" style="1" hidden="1" customWidth="1"/>
    <col min="38" max="38" width="17.7109375" style="1" hidden="1" customWidth="1"/>
    <col min="39" max="39" width="42.85546875" style="3" hidden="1" customWidth="1"/>
    <col min="40" max="40" width="14.5703125" style="3" hidden="1" customWidth="1"/>
    <col min="41" max="41" width="18" style="10" hidden="1" customWidth="1"/>
    <col min="42" max="42" width="22.28515625" style="3" hidden="1" customWidth="1"/>
    <col min="43" max="43" width="12.85546875" style="3" hidden="1" customWidth="1"/>
    <col min="44" max="44" width="23.5703125" style="3" hidden="1" customWidth="1"/>
    <col min="45" max="45" width="17.7109375" style="3" hidden="1" customWidth="1"/>
    <col min="46" max="46" width="14.28515625" style="3" hidden="1" customWidth="1"/>
    <col min="47" max="47" width="13.140625" style="3" hidden="1" customWidth="1"/>
    <col min="48" max="48" width="23.42578125" style="3" customWidth="1"/>
    <col min="49" max="49" width="15.85546875" style="3" customWidth="1"/>
    <col min="50" max="50" width="16.5703125" style="3" customWidth="1"/>
    <col min="51" max="16384" width="9.140625" style="3"/>
  </cols>
  <sheetData>
    <row r="1" spans="1:50" ht="55.5" customHeight="1" thickTop="1" thickBot="1">
      <c r="A1" s="82" t="s">
        <v>18</v>
      </c>
      <c r="B1" s="83" t="s">
        <v>33</v>
      </c>
      <c r="C1" s="81" t="s">
        <v>16</v>
      </c>
      <c r="D1" s="81" t="s">
        <v>17</v>
      </c>
      <c r="E1" s="83" t="s">
        <v>19</v>
      </c>
      <c r="F1" s="6">
        <v>1</v>
      </c>
      <c r="G1" s="6">
        <v>2</v>
      </c>
      <c r="H1" s="6">
        <v>2</v>
      </c>
      <c r="I1" s="6">
        <v>2</v>
      </c>
      <c r="J1" s="6">
        <v>2</v>
      </c>
      <c r="K1" s="6">
        <v>2</v>
      </c>
      <c r="L1" s="6">
        <v>2</v>
      </c>
      <c r="M1" s="6">
        <v>2</v>
      </c>
      <c r="N1" s="6">
        <v>2</v>
      </c>
      <c r="O1" s="6">
        <v>2</v>
      </c>
      <c r="P1" s="6">
        <v>2</v>
      </c>
      <c r="Q1" s="6">
        <v>2</v>
      </c>
      <c r="R1" s="6">
        <v>2</v>
      </c>
      <c r="S1" s="6">
        <v>2</v>
      </c>
      <c r="T1" s="6">
        <v>2</v>
      </c>
      <c r="U1" s="6">
        <v>2</v>
      </c>
      <c r="V1" s="6">
        <v>2</v>
      </c>
      <c r="W1" s="6">
        <v>2</v>
      </c>
      <c r="X1" s="6">
        <v>2</v>
      </c>
      <c r="Y1" s="6">
        <v>2</v>
      </c>
      <c r="Z1" s="6">
        <v>2</v>
      </c>
      <c r="AA1" s="6">
        <v>2</v>
      </c>
      <c r="AB1" s="6">
        <v>2</v>
      </c>
      <c r="AC1" s="6">
        <v>2</v>
      </c>
      <c r="AD1" s="6">
        <v>2</v>
      </c>
      <c r="AE1" s="6">
        <v>2</v>
      </c>
      <c r="AF1" s="6">
        <v>2</v>
      </c>
      <c r="AG1" s="6">
        <v>2</v>
      </c>
      <c r="AH1" s="6">
        <v>2</v>
      </c>
      <c r="AI1" s="6">
        <v>2</v>
      </c>
      <c r="AJ1" s="6">
        <v>2</v>
      </c>
      <c r="AK1" s="7"/>
      <c r="AL1" s="85" t="s">
        <v>23</v>
      </c>
      <c r="AM1" s="90" t="s">
        <v>25</v>
      </c>
      <c r="AN1" s="90" t="s">
        <v>26</v>
      </c>
      <c r="AO1" s="90" t="s">
        <v>27</v>
      </c>
      <c r="AP1" s="92" t="s">
        <v>28</v>
      </c>
      <c r="AQ1" s="94" t="s">
        <v>29</v>
      </c>
      <c r="AR1" s="88" t="s">
        <v>32</v>
      </c>
      <c r="AS1" s="87" t="s">
        <v>34</v>
      </c>
      <c r="AT1" s="90" t="s">
        <v>35</v>
      </c>
      <c r="AU1" s="97" t="s">
        <v>37</v>
      </c>
      <c r="AV1" s="96" t="s">
        <v>36</v>
      </c>
      <c r="AW1" s="99" t="s">
        <v>38</v>
      </c>
      <c r="AX1" s="80"/>
    </row>
    <row r="2" spans="1:50" ht="57.75" customHeight="1" thickBot="1">
      <c r="A2" s="82"/>
      <c r="B2" s="84"/>
      <c r="C2" s="81"/>
      <c r="D2" s="81"/>
      <c r="E2" s="84"/>
      <c r="F2" s="6" t="s">
        <v>15</v>
      </c>
      <c r="G2" s="6" t="s">
        <v>15</v>
      </c>
      <c r="H2" s="6" t="s">
        <v>15</v>
      </c>
      <c r="I2" s="6" t="s">
        <v>15</v>
      </c>
      <c r="J2" s="6" t="s">
        <v>15</v>
      </c>
      <c r="K2" s="6" t="s">
        <v>15</v>
      </c>
      <c r="L2" s="6" t="s">
        <v>15</v>
      </c>
      <c r="M2" s="6" t="s">
        <v>15</v>
      </c>
      <c r="N2" s="6" t="s">
        <v>15</v>
      </c>
      <c r="O2" s="6" t="s">
        <v>15</v>
      </c>
      <c r="P2" s="6" t="s">
        <v>15</v>
      </c>
      <c r="Q2" s="6" t="s">
        <v>15</v>
      </c>
      <c r="R2" s="6" t="s">
        <v>15</v>
      </c>
      <c r="S2" s="6" t="s">
        <v>15</v>
      </c>
      <c r="T2" s="6" t="s">
        <v>15</v>
      </c>
      <c r="U2" s="6" t="s">
        <v>15</v>
      </c>
      <c r="V2" s="6" t="s">
        <v>15</v>
      </c>
      <c r="W2" s="6" t="s">
        <v>15</v>
      </c>
      <c r="X2" s="6" t="s">
        <v>15</v>
      </c>
      <c r="Y2" s="6" t="s">
        <v>15</v>
      </c>
      <c r="Z2" s="6" t="s">
        <v>15</v>
      </c>
      <c r="AA2" s="6" t="s">
        <v>15</v>
      </c>
      <c r="AB2" s="6" t="s">
        <v>15</v>
      </c>
      <c r="AC2" s="6" t="s">
        <v>15</v>
      </c>
      <c r="AD2" s="6" t="s">
        <v>15</v>
      </c>
      <c r="AE2" s="6" t="s">
        <v>15</v>
      </c>
      <c r="AF2" s="6" t="s">
        <v>15</v>
      </c>
      <c r="AG2" s="6" t="s">
        <v>15</v>
      </c>
      <c r="AH2" s="8" t="s">
        <v>15</v>
      </c>
      <c r="AI2" s="8" t="s">
        <v>15</v>
      </c>
      <c r="AJ2" s="8" t="s">
        <v>15</v>
      </c>
      <c r="AK2" s="9"/>
      <c r="AL2" s="86"/>
      <c r="AM2" s="91"/>
      <c r="AN2" s="91"/>
      <c r="AO2" s="91"/>
      <c r="AP2" s="93"/>
      <c r="AQ2" s="95"/>
      <c r="AR2" s="89"/>
      <c r="AS2" s="87"/>
      <c r="AT2" s="91"/>
      <c r="AU2" s="98"/>
      <c r="AV2" s="96"/>
      <c r="AW2" s="98"/>
      <c r="AX2" s="80"/>
    </row>
    <row r="3" spans="1:50" ht="16.5" customHeight="1" thickBot="1">
      <c r="A3" s="5"/>
      <c r="B3" s="12"/>
      <c r="C3" s="12"/>
      <c r="D3" s="13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6"/>
      <c r="AL3" s="17"/>
      <c r="AM3" s="18"/>
      <c r="AN3" s="18"/>
      <c r="AO3" s="19"/>
      <c r="AP3" s="20"/>
      <c r="AQ3" s="21"/>
      <c r="AR3" s="22"/>
      <c r="AS3" s="29"/>
      <c r="AT3" s="59"/>
      <c r="AU3" s="59"/>
      <c r="AV3" s="65"/>
      <c r="AW3" s="66"/>
    </row>
    <row r="4" spans="1:50" ht="16.5" thickBot="1">
      <c r="A4" s="2">
        <v>1</v>
      </c>
      <c r="B4" s="23" t="s">
        <v>24</v>
      </c>
      <c r="C4" s="24" t="s">
        <v>0</v>
      </c>
      <c r="D4" s="25" t="s">
        <v>1</v>
      </c>
      <c r="E4" s="26" t="s">
        <v>30</v>
      </c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8"/>
      <c r="AI4" s="11"/>
      <c r="AJ4" s="11"/>
      <c r="AK4" s="29"/>
      <c r="AL4" s="30">
        <f t="shared" ref="AL4:AL14" si="0">SUM(F4*2,H4,I4*4,M4*2,Q4*2,AF4*5,AH4*10,V4*2,L4)</f>
        <v>0</v>
      </c>
      <c r="AM4" s="18">
        <f t="shared" ref="AM4:AM14" si="1">SUM(K4,Q4,V4*2,U4*2,R4*2,X4*2,O4,I4*3)</f>
        <v>0</v>
      </c>
      <c r="AN4" s="11">
        <f>AL4+AM4</f>
        <v>0</v>
      </c>
      <c r="AO4" s="54"/>
      <c r="AP4" s="31">
        <f>AN4-AO4</f>
        <v>0</v>
      </c>
      <c r="AQ4" s="32">
        <v>24.495999999999999</v>
      </c>
      <c r="AR4" s="22">
        <f>SUM($F4*'2015'!$E$3,$G4*'2015'!$E$4,$H4*'2015'!$E$5,$I4*'2015'!$E$6,$J4*'2015'!$E$7,$K4*'2015'!$E$8,$L4*'2015'!$E$9,$M4*'2015'!$E$10,$N4*'2015'!$E$11,$O4*'2015'!$E$12,$P4*'2015'!$E$13,$Q4*'2015'!$E$14,$R4*'2015'!$E$15,$S4*'2015'!$E$16,$T4*'2015'!$E$17,$U4*'2015'!$E$18,$V4*'2015'!$E$19,$W4*'2015'!$E$20,$X4*'2015'!$E$21,$Y4*'2015'!$E$22,$Z4*'2015'!$E$23,$AA4*'2015'!$E$24,$AB4*'2015'!$E$25,$AC4*'2015'!$E$26,$AD4*'2015'!$E$27,$AE4*'2015'!$E$28,$AF4*'2015'!$E$29,$AG4*'2015'!$E$30,$AH4*'2015'!$E$31)</f>
        <v>0</v>
      </c>
      <c r="AS4" s="58">
        <f t="shared" ref="AS4:AS14" si="2">AR4+AP4</f>
        <v>0</v>
      </c>
      <c r="AT4" s="55"/>
      <c r="AU4" s="60">
        <f>AS4-AT4</f>
        <v>0</v>
      </c>
      <c r="AV4" s="59">
        <f>SUM($F4*'2015'!$F$3,$G4*'2015'!$F$4,$H4*'2015'!$F$5,$I4*'2015'!$F$6,$J4*'2015'!$F$7,$K4*'2015'!$F$8,$L4*'2015'!$F$9,$M4*'2015'!$F$10,$N4*'2015'!$F$11,$O4*'2015'!$F$12,$P4*'2015'!$F$13,$Q4*'2015'!$F$14,$R4*'2015'!$F$15,$S4*'2015'!$F$16,$T4*'2015'!$F$17,$U4*'2015'!$F$18,$V4*'2015'!$F$19,$W4*'2015'!$F$20,$X4*'2015'!$F$21,$Y4*'2015'!$F$22,$Z4*'2015'!$F$23,$AA4*'2015'!$F$24,$AB4*'2015'!$F$25,$AC4*'2015'!$F$26,$AD4*'2015'!$F$27,$AE4*'2015'!$F$28,$AF4*'2015'!$F$29,$AG4*'2015'!$F$30,$AH4*'2015'!$F$31,$AI4*'2015'!$F$32)</f>
        <v>0</v>
      </c>
      <c r="AW4" s="79" t="e">
        <f>[1]TDSheet!#REF!</f>
        <v>#REF!</v>
      </c>
      <c r="AX4" s="59"/>
    </row>
    <row r="5" spans="1:50" ht="16.5" thickBot="1">
      <c r="A5" s="2">
        <v>2</v>
      </c>
      <c r="B5" s="23" t="s">
        <v>24</v>
      </c>
      <c r="C5" s="24" t="s">
        <v>2</v>
      </c>
      <c r="D5" s="25" t="s">
        <v>3</v>
      </c>
      <c r="E5" s="26" t="s">
        <v>30</v>
      </c>
      <c r="F5" s="2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33"/>
      <c r="AI5" s="11"/>
      <c r="AJ5" s="11"/>
      <c r="AK5" s="29"/>
      <c r="AL5" s="30">
        <f t="shared" si="0"/>
        <v>0</v>
      </c>
      <c r="AM5" s="11">
        <f t="shared" si="1"/>
        <v>0</v>
      </c>
      <c r="AN5" s="11">
        <f t="shared" ref="AN5:AN14" si="3">AL5+AM5</f>
        <v>0</v>
      </c>
      <c r="AO5" s="54"/>
      <c r="AP5" s="31">
        <f t="shared" ref="AP5:AP14" si="4">AN5-AO5</f>
        <v>0</v>
      </c>
      <c r="AQ5" s="32"/>
      <c r="AR5" s="22">
        <f>SUM($F5*'2015'!$E$3,$G5*'2015'!$E$4,$H5*'2015'!$E$5,$I5*'2015'!$E$6,$J5*'2015'!$E$7,$K5*'2015'!$E$8,$L5*'2015'!$E$9,$M5*'2015'!$E$10,$N5*'2015'!$E$11,$O5*'2015'!$E$12,$P5*'2015'!$E$13,$Q5*'2015'!$E$14,$R5*'2015'!$E$15,$S5*'2015'!$E$16,$T5*'2015'!$E$17,$U5*'2015'!$E$18,$V5*'2015'!$E$19,$W5*'2015'!$E$20,$X5*'2015'!$E$21,$Y5*'2015'!$E$22,$Z5*'2015'!$E$23,$AA5*'2015'!$E$24,$AB5*'2015'!$E$25,$AC5*'2015'!$E$26,$AD5*'2015'!$E$27,$AE5*'2015'!$E$28,$AF5*'2015'!$E$29,$AG5*'2015'!$E$30,$AH5*'2015'!$E$31)</f>
        <v>0</v>
      </c>
      <c r="AS5" s="58">
        <f t="shared" si="2"/>
        <v>0</v>
      </c>
      <c r="AT5" s="55"/>
      <c r="AU5" s="60">
        <f t="shared" ref="AU5:AU14" si="5">AS5-AT5</f>
        <v>0</v>
      </c>
      <c r="AV5" s="59">
        <f>SUM($F5*'2015'!$F$3,$G5*'2015'!$F$4,$H5*'2015'!$F$5,$I5*'2015'!$F$6,$J5*'2015'!$F$7,$K5*'2015'!$F$8,$L5*'2015'!$F$9,$M5*'2015'!$F$10,$N5*'2015'!$F$11,$O5*'2015'!$F$12,$P5*'2015'!$F$13,$Q5*'2015'!$F$14,$R5*'2015'!$F$15,$S5*'2015'!$F$16,$T5*'2015'!$F$17,$U5*'2015'!$F$18,$V5*'2015'!$F$19,$W5*'2015'!$F$20,$X5*'2015'!$F$21,$Y5*'2015'!$F$22,$Z5*'2015'!$F$23,$AA5*'2015'!$F$24,$AB5*'2015'!$F$25,$AC5*'2015'!$F$26,$AD5*'2015'!$F$27,$AE5*'2015'!$F$28,$AF5*'2015'!$F$29,$AG5*'2015'!$F$30,$AH5*'2015'!$F$31,$AI5*'2015'!$F$32)</f>
        <v>0</v>
      </c>
      <c r="AW5" s="79">
        <f>[1]TDSheet!$F9</f>
        <v>24.495999999999999</v>
      </c>
      <c r="AX5" s="59"/>
    </row>
    <row r="6" spans="1:50" ht="16.5" thickBot="1">
      <c r="A6" s="2">
        <v>3</v>
      </c>
      <c r="B6" s="23" t="s">
        <v>24</v>
      </c>
      <c r="C6" s="24" t="s">
        <v>0</v>
      </c>
      <c r="D6" s="25" t="s">
        <v>4</v>
      </c>
      <c r="E6" s="26" t="s">
        <v>30</v>
      </c>
      <c r="F6" s="2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8"/>
      <c r="AI6" s="11"/>
      <c r="AJ6" s="11"/>
      <c r="AK6" s="29"/>
      <c r="AL6" s="30">
        <f t="shared" si="0"/>
        <v>0</v>
      </c>
      <c r="AM6" s="11">
        <f t="shared" si="1"/>
        <v>0</v>
      </c>
      <c r="AN6" s="11">
        <f t="shared" si="3"/>
        <v>0</v>
      </c>
      <c r="AO6" s="54"/>
      <c r="AP6" s="31">
        <f t="shared" si="4"/>
        <v>0</v>
      </c>
      <c r="AQ6" s="32">
        <v>28.016999999999999</v>
      </c>
      <c r="AR6" s="22">
        <f>SUM($F6*'2015'!$E$3,$G6*'2015'!$E$4,$H6*'2015'!$E$5,$I6*'2015'!$E$6,$J6*'2015'!$E$7,$K6*'2015'!$E$8,$L6*'2015'!$E$9,$M6*'2015'!$E$10,$N6*'2015'!$E$11,$O6*'2015'!$E$12,$P6*'2015'!$E$13,$Q6*'2015'!$E$14,$R6*'2015'!$E$15,$S6*'2015'!$E$16,$T6*'2015'!$E$17,$U6*'2015'!$E$18,$V6*'2015'!$E$19,$W6*'2015'!$E$20,$X6*'2015'!$E$21,$Y6*'2015'!$E$22,$Z6*'2015'!$E$23,$AA6*'2015'!$E$24,$AB6*'2015'!$E$25,$AC6*'2015'!$E$26,$AD6*'2015'!$E$27,$AE6*'2015'!$E$28,$AF6*'2015'!$E$29,$AG6*'2015'!$E$30,$AH6*'2015'!$E$31)</f>
        <v>0</v>
      </c>
      <c r="AS6" s="58">
        <f t="shared" si="2"/>
        <v>0</v>
      </c>
      <c r="AT6" s="55"/>
      <c r="AU6" s="60">
        <f t="shared" si="5"/>
        <v>0</v>
      </c>
      <c r="AV6" s="59">
        <f>SUM($F6*'2015'!$F$3,$G6*'2015'!$F$4,$H6*'2015'!$F$5,$I6*'2015'!$F$6,$J6*'2015'!$F$7,$K6*'2015'!$F$8,$L6*'2015'!$F$9,$M6*'2015'!$F$10,$N6*'2015'!$F$11,$O6*'2015'!$F$12,$P6*'2015'!$F$13,$Q6*'2015'!$F$14,$R6*'2015'!$F$15,$S6*'2015'!$F$16,$T6*'2015'!$F$17,$U6*'2015'!$F$18,$V6*'2015'!$F$19,$W6*'2015'!$F$20,$X6*'2015'!$F$21,$Y6*'2015'!$F$22,$Z6*'2015'!$F$23,$AA6*'2015'!$F$24,$AB6*'2015'!$F$25,$AC6*'2015'!$F$26,$AD6*'2015'!$F$27,$AE6*'2015'!$F$28,$AF6*'2015'!$F$29,$AG6*'2015'!$F$30,$AH6*'2015'!$F$31,$AI6*'2015'!$F$32)</f>
        <v>0</v>
      </c>
      <c r="AW6" s="79">
        <f>[1]TDSheet!$F11</f>
        <v>28.016999999999999</v>
      </c>
      <c r="AX6" s="59"/>
    </row>
    <row r="7" spans="1:50" ht="16.5" thickBot="1">
      <c r="A7" s="2">
        <v>4</v>
      </c>
      <c r="B7" s="23" t="s">
        <v>24</v>
      </c>
      <c r="C7" s="24" t="s">
        <v>0</v>
      </c>
      <c r="D7" s="25" t="s">
        <v>5</v>
      </c>
      <c r="E7" s="26" t="s">
        <v>30</v>
      </c>
      <c r="F7" s="2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28"/>
      <c r="AI7" s="11"/>
      <c r="AJ7" s="11"/>
      <c r="AK7" s="29"/>
      <c r="AL7" s="30">
        <f t="shared" si="0"/>
        <v>0</v>
      </c>
      <c r="AM7" s="11">
        <f t="shared" si="1"/>
        <v>0</v>
      </c>
      <c r="AN7" s="11">
        <f t="shared" si="3"/>
        <v>0</v>
      </c>
      <c r="AO7" s="54"/>
      <c r="AP7" s="31">
        <f t="shared" si="4"/>
        <v>0</v>
      </c>
      <c r="AQ7" s="32">
        <v>58.399000000000001</v>
      </c>
      <c r="AR7" s="22">
        <f>SUM($F7*'2015'!$E$3,$G7*'2015'!$E$4,$H7*'2015'!$E$5,$I7*'2015'!$E$6,$J7*'2015'!$E$7,$K7*'2015'!$E$8,$L7*'2015'!$E$9,$M7*'2015'!$E$10,$N7*'2015'!$E$11,$O7*'2015'!$E$12,$P7*'2015'!$E$13,$Q7*'2015'!$E$14,$R7*'2015'!$E$15,$S7*'2015'!$E$16,$T7*'2015'!$E$17,$U7*'2015'!$E$18,$V7*'2015'!$E$19,$W7*'2015'!$E$20,$X7*'2015'!$E$21,$Y7*'2015'!$E$22,$Z7*'2015'!$E$23,$AA7*'2015'!$E$24,$AB7*'2015'!$E$25,$AC7*'2015'!$E$26,$AD7*'2015'!$E$27,$AE7*'2015'!$E$28,$AF7*'2015'!$E$29,$AG7*'2015'!$E$30,$AH7*'2015'!$E$31)</f>
        <v>0</v>
      </c>
      <c r="AS7" s="58">
        <f t="shared" si="2"/>
        <v>0</v>
      </c>
      <c r="AT7" s="55"/>
      <c r="AU7" s="60">
        <f t="shared" si="5"/>
        <v>0</v>
      </c>
      <c r="AV7" s="59">
        <f>SUM($F7*'2015'!$F$3,$G7*'2015'!$F$4,$H7*'2015'!$F$5,$I7*'2015'!$F$6,$J7*'2015'!$F$7,$K7*'2015'!$F$8,$L7*'2015'!$F$9,$M7*'2015'!$F$10,$N7*'2015'!$F$11,$O7*'2015'!$F$12,$P7*'2015'!$F$13,$Q7*'2015'!$F$14,$R7*'2015'!$F$15,$S7*'2015'!$F$16,$T7*'2015'!$F$17,$U7*'2015'!$F$18,$V7*'2015'!$F$19,$W7*'2015'!$F$20,$X7*'2015'!$F$21,$Y7*'2015'!$F$22,$Z7*'2015'!$F$23,$AA7*'2015'!$F$24,$AB7*'2015'!$F$25,$AC7*'2015'!$F$26,$AD7*'2015'!$F$27,$AE7*'2015'!$F$28,$AF7*'2015'!$F$29,$AG7*'2015'!$F$30,$AH7*'2015'!$F$31,$AI7*'2015'!$F$32)</f>
        <v>0</v>
      </c>
      <c r="AW7" s="79">
        <f>[1]TDSheet!$F12</f>
        <v>58.399000000000001</v>
      </c>
      <c r="AX7" s="59"/>
    </row>
    <row r="8" spans="1:50" ht="16.5" thickBot="1">
      <c r="A8" s="2">
        <v>6</v>
      </c>
      <c r="B8" s="23" t="s">
        <v>24</v>
      </c>
      <c r="C8" s="24" t="s">
        <v>0</v>
      </c>
      <c r="D8" s="25" t="s">
        <v>6</v>
      </c>
      <c r="E8" s="26" t="s">
        <v>30</v>
      </c>
      <c r="F8" s="2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8"/>
      <c r="AI8" s="11">
        <v>0.12</v>
      </c>
      <c r="AJ8" s="11"/>
      <c r="AK8" s="29"/>
      <c r="AL8" s="30">
        <f t="shared" si="0"/>
        <v>0</v>
      </c>
      <c r="AM8" s="11">
        <f t="shared" si="1"/>
        <v>0</v>
      </c>
      <c r="AN8" s="11">
        <f t="shared" si="3"/>
        <v>0</v>
      </c>
      <c r="AO8" s="54"/>
      <c r="AP8" s="31">
        <f t="shared" si="4"/>
        <v>0</v>
      </c>
      <c r="AQ8" s="32">
        <v>86.813000000000002</v>
      </c>
      <c r="AR8" s="22">
        <f>SUM($F8*'2015'!$E$3,$G8*'2015'!$E$4,$H8*'2015'!$E$5,$I8*'2015'!$E$6,$J8*'2015'!$E$7,$K8*'2015'!$E$8,$L8*'2015'!$E$9,$M8*'2015'!$E$10,$N8*'2015'!$E$11,$O8*'2015'!$E$12,$P8*'2015'!$E$13,$Q8*'2015'!$E$14,$R8*'2015'!$E$15,$S8*'2015'!$E$16,$T8*'2015'!$E$17,$U8*'2015'!$E$18,$V8*'2015'!$E$19,$W8*'2015'!$E$20,$X8*'2015'!$E$21,$Y8*'2015'!$E$22,$Z8*'2015'!$E$23,$AA8*'2015'!$E$24,$AB8*'2015'!$E$25,$AC8*'2015'!$E$26,$AD8*'2015'!$E$27,$AE8*'2015'!$E$28,$AF8*'2015'!$E$29,$AG8*'2015'!$E$30,$AH8*'2015'!$E$31)</f>
        <v>0</v>
      </c>
      <c r="AS8" s="58">
        <f t="shared" si="2"/>
        <v>0</v>
      </c>
      <c r="AT8" s="55"/>
      <c r="AU8" s="60">
        <f t="shared" si="5"/>
        <v>0</v>
      </c>
      <c r="AV8" s="59">
        <f>SUM($F8*'2015'!$F$3,$G8*'2015'!$F$4,$H8*'2015'!$F$5,$I8*'2015'!$F$6,$J8*'2015'!$F$7,$K8*'2015'!$F$8,$L8*'2015'!$F$9,$M8*'2015'!$F$10,$N8*'2015'!$F$11,$O8*'2015'!$F$12,$P8*'2015'!$F$13,$Q8*'2015'!$F$14,$R8*'2015'!$F$15,$S8*'2015'!$F$16,$T8*'2015'!$F$17,$U8*'2015'!$F$18,$V8*'2015'!$F$19,$W8*'2015'!$F$20,$X8*'2015'!$F$21,$Y8*'2015'!$F$22,$Z8*'2015'!$F$23,$AA8*'2015'!$F$24,$AB8*'2015'!$F$25,$AC8*'2015'!$F$26,$AD8*'2015'!$F$27,$AE8*'2015'!$F$28,$AF8*'2015'!$F$29,$AG8*'2015'!$F$30,$AH8*'2015'!$F$31,$AI8*'2015'!$F$32)</f>
        <v>0.12</v>
      </c>
      <c r="AW8" s="79">
        <f>SUM([1]TDSheet!$F13,[1]TDSheet!$F15,[1]TDSheet!$F16)</f>
        <v>87.961999999999989</v>
      </c>
      <c r="AX8" s="59"/>
    </row>
    <row r="9" spans="1:50" ht="16.5" thickBot="1">
      <c r="A9" s="2">
        <v>8</v>
      </c>
      <c r="B9" s="23" t="s">
        <v>24</v>
      </c>
      <c r="C9" s="24" t="s">
        <v>7</v>
      </c>
      <c r="D9" s="25" t="s">
        <v>8</v>
      </c>
      <c r="E9" s="26" t="s">
        <v>30</v>
      </c>
      <c r="F9" s="2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28"/>
      <c r="AI9" s="11"/>
      <c r="AJ9" s="11"/>
      <c r="AK9" s="29"/>
      <c r="AL9" s="30">
        <f t="shared" si="0"/>
        <v>0</v>
      </c>
      <c r="AM9" s="11">
        <f t="shared" si="1"/>
        <v>0</v>
      </c>
      <c r="AN9" s="11">
        <f t="shared" si="3"/>
        <v>0</v>
      </c>
      <c r="AO9" s="54">
        <v>25</v>
      </c>
      <c r="AP9" s="31">
        <f t="shared" si="4"/>
        <v>-25</v>
      </c>
      <c r="AQ9" s="32">
        <v>29.838999999999999</v>
      </c>
      <c r="AR9" s="22">
        <f>SUM($F9*'2015'!$E$3,$G9*'2015'!$E$4,$H9*'2015'!$E$5,$I9*'2015'!$E$6,$J9*'2015'!$E$7,$K9*'2015'!$E$8,$L9*'2015'!$E$9,$M9*'2015'!$E$10,$N9*'2015'!$E$11,$O9*'2015'!$E$12,$P9*'2015'!$E$13,$Q9*'2015'!$E$14,$R9*'2015'!$E$15,$S9*'2015'!$E$16,$T9*'2015'!$E$17,$U9*'2015'!$E$18,$V9*'2015'!$E$19,$W9*'2015'!$E$20,$X9*'2015'!$E$21,$Y9*'2015'!$E$22,$Z9*'2015'!$E$23,$AA9*'2015'!$E$24,$AB9*'2015'!$E$25,$AC9*'2015'!$E$26,$AD9*'2015'!$E$27,$AE9*'2015'!$E$28,$AF9*'2015'!$E$29,$AG9*'2015'!$E$30,$AH9*'2015'!$E$31)</f>
        <v>0</v>
      </c>
      <c r="AS9" s="58">
        <f t="shared" si="2"/>
        <v>-25</v>
      </c>
      <c r="AT9" s="55"/>
      <c r="AU9" s="60">
        <f t="shared" si="5"/>
        <v>-25</v>
      </c>
      <c r="AV9" s="59">
        <f>SUM($F9*'2015'!$F$3,$G9*'2015'!$F$4,$H9*'2015'!$F$5,$I9*'2015'!$F$6,$J9*'2015'!$F$7,$K9*'2015'!$F$8,$L9*'2015'!$F$9,$M9*'2015'!$F$10,$N9*'2015'!$F$11,$O9*'2015'!$F$12,$P9*'2015'!$F$13,$Q9*'2015'!$F$14,$R9*'2015'!$F$15,$S9*'2015'!$F$16,$T9*'2015'!$F$17,$U9*'2015'!$F$18,$V9*'2015'!$F$19,$W9*'2015'!$F$20,$X9*'2015'!$F$21,$Y9*'2015'!$F$22,$Z9*'2015'!$F$23,$AA9*'2015'!$F$24,$AB9*'2015'!$F$25,$AC9*'2015'!$F$26,$AD9*'2015'!$F$27,$AE9*'2015'!$F$28,$AF9*'2015'!$F$29,$AG9*'2015'!$F$30,$AH9*'2015'!$F$31,$AI9*'2015'!$F$32)</f>
        <v>0</v>
      </c>
      <c r="AW9" s="79">
        <f>[1]TDSheet!$F17</f>
        <v>8.0719999999999992</v>
      </c>
      <c r="AX9" s="59"/>
    </row>
    <row r="10" spans="1:50" ht="16.5" thickBot="1">
      <c r="A10" s="2">
        <v>9</v>
      </c>
      <c r="B10" s="23" t="s">
        <v>24</v>
      </c>
      <c r="C10" s="24" t="s">
        <v>0</v>
      </c>
      <c r="D10" s="25" t="s">
        <v>9</v>
      </c>
      <c r="E10" s="26" t="s">
        <v>30</v>
      </c>
      <c r="F10" s="2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28"/>
      <c r="AI10" s="11"/>
      <c r="AJ10" s="11"/>
      <c r="AK10" s="29"/>
      <c r="AL10" s="30">
        <f t="shared" si="0"/>
        <v>0</v>
      </c>
      <c r="AM10" s="11">
        <f t="shared" si="1"/>
        <v>0</v>
      </c>
      <c r="AN10" s="11">
        <f t="shared" si="3"/>
        <v>0</v>
      </c>
      <c r="AO10" s="54"/>
      <c r="AP10" s="31">
        <f t="shared" si="4"/>
        <v>0</v>
      </c>
      <c r="AQ10" s="32">
        <v>8.0719999999999992</v>
      </c>
      <c r="AR10" s="22">
        <f>SUM($F10*'2015'!$E$3,$G10*'2015'!$E$4,$H10*'2015'!$E$5,$I10*'2015'!$E$6,$J10*'2015'!$E$7,$K10*'2015'!$E$8,$L10*'2015'!$E$9,$M10*'2015'!$E$10,$N10*'2015'!$E$11,$O10*'2015'!$E$12,$P10*'2015'!$E$13,$Q10*'2015'!$E$14,$R10*'2015'!$E$15,$S10*'2015'!$E$16,$T10*'2015'!$E$17,$U10*'2015'!$E$18,$V10*'2015'!$E$19,$W10*'2015'!$E$20,$X10*'2015'!$E$21,$Y10*'2015'!$E$22,$Z10*'2015'!$E$23,$AA10*'2015'!$E$24,$AB10*'2015'!$E$25,$AC10*'2015'!$E$26,$AD10*'2015'!$E$27,$AE10*'2015'!$E$28,$AF10*'2015'!$E$29,$AG10*'2015'!$E$30,$AH10*'2015'!$E$31)</f>
        <v>0</v>
      </c>
      <c r="AS10" s="58">
        <f t="shared" si="2"/>
        <v>0</v>
      </c>
      <c r="AT10" s="55"/>
      <c r="AU10" s="60">
        <f t="shared" si="5"/>
        <v>0</v>
      </c>
      <c r="AV10" s="59">
        <f>SUM($F10*'2015'!$F$3,$G10*'2015'!$F$4,$H10*'2015'!$F$5,$I10*'2015'!$F$6,$J10*'2015'!$F$7,$K10*'2015'!$F$8,$L10*'2015'!$F$9,$M10*'2015'!$F$10,$N10*'2015'!$F$11,$O10*'2015'!$F$12,$P10*'2015'!$F$13,$Q10*'2015'!$F$14,$R10*'2015'!$F$15,$S10*'2015'!$F$16,$T10*'2015'!$F$17,$U10*'2015'!$F$18,$V10*'2015'!$F$19,$W10*'2015'!$F$20,$X10*'2015'!$F$21,$Y10*'2015'!$F$22,$Z10*'2015'!$F$23,$AA10*'2015'!$F$24,$AB10*'2015'!$F$25,$AC10*'2015'!$F$26,$AD10*'2015'!$F$27,$AE10*'2015'!$F$28,$AF10*'2015'!$F$29,$AG10*'2015'!$F$30,$AH10*'2015'!$F$31,$AI10*'2015'!$F$32)</f>
        <v>0</v>
      </c>
      <c r="AW10" s="79">
        <f>[1]TDSheet!$F18</f>
        <v>0.51</v>
      </c>
      <c r="AX10" s="59"/>
    </row>
    <row r="11" spans="1:50" ht="16.5" thickBot="1">
      <c r="A11" s="2">
        <v>10</v>
      </c>
      <c r="B11" s="23" t="s">
        <v>24</v>
      </c>
      <c r="C11" s="24" t="s">
        <v>10</v>
      </c>
      <c r="D11" s="25" t="s">
        <v>11</v>
      </c>
      <c r="E11" s="26" t="s">
        <v>30</v>
      </c>
      <c r="F11" s="2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28"/>
      <c r="AI11" s="11"/>
      <c r="AJ11" s="11"/>
      <c r="AK11" s="29"/>
      <c r="AL11" s="30">
        <f t="shared" si="0"/>
        <v>0</v>
      </c>
      <c r="AM11" s="11">
        <f t="shared" si="1"/>
        <v>0</v>
      </c>
      <c r="AN11" s="11">
        <f t="shared" si="3"/>
        <v>0</v>
      </c>
      <c r="AO11" s="54"/>
      <c r="AP11" s="31">
        <f t="shared" si="4"/>
        <v>0</v>
      </c>
      <c r="AQ11" s="32">
        <v>0.51</v>
      </c>
      <c r="AR11" s="22">
        <f>SUM($F11*'2015'!$E$3,$G11*'2015'!$E$4,$H11*'2015'!$E$5,$I11*'2015'!$E$6,$J11*'2015'!$E$7,$K11*'2015'!$E$8,$L11*'2015'!$E$9,$M11*'2015'!$E$10,$N11*'2015'!$E$11,$O11*'2015'!$E$12,$P11*'2015'!$E$13,$Q11*'2015'!$E$14,$R11*'2015'!$E$15,$S11*'2015'!$E$16,$T11*'2015'!$E$17,$U11*'2015'!$E$18,$V11*'2015'!$E$19,$W11*'2015'!$E$20,$X11*'2015'!$E$21,$Y11*'2015'!$E$22,$Z11*'2015'!$E$23,$AA11*'2015'!$E$24,$AB11*'2015'!$E$25,$AC11*'2015'!$E$26,$AD11*'2015'!$E$27,$AE11*'2015'!$E$28,$AF11*'2015'!$E$29,$AG11*'2015'!$E$30,$AH11*'2015'!$E$31)</f>
        <v>0</v>
      </c>
      <c r="AS11" s="58">
        <f t="shared" si="2"/>
        <v>0</v>
      </c>
      <c r="AT11" s="55"/>
      <c r="AU11" s="60">
        <f t="shared" si="5"/>
        <v>0</v>
      </c>
      <c r="AV11" s="59">
        <f>SUM($F11*'2015'!$F$3,$G11*'2015'!$F$4,$H11*'2015'!$F$5,$I11*'2015'!$F$6,$J11*'2015'!$F$7,$K11*'2015'!$F$8,$L11*'2015'!$F$9,$M11*'2015'!$F$10,$N11*'2015'!$F$11,$O11*'2015'!$F$12,$P11*'2015'!$F$13,$Q11*'2015'!$F$14,$R11*'2015'!$F$15,$S11*'2015'!$F$16,$T11*'2015'!$F$17,$U11*'2015'!$F$18,$V11*'2015'!$F$19,$W11*'2015'!$F$20,$X11*'2015'!$F$21,$Y11*'2015'!$F$22,$Z11*'2015'!$F$23,$AA11*'2015'!$F$24,$AB11*'2015'!$F$25,$AC11*'2015'!$F$26,$AD11*'2015'!$F$27,$AE11*'2015'!$F$28,$AF11*'2015'!$F$29,$AG11*'2015'!$F$30,$AH11*'2015'!$F$31,$AI11*'2015'!$F$32)</f>
        <v>0</v>
      </c>
      <c r="AW11" s="79">
        <f>SUM([1]TDSheet!$F19,[1]TDSheet!$F20)</f>
        <v>52.338999999999999</v>
      </c>
      <c r="AX11" s="59"/>
    </row>
    <row r="12" spans="1:50" ht="16.5" thickBot="1">
      <c r="A12" s="2">
        <v>12</v>
      </c>
      <c r="B12" s="23" t="s">
        <v>24</v>
      </c>
      <c r="C12" s="24" t="s">
        <v>7</v>
      </c>
      <c r="D12" s="25" t="s">
        <v>12</v>
      </c>
      <c r="E12" s="26" t="s">
        <v>30</v>
      </c>
      <c r="F12" s="2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v>3.65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>
        <v>0.24</v>
      </c>
      <c r="AG12" s="11"/>
      <c r="AH12" s="28">
        <v>0.91</v>
      </c>
      <c r="AI12" s="11"/>
      <c r="AJ12" s="11"/>
      <c r="AK12" s="29"/>
      <c r="AL12" s="30">
        <f t="shared" si="0"/>
        <v>10.299999999999999</v>
      </c>
      <c r="AM12" s="11">
        <f t="shared" si="1"/>
        <v>7.3</v>
      </c>
      <c r="AN12" s="11">
        <f t="shared" si="3"/>
        <v>17.599999999999998</v>
      </c>
      <c r="AO12" s="54">
        <v>25</v>
      </c>
      <c r="AP12" s="31">
        <f t="shared" si="4"/>
        <v>-7.4000000000000021</v>
      </c>
      <c r="AQ12" s="32">
        <v>13.191000000000001</v>
      </c>
      <c r="AR12" s="22">
        <f>SUM($F12*'2015'!$E$3,$G12*'2015'!$E$4,$H12*'2015'!$E$5,$I12*'2015'!$E$6,$J12*'2015'!$E$7,$K12*'2015'!$E$8,$L12*'2015'!$E$9,$M12*'2015'!$E$10,$N12*'2015'!$E$11,$O12*'2015'!$E$12,$P12*'2015'!$E$13,$Q12*'2015'!$E$14,$R12*'2015'!$E$15,$S12*'2015'!$E$16,$T12*'2015'!$E$17,$U12*'2015'!$E$18,$V12*'2015'!$E$19,$W12*'2015'!$E$20,$X12*'2015'!$E$21,$Y12*'2015'!$E$22,$Z12*'2015'!$E$23,$AA12*'2015'!$E$24,$AB12*'2015'!$E$25,$AC12*'2015'!$E$26,$AD12*'2015'!$E$27,$AE12*'2015'!$E$28,$AF12*'2015'!$E$29,$AG12*'2015'!$E$30,$AH12*'2015'!$E$31)</f>
        <v>9.1</v>
      </c>
      <c r="AS12" s="58">
        <f t="shared" si="2"/>
        <v>1.6999999999999975</v>
      </c>
      <c r="AT12" s="55">
        <v>25</v>
      </c>
      <c r="AU12" s="60">
        <f t="shared" si="5"/>
        <v>-23.300000000000004</v>
      </c>
      <c r="AV12" s="59">
        <f>SUM($F12*'2015'!$F$3,$G12*'2015'!$F$4,$H12*'2015'!$F$5,$I12*'2015'!$F$6,$J12*'2015'!$F$7,$K12*'2015'!$F$8,$L12*'2015'!$F$9,$M12*'2015'!$F$10,$N12*'2015'!$F$11,$O12*'2015'!$F$12,$P12*'2015'!$F$13,$Q12*'2015'!$F$14,$R12*'2015'!$F$15,$S12*'2015'!$F$16,$T12*'2015'!$F$17,$U12*'2015'!$F$18,$V12*'2015'!$F$19,$W12*'2015'!$F$20,$X12*'2015'!$F$21,$Y12*'2015'!$F$22,$Z12*'2015'!$F$23,$AA12*'2015'!$F$24,$AB12*'2015'!$F$25,$AC12*'2015'!$F$26,$AD12*'2015'!$F$27,$AE12*'2015'!$F$28,$AF12*'2015'!$F$29,$AG12*'2015'!$F$30,$AH12*'2015'!$F$31,$AI12*'2015'!$F$32)</f>
        <v>0</v>
      </c>
      <c r="AW12" s="79"/>
      <c r="AX12" s="59"/>
    </row>
    <row r="13" spans="1:50" ht="16.5" thickBot="1">
      <c r="A13" s="2">
        <v>14</v>
      </c>
      <c r="B13" s="23" t="s">
        <v>24</v>
      </c>
      <c r="C13" s="24" t="s">
        <v>0</v>
      </c>
      <c r="D13" s="25" t="s">
        <v>13</v>
      </c>
      <c r="E13" s="26" t="s">
        <v>30</v>
      </c>
      <c r="F13" s="22"/>
      <c r="G13" s="11"/>
      <c r="H13" s="11"/>
      <c r="I13" s="11"/>
      <c r="J13" s="11"/>
      <c r="K13" s="11"/>
      <c r="L13" s="11"/>
      <c r="M13" s="11">
        <v>0.19</v>
      </c>
      <c r="N13" s="11"/>
      <c r="O13" s="11">
        <v>0.34</v>
      </c>
      <c r="P13" s="11"/>
      <c r="Q13" s="11">
        <v>0.43</v>
      </c>
      <c r="R13" s="11">
        <v>0.04</v>
      </c>
      <c r="S13" s="11">
        <v>0.04</v>
      </c>
      <c r="T13" s="11"/>
      <c r="U13" s="11">
        <v>0.04</v>
      </c>
      <c r="V13" s="11">
        <v>0.72</v>
      </c>
      <c r="W13" s="11"/>
      <c r="X13" s="11">
        <v>0.72</v>
      </c>
      <c r="Y13" s="11"/>
      <c r="Z13" s="11">
        <v>0.72</v>
      </c>
      <c r="AA13" s="11"/>
      <c r="AB13" s="11"/>
      <c r="AC13" s="11"/>
      <c r="AD13" s="11"/>
      <c r="AE13" s="11"/>
      <c r="AF13" s="11"/>
      <c r="AG13" s="11"/>
      <c r="AH13" s="28"/>
      <c r="AI13" s="11"/>
      <c r="AJ13" s="11"/>
      <c r="AK13" s="29"/>
      <c r="AL13" s="30">
        <f t="shared" si="0"/>
        <v>2.6799999999999997</v>
      </c>
      <c r="AM13" s="11">
        <f t="shared" si="1"/>
        <v>3.8099999999999996</v>
      </c>
      <c r="AN13" s="11">
        <f t="shared" si="3"/>
        <v>6.4899999999999993</v>
      </c>
      <c r="AO13" s="54"/>
      <c r="AP13" s="31">
        <f t="shared" si="4"/>
        <v>6.4899999999999993</v>
      </c>
      <c r="AQ13" s="32">
        <v>33.106000000000002</v>
      </c>
      <c r="AR13" s="22">
        <f>SUM($F13*'2015'!$E$3,$G13*'2015'!$E$4,$H13*'2015'!$E$5,$I13*'2015'!$E$6,$J13*'2015'!$E$7,$K13*'2015'!$E$8,$L13*'2015'!$E$9,$M13*'2015'!$E$10,$N13*'2015'!$E$11,$O13*'2015'!$E$12,$P13*'2015'!$E$13,$Q13*'2015'!$E$14,$R13*'2015'!$E$15,$S13*'2015'!$E$16,$T13*'2015'!$E$17,$U13*'2015'!$E$18,$V13*'2015'!$E$19,$W13*'2015'!$E$20,$X13*'2015'!$E$21,$Y13*'2015'!$E$22,$Z13*'2015'!$E$23,$AA13*'2015'!$E$24,$AB13*'2015'!$E$25,$AC13*'2015'!$E$26,$AD13*'2015'!$E$27,$AE13*'2015'!$E$28,$AF13*'2015'!$E$29,$AG13*'2015'!$E$30,$AH13*'2015'!$E$31)</f>
        <v>0</v>
      </c>
      <c r="AS13" s="58">
        <f t="shared" si="2"/>
        <v>6.4899999999999993</v>
      </c>
      <c r="AT13" s="55"/>
      <c r="AU13" s="60">
        <f t="shared" si="5"/>
        <v>6.4899999999999993</v>
      </c>
      <c r="AV13" s="59">
        <f>SUM($F13*'2015'!$F$3,$G13*'2015'!$F$4,$H13*'2015'!$F$5,$I13*'2015'!$F$6,$J13*'2015'!$F$7,$K13*'2015'!$F$8,$L13*'2015'!$F$9,$M13*'2015'!$F$10,$N13*'2015'!$F$11,$O13*'2015'!$F$12,$P13*'2015'!$F$13,$Q13*'2015'!$F$14,$R13*'2015'!$F$15,$S13*'2015'!$F$16,$T13*'2015'!$F$17,$U13*'2015'!$F$18,$V13*'2015'!$F$19,$W13*'2015'!$F$20,$X13*'2015'!$F$21,$Y13*'2015'!$F$22,$Z13*'2015'!$F$23,$AA13*'2015'!$F$24,$AB13*'2015'!$F$25,$AC13*'2015'!$F$26,$AD13*'2015'!$F$27,$AE13*'2015'!$F$28,$AF13*'2015'!$F$29,$AG13*'2015'!$F$30,$AH13*'2015'!$F$31,$AI13*'2015'!$F$32)</f>
        <v>0.04</v>
      </c>
      <c r="AW13" s="79"/>
      <c r="AX13" s="59"/>
    </row>
    <row r="14" spans="1:50" ht="16.5" thickBot="1">
      <c r="A14" s="2">
        <v>16</v>
      </c>
      <c r="B14" s="23" t="s">
        <v>24</v>
      </c>
      <c r="C14" s="24" t="s">
        <v>0</v>
      </c>
      <c r="D14" s="25" t="s">
        <v>14</v>
      </c>
      <c r="E14" s="26" t="s">
        <v>30</v>
      </c>
      <c r="F14" s="2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28"/>
      <c r="AI14" s="11"/>
      <c r="AJ14" s="11"/>
      <c r="AK14" s="29"/>
      <c r="AL14" s="30">
        <f t="shared" si="0"/>
        <v>0</v>
      </c>
      <c r="AM14" s="11">
        <f t="shared" si="1"/>
        <v>0</v>
      </c>
      <c r="AN14" s="11">
        <f t="shared" si="3"/>
        <v>0</v>
      </c>
      <c r="AO14" s="54"/>
      <c r="AP14" s="31">
        <f t="shared" si="4"/>
        <v>0</v>
      </c>
      <c r="AQ14" s="32"/>
      <c r="AR14" s="22">
        <f>SUM($F14*'2015'!$E$3,$G14*'2015'!$E$4,$H14*'2015'!$E$5,$I14*'2015'!$E$6,$J14*'2015'!$E$7,$K14*'2015'!$E$8,$L14*'2015'!$E$9,$M14*'2015'!$E$10,$N14*'2015'!$E$11,$O14*'2015'!$E$12,$P14*'2015'!$E$13,$Q14*'2015'!$E$14,$R14*'2015'!$E$15,$S14*'2015'!$E$16,$T14*'2015'!$E$17,$U14*'2015'!$E$18,$V14*'2015'!$E$19,$W14*'2015'!$E$20,$X14*'2015'!$E$21,$Y14*'2015'!$E$22,$Z14*'2015'!$E$23,$AA14*'2015'!$E$24,$AB14*'2015'!$E$25,$AC14*'2015'!$E$26,$AD14*'2015'!$E$27,$AE14*'2015'!$E$28,$AF14*'2015'!$E$29,$AG14*'2015'!$E$30,$AH14*'2015'!$E$31)</f>
        <v>0</v>
      </c>
      <c r="AS14" s="58">
        <f t="shared" si="2"/>
        <v>0</v>
      </c>
      <c r="AT14" s="55"/>
      <c r="AU14" s="60">
        <f t="shared" si="5"/>
        <v>0</v>
      </c>
      <c r="AV14" s="59">
        <f>SUM($F14*'2015'!$F$3,$G14*'2015'!$F$4,$H14*'2015'!$F$5,$I14*'2015'!$F$6,$J14*'2015'!$F$7,$K14*'2015'!$F$8,$L14*'2015'!$F$9,$M14*'2015'!$F$10,$N14*'2015'!$F$11,$O14*'2015'!$F$12,$P14*'2015'!$F$13,$Q14*'2015'!$F$14,$R14*'2015'!$F$15,$S14*'2015'!$F$16,$T14*'2015'!$F$17,$U14*'2015'!$F$18,$V14*'2015'!$F$19,$W14*'2015'!$F$20,$X14*'2015'!$F$21,$Y14*'2015'!$F$22,$Z14*'2015'!$F$23,$AA14*'2015'!$F$24,$AB14*'2015'!$F$25,$AC14*'2015'!$F$26,$AD14*'2015'!$F$27,$AE14*'2015'!$F$28,$AF14*'2015'!$F$29,$AG14*'2015'!$F$30,$AH14*'2015'!$F$31,$AI14*'2015'!$F$32)</f>
        <v>0</v>
      </c>
      <c r="AW14" s="79"/>
      <c r="AX14" s="59"/>
    </row>
    <row r="15" spans="1:50" ht="16.5" thickBot="1">
      <c r="A15" s="2"/>
      <c r="B15" s="23"/>
      <c r="C15" s="24"/>
      <c r="D15" s="25"/>
      <c r="E15" s="26"/>
      <c r="F15" s="2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28"/>
      <c r="AI15" s="11"/>
      <c r="AJ15" s="11"/>
      <c r="AK15" s="29"/>
      <c r="AL15" s="30"/>
      <c r="AM15" s="11"/>
      <c r="AN15" s="11"/>
      <c r="AO15" s="54"/>
      <c r="AP15" s="31"/>
      <c r="AQ15" s="32"/>
      <c r="AR15" s="22"/>
      <c r="AS15" s="58"/>
      <c r="AT15" s="55"/>
      <c r="AU15" s="60"/>
      <c r="AV15" s="59"/>
      <c r="AW15" s="79"/>
      <c r="AX15" s="59"/>
    </row>
    <row r="16" spans="1:50" ht="16.5" thickBot="1">
      <c r="A16" s="2"/>
      <c r="B16" s="23"/>
      <c r="C16" s="24"/>
      <c r="D16" s="25"/>
      <c r="E16" s="26"/>
      <c r="F16" s="2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28"/>
      <c r="AI16" s="11"/>
      <c r="AJ16" s="11"/>
      <c r="AK16" s="29"/>
      <c r="AL16" s="30"/>
      <c r="AM16" s="11"/>
      <c r="AN16" s="11"/>
      <c r="AO16" s="54"/>
      <c r="AP16" s="31"/>
      <c r="AQ16" s="32"/>
      <c r="AR16" s="22"/>
      <c r="AS16" s="58"/>
      <c r="AT16" s="55"/>
      <c r="AU16" s="60"/>
      <c r="AV16" s="59"/>
      <c r="AW16" s="79"/>
      <c r="AX16" s="59"/>
    </row>
    <row r="17" spans="1:50" ht="16.5" thickBot="1">
      <c r="A17" s="2"/>
      <c r="B17" s="23"/>
      <c r="C17" s="24"/>
      <c r="D17" s="25"/>
      <c r="E17" s="26"/>
      <c r="F17" s="2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28"/>
      <c r="AI17" s="11"/>
      <c r="AJ17" s="11"/>
      <c r="AK17" s="29"/>
      <c r="AL17" s="30"/>
      <c r="AM17" s="11"/>
      <c r="AN17" s="11"/>
      <c r="AO17" s="54"/>
      <c r="AP17" s="31"/>
      <c r="AQ17" s="32"/>
      <c r="AR17" s="22"/>
      <c r="AS17" s="58"/>
      <c r="AT17" s="55"/>
      <c r="AU17" s="60"/>
      <c r="AV17" s="59"/>
      <c r="AW17" s="79"/>
      <c r="AX17" s="59"/>
    </row>
    <row r="18" spans="1:50" ht="16.5" thickBot="1">
      <c r="A18" s="2"/>
      <c r="B18" s="23"/>
      <c r="C18" s="24"/>
      <c r="D18" s="25"/>
      <c r="E18" s="26"/>
      <c r="F18" s="2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8"/>
      <c r="AI18" s="11"/>
      <c r="AJ18" s="11"/>
      <c r="AK18" s="29"/>
      <c r="AL18" s="30"/>
      <c r="AM18" s="11"/>
      <c r="AN18" s="11"/>
      <c r="AO18" s="54"/>
      <c r="AP18" s="31"/>
      <c r="AQ18" s="32"/>
      <c r="AR18" s="22"/>
      <c r="AS18" s="58"/>
      <c r="AT18" s="55"/>
      <c r="AU18" s="60"/>
      <c r="AV18" s="59"/>
      <c r="AW18" s="79"/>
      <c r="AX18" s="59"/>
    </row>
    <row r="19" spans="1:50" ht="16.5" thickBot="1">
      <c r="A19" s="2"/>
      <c r="B19" s="23"/>
      <c r="C19" s="24"/>
      <c r="D19" s="25"/>
      <c r="E19" s="26"/>
      <c r="F19" s="2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28"/>
      <c r="AI19" s="11"/>
      <c r="AJ19" s="11"/>
      <c r="AK19" s="29"/>
      <c r="AL19" s="30"/>
      <c r="AM19" s="11"/>
      <c r="AN19" s="11"/>
      <c r="AO19" s="54"/>
      <c r="AP19" s="31"/>
      <c r="AQ19" s="32"/>
      <c r="AR19" s="22"/>
      <c r="AS19" s="58"/>
      <c r="AT19" s="55"/>
      <c r="AU19" s="60"/>
      <c r="AV19" s="59"/>
      <c r="AW19" s="79"/>
      <c r="AX19" s="59"/>
    </row>
    <row r="20" spans="1:50" ht="16.5" thickBot="1">
      <c r="A20" s="2"/>
      <c r="B20" s="23"/>
      <c r="C20" s="24"/>
      <c r="D20" s="25"/>
      <c r="E20" s="26"/>
      <c r="F20" s="2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28"/>
      <c r="AI20" s="11"/>
      <c r="AJ20" s="11"/>
      <c r="AK20" s="29"/>
      <c r="AL20" s="30"/>
      <c r="AM20" s="11"/>
      <c r="AN20" s="11"/>
      <c r="AO20" s="54"/>
      <c r="AP20" s="31"/>
      <c r="AQ20" s="32"/>
      <c r="AR20" s="22"/>
      <c r="AS20" s="58"/>
      <c r="AT20" s="55"/>
      <c r="AU20" s="60"/>
      <c r="AV20" s="59"/>
      <c r="AW20" s="79"/>
      <c r="AX20" s="59"/>
    </row>
    <row r="21" spans="1:50" ht="16.5" thickBot="1">
      <c r="A21" s="2"/>
      <c r="B21" s="23"/>
      <c r="C21" s="24"/>
      <c r="D21" s="25"/>
      <c r="E21" s="26"/>
      <c r="F21" s="2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28"/>
      <c r="AI21" s="11"/>
      <c r="AJ21" s="11"/>
      <c r="AK21" s="29"/>
      <c r="AL21" s="30"/>
      <c r="AM21" s="11"/>
      <c r="AN21" s="11"/>
      <c r="AO21" s="54"/>
      <c r="AP21" s="31"/>
      <c r="AQ21" s="32"/>
      <c r="AR21" s="22"/>
      <c r="AS21" s="58"/>
      <c r="AT21" s="55"/>
      <c r="AU21" s="60"/>
      <c r="AV21" s="59"/>
      <c r="AW21" s="79"/>
      <c r="AX21" s="59"/>
    </row>
    <row r="22" spans="1:50" ht="16.5" thickBot="1">
      <c r="A22" s="2"/>
      <c r="B22" s="23"/>
      <c r="C22" s="24"/>
      <c r="D22" s="25"/>
      <c r="E22" s="26"/>
      <c r="F22" s="22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28"/>
      <c r="AI22" s="11"/>
      <c r="AJ22" s="11"/>
      <c r="AK22" s="29"/>
      <c r="AL22" s="30"/>
      <c r="AM22" s="11"/>
      <c r="AN22" s="11"/>
      <c r="AO22" s="54"/>
      <c r="AP22" s="31"/>
      <c r="AQ22" s="32"/>
      <c r="AR22" s="22"/>
      <c r="AS22" s="58"/>
      <c r="AT22" s="55"/>
      <c r="AU22" s="60"/>
      <c r="AV22" s="59"/>
      <c r="AW22" s="79"/>
      <c r="AX22" s="59"/>
    </row>
    <row r="23" spans="1:50" ht="16.5" thickBot="1">
      <c r="A23" s="2"/>
      <c r="B23" s="23"/>
      <c r="C23" s="24"/>
      <c r="D23" s="25"/>
      <c r="E23" s="26"/>
      <c r="F23" s="2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28"/>
      <c r="AI23" s="11"/>
      <c r="AJ23" s="11"/>
      <c r="AK23" s="29"/>
      <c r="AL23" s="30"/>
      <c r="AM23" s="11"/>
      <c r="AN23" s="11"/>
      <c r="AO23" s="54"/>
      <c r="AP23" s="31"/>
      <c r="AQ23" s="32"/>
      <c r="AR23" s="22"/>
      <c r="AS23" s="58"/>
      <c r="AT23" s="55"/>
      <c r="AU23" s="60"/>
      <c r="AV23" s="59"/>
      <c r="AW23" s="79"/>
      <c r="AX23" s="59"/>
    </row>
    <row r="24" spans="1:50" ht="16.5" thickBot="1">
      <c r="A24" s="2"/>
      <c r="B24" s="23"/>
      <c r="C24" s="24"/>
      <c r="D24" s="25"/>
      <c r="E24" s="26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6"/>
      <c r="AI24" s="35"/>
      <c r="AJ24" s="35"/>
      <c r="AK24" s="37"/>
      <c r="AL24" s="30"/>
      <c r="AM24" s="11"/>
      <c r="AN24" s="11"/>
      <c r="AO24" s="55"/>
      <c r="AP24" s="31"/>
      <c r="AQ24" s="32"/>
      <c r="AR24" s="22"/>
      <c r="AS24" s="58"/>
      <c r="AT24" s="55"/>
      <c r="AU24" s="60"/>
      <c r="AV24" s="59"/>
      <c r="AW24" s="79"/>
      <c r="AX24" s="59"/>
    </row>
    <row r="25" spans="1:50" ht="16.5" thickBot="1">
      <c r="A25" s="2"/>
      <c r="B25" s="23"/>
      <c r="C25" s="24"/>
      <c r="D25" s="25"/>
      <c r="E25" s="26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6"/>
      <c r="AI25" s="35"/>
      <c r="AJ25" s="35"/>
      <c r="AK25" s="37"/>
      <c r="AL25" s="30"/>
      <c r="AM25" s="11"/>
      <c r="AN25" s="11"/>
      <c r="AO25" s="55"/>
      <c r="AP25" s="31"/>
      <c r="AQ25" s="32"/>
      <c r="AR25" s="22"/>
      <c r="AS25" s="58"/>
      <c r="AT25" s="55"/>
      <c r="AU25" s="60"/>
      <c r="AV25" s="59"/>
      <c r="AW25" s="79"/>
      <c r="AX25" s="59"/>
    </row>
    <row r="26" spans="1:50" ht="16.5" thickBot="1">
      <c r="A26" s="2"/>
      <c r="B26" s="23"/>
      <c r="C26" s="24"/>
      <c r="D26" s="25"/>
      <c r="E26" s="26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6"/>
      <c r="AI26" s="35"/>
      <c r="AJ26" s="35"/>
      <c r="AK26" s="37"/>
      <c r="AL26" s="30"/>
      <c r="AM26" s="11"/>
      <c r="AN26" s="11"/>
      <c r="AO26" s="55"/>
      <c r="AP26" s="31"/>
      <c r="AQ26" s="32"/>
      <c r="AR26" s="22"/>
      <c r="AS26" s="58"/>
      <c r="AT26" s="55"/>
      <c r="AU26" s="60"/>
      <c r="AV26" s="59"/>
      <c r="AW26" s="79"/>
      <c r="AX26" s="59"/>
    </row>
    <row r="27" spans="1:50" ht="16.5" thickBot="1">
      <c r="A27" s="2"/>
      <c r="B27" s="23"/>
      <c r="C27" s="24"/>
      <c r="D27" s="25"/>
      <c r="E27" s="26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  <c r="AI27" s="35"/>
      <c r="AJ27" s="35"/>
      <c r="AK27" s="37"/>
      <c r="AL27" s="30"/>
      <c r="AM27" s="11"/>
      <c r="AN27" s="11"/>
      <c r="AO27" s="55"/>
      <c r="AP27" s="31"/>
      <c r="AQ27" s="32"/>
      <c r="AR27" s="22"/>
      <c r="AS27" s="58"/>
      <c r="AT27" s="55"/>
      <c r="AU27" s="60"/>
      <c r="AV27" s="59"/>
      <c r="AW27" s="79"/>
      <c r="AX27" s="59"/>
    </row>
    <row r="28" spans="1:50" ht="16.5" thickBot="1">
      <c r="A28" s="2"/>
      <c r="B28" s="23"/>
      <c r="C28" s="24"/>
      <c r="D28" s="25"/>
      <c r="E28" s="26"/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6"/>
      <c r="AI28" s="35"/>
      <c r="AJ28" s="35"/>
      <c r="AK28" s="37"/>
      <c r="AL28" s="30"/>
      <c r="AM28" s="11"/>
      <c r="AN28" s="11"/>
      <c r="AO28" s="55"/>
      <c r="AP28" s="31"/>
      <c r="AQ28" s="32"/>
      <c r="AR28" s="22"/>
      <c r="AS28" s="58"/>
      <c r="AT28" s="55"/>
      <c r="AU28" s="60"/>
      <c r="AV28" s="59"/>
      <c r="AW28" s="79"/>
      <c r="AX28" s="59"/>
    </row>
    <row r="29" spans="1:50" ht="16.5" thickBot="1">
      <c r="A29" s="2"/>
      <c r="B29" s="23"/>
      <c r="C29" s="24"/>
      <c r="D29" s="25"/>
      <c r="E29" s="26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6"/>
      <c r="AI29" s="35"/>
      <c r="AJ29" s="35"/>
      <c r="AK29" s="37"/>
      <c r="AL29" s="30"/>
      <c r="AM29" s="11"/>
      <c r="AN29" s="11"/>
      <c r="AO29" s="55"/>
      <c r="AP29" s="31"/>
      <c r="AQ29" s="32"/>
      <c r="AR29" s="22"/>
      <c r="AS29" s="58"/>
      <c r="AT29" s="55"/>
      <c r="AU29" s="60"/>
      <c r="AV29" s="59"/>
      <c r="AW29" s="79"/>
      <c r="AX29" s="59"/>
    </row>
    <row r="30" spans="1:50" ht="16.5" thickBot="1">
      <c r="A30" s="2"/>
      <c r="B30" s="23"/>
      <c r="C30" s="24"/>
      <c r="D30" s="25"/>
      <c r="E30" s="26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  <c r="AI30" s="35"/>
      <c r="AJ30" s="35"/>
      <c r="AK30" s="37"/>
      <c r="AL30" s="30"/>
      <c r="AM30" s="11"/>
      <c r="AN30" s="11"/>
      <c r="AO30" s="55"/>
      <c r="AP30" s="31"/>
      <c r="AQ30" s="32"/>
      <c r="AR30" s="22"/>
      <c r="AS30" s="58"/>
      <c r="AT30" s="55"/>
      <c r="AU30" s="60"/>
      <c r="AV30" s="59"/>
      <c r="AW30" s="79"/>
      <c r="AX30" s="59"/>
    </row>
    <row r="31" spans="1:50" ht="16.5" thickBot="1">
      <c r="A31" s="2"/>
      <c r="B31" s="23"/>
      <c r="C31" s="24"/>
      <c r="D31" s="25"/>
      <c r="E31" s="26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6"/>
      <c r="AI31" s="35"/>
      <c r="AJ31" s="35"/>
      <c r="AK31" s="37"/>
      <c r="AL31" s="30"/>
      <c r="AM31" s="11"/>
      <c r="AN31" s="11"/>
      <c r="AO31" s="55"/>
      <c r="AP31" s="31"/>
      <c r="AQ31" s="32"/>
      <c r="AR31" s="22"/>
      <c r="AS31" s="58"/>
      <c r="AT31" s="55"/>
      <c r="AU31" s="60"/>
      <c r="AV31" s="59"/>
      <c r="AW31" s="79"/>
      <c r="AX31" s="59"/>
    </row>
    <row r="32" spans="1:50" ht="16.5" thickBot="1">
      <c r="A32" s="2"/>
      <c r="B32" s="23"/>
      <c r="C32" s="24"/>
      <c r="D32" s="25"/>
      <c r="E32" s="26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6"/>
      <c r="AI32" s="61"/>
      <c r="AJ32" s="35"/>
      <c r="AK32" s="37"/>
      <c r="AL32" s="30"/>
      <c r="AM32" s="11"/>
      <c r="AN32" s="11"/>
      <c r="AO32" s="55"/>
      <c r="AP32" s="31"/>
      <c r="AQ32" s="38"/>
      <c r="AR32" s="22"/>
      <c r="AS32" s="58"/>
      <c r="AT32" s="55"/>
      <c r="AU32" s="60"/>
      <c r="AV32" s="59"/>
      <c r="AW32" s="79"/>
      <c r="AX32" s="59"/>
    </row>
    <row r="33" spans="1:50" ht="16.5" thickBot="1">
      <c r="A33" s="2"/>
      <c r="B33" s="23"/>
      <c r="C33" s="43"/>
      <c r="D33" s="24"/>
      <c r="E33" s="26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39"/>
      <c r="AI33" s="62"/>
      <c r="AJ33" s="41"/>
      <c r="AK33" s="37"/>
      <c r="AL33" s="44"/>
      <c r="AM33" s="45"/>
      <c r="AN33" s="45"/>
      <c r="AO33" s="56"/>
      <c r="AP33" s="46"/>
      <c r="AQ33" s="42"/>
      <c r="AR33" s="22"/>
      <c r="AS33" s="58"/>
      <c r="AT33" s="55"/>
      <c r="AU33" s="60"/>
      <c r="AV33" s="59"/>
      <c r="AW33" s="79"/>
      <c r="AX33" s="59"/>
    </row>
    <row r="34" spans="1:50" ht="16.5" thickBot="1">
      <c r="B34" s="23"/>
      <c r="C34" s="47"/>
      <c r="D34" s="24"/>
      <c r="E34" s="12"/>
      <c r="F34" s="4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63"/>
      <c r="AJ34" s="11"/>
      <c r="AK34" s="11"/>
      <c r="AL34" s="11"/>
      <c r="AM34" s="11"/>
      <c r="AN34" s="11"/>
      <c r="AO34" s="54"/>
      <c r="AP34" s="31"/>
      <c r="AQ34" s="49"/>
      <c r="AR34" s="22"/>
      <c r="AS34" s="58"/>
      <c r="AT34" s="55"/>
      <c r="AU34" s="60"/>
      <c r="AV34" s="59"/>
      <c r="AW34" s="79"/>
      <c r="AX34" s="59"/>
    </row>
    <row r="35" spans="1:50" ht="16.5" thickBot="1">
      <c r="B35" s="23"/>
      <c r="C35" s="50"/>
      <c r="D35" s="24"/>
      <c r="E35" s="12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64"/>
      <c r="AJ35" s="50"/>
      <c r="AK35" s="50"/>
      <c r="AL35" s="51"/>
      <c r="AM35" s="52"/>
      <c r="AN35" s="52"/>
      <c r="AO35" s="57"/>
      <c r="AP35" s="52"/>
      <c r="AQ35" s="53"/>
      <c r="AR35" s="22"/>
      <c r="AS35" s="58"/>
      <c r="AT35" s="55"/>
      <c r="AU35" s="60"/>
      <c r="AV35" s="59"/>
      <c r="AW35" s="79"/>
      <c r="AX35" s="59"/>
    </row>
  </sheetData>
  <autoFilter ref="A3:AX35">
    <filterColumn colId="1"/>
    <filterColumn colId="48"/>
  </autoFilter>
  <mergeCells count="18">
    <mergeCell ref="AU1:AU2"/>
    <mergeCell ref="AW1:AW2"/>
    <mergeCell ref="AX1:AX2"/>
    <mergeCell ref="C1:C2"/>
    <mergeCell ref="D1:D2"/>
    <mergeCell ref="A1:A2"/>
    <mergeCell ref="E1:E2"/>
    <mergeCell ref="AL1:AL2"/>
    <mergeCell ref="B1:B2"/>
    <mergeCell ref="AS1:AS2"/>
    <mergeCell ref="AR1:AR2"/>
    <mergeCell ref="AM1:AM2"/>
    <mergeCell ref="AN1:AN2"/>
    <mergeCell ref="AO1:AO2"/>
    <mergeCell ref="AP1:AP2"/>
    <mergeCell ref="AQ1:AQ2"/>
    <mergeCell ref="AV1:AV2"/>
    <mergeCell ref="AT1:AT2"/>
  </mergeCells>
  <pageMargins left="0.23622047244094491" right="0.19685039370078741" top="0.23622047244094491" bottom="0.23622047244094491" header="0.27559055118110237" footer="0.23622047244094491"/>
  <pageSetup paperSize="9" scale="36" orientation="portrait" horizontalDpi="180" verticalDpi="180" r:id="rId1"/>
  <colBreaks count="1" manualBreakCount="1">
    <brk id="38" max="60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3:L58"/>
  <sheetViews>
    <sheetView workbookViewId="0">
      <selection activeCell="C1" sqref="C1"/>
    </sheetView>
  </sheetViews>
  <sheetFormatPr defaultRowHeight="15"/>
  <sheetData>
    <row r="3" spans="1:12">
      <c r="B3" t="s">
        <v>21</v>
      </c>
    </row>
    <row r="4" spans="1:12">
      <c r="A4" t="s">
        <v>20</v>
      </c>
      <c r="B4">
        <v>2</v>
      </c>
      <c r="C4">
        <v>3</v>
      </c>
      <c r="L4" t="s">
        <v>22</v>
      </c>
    </row>
    <row r="5" spans="1:12">
      <c r="B5">
        <f>'Свод норм металл-метизы'!F4*2</f>
        <v>0</v>
      </c>
      <c r="C5">
        <f>'Свод норм металл-метизы'!G4*4</f>
        <v>0</v>
      </c>
      <c r="D5">
        <v>2</v>
      </c>
      <c r="F5">
        <v>3</v>
      </c>
      <c r="L5">
        <f>SUM(B5:K5)</f>
        <v>5</v>
      </c>
    </row>
    <row r="6" spans="1:12">
      <c r="B6">
        <f>'Свод норм металл-метизы'!F5*2</f>
        <v>0</v>
      </c>
      <c r="C6">
        <f>'Свод норм металл-метизы'!G5*4</f>
        <v>0</v>
      </c>
      <c r="L6">
        <f t="shared" ref="L6:L18" si="0">SUM(B6:K6)</f>
        <v>0</v>
      </c>
    </row>
    <row r="7" spans="1:12">
      <c r="B7">
        <f>'Свод норм металл-метизы'!F6*2</f>
        <v>0</v>
      </c>
      <c r="C7">
        <f>'Свод норм металл-метизы'!G6*4</f>
        <v>0</v>
      </c>
      <c r="L7">
        <f t="shared" si="0"/>
        <v>0</v>
      </c>
    </row>
    <row r="8" spans="1:12">
      <c r="B8">
        <f>'Свод норм металл-метизы'!F7*2</f>
        <v>0</v>
      </c>
      <c r="C8">
        <f>'Свод норм металл-метизы'!G7*4</f>
        <v>0</v>
      </c>
      <c r="L8">
        <f t="shared" si="0"/>
        <v>0</v>
      </c>
    </row>
    <row r="9" spans="1:12">
      <c r="B9">
        <f>'Свод норм металл-метизы'!F8*2</f>
        <v>0</v>
      </c>
      <c r="C9">
        <f>'Свод норм металл-метизы'!G8*4</f>
        <v>0</v>
      </c>
      <c r="L9">
        <f t="shared" si="0"/>
        <v>0</v>
      </c>
    </row>
    <row r="10" spans="1:12">
      <c r="B10">
        <f>'Свод норм металл-метизы'!F9*2</f>
        <v>0</v>
      </c>
      <c r="C10">
        <f>'Свод норм металл-метизы'!G9*4</f>
        <v>0</v>
      </c>
      <c r="L10">
        <f t="shared" si="0"/>
        <v>0</v>
      </c>
    </row>
    <row r="11" spans="1:12">
      <c r="B11">
        <f>'Свод норм металл-метизы'!F10*2</f>
        <v>0</v>
      </c>
      <c r="C11">
        <f>'Свод норм металл-метизы'!G10*4</f>
        <v>0</v>
      </c>
      <c r="L11">
        <f t="shared" si="0"/>
        <v>0</v>
      </c>
    </row>
    <row r="12" spans="1:12">
      <c r="B12">
        <f>'Свод норм металл-метизы'!F11*2</f>
        <v>0</v>
      </c>
      <c r="C12">
        <f>'Свод норм металл-метизы'!G11*4</f>
        <v>0</v>
      </c>
      <c r="L12">
        <f t="shared" si="0"/>
        <v>0</v>
      </c>
    </row>
    <row r="13" spans="1:12">
      <c r="B13" t="e">
        <f>'Свод норм металл-метизы'!#REF!*2</f>
        <v>#REF!</v>
      </c>
      <c r="C13" t="e">
        <f>'Свод норм металл-метизы'!#REF!*4</f>
        <v>#REF!</v>
      </c>
      <c r="L13" t="e">
        <f t="shared" si="0"/>
        <v>#REF!</v>
      </c>
    </row>
    <row r="14" spans="1:12">
      <c r="B14">
        <f>'Свод норм металл-метизы'!F12*2</f>
        <v>0</v>
      </c>
      <c r="C14">
        <f>'Свод норм металл-метизы'!G12*4</f>
        <v>0</v>
      </c>
      <c r="L14">
        <f t="shared" si="0"/>
        <v>0</v>
      </c>
    </row>
    <row r="15" spans="1:12">
      <c r="B15">
        <f>'Свод норм металл-метизы'!F13*2</f>
        <v>0</v>
      </c>
      <c r="C15">
        <f>'Свод норм металл-метизы'!G13*4</f>
        <v>0</v>
      </c>
      <c r="L15">
        <f t="shared" si="0"/>
        <v>0</v>
      </c>
    </row>
    <row r="16" spans="1:12">
      <c r="B16">
        <f>'Свод норм металл-метизы'!F14*2</f>
        <v>0</v>
      </c>
      <c r="C16">
        <f>'Свод норм металл-метизы'!G14*4</f>
        <v>0</v>
      </c>
      <c r="L16">
        <f t="shared" si="0"/>
        <v>0</v>
      </c>
    </row>
    <row r="17" spans="2:12">
      <c r="B17">
        <f>'Свод норм металл-метизы'!F15*2</f>
        <v>0</v>
      </c>
      <c r="C17">
        <f>'Свод норм металл-метизы'!G15*4</f>
        <v>0</v>
      </c>
      <c r="L17">
        <f t="shared" si="0"/>
        <v>0</v>
      </c>
    </row>
    <row r="18" spans="2:12">
      <c r="B18">
        <f>'Свод норм металл-метизы'!F16*2</f>
        <v>0</v>
      </c>
      <c r="C18">
        <f>'Свод норм металл-метизы'!G16*4</f>
        <v>0</v>
      </c>
      <c r="L18">
        <f t="shared" si="0"/>
        <v>0</v>
      </c>
    </row>
    <row r="19" spans="2:12">
      <c r="B19">
        <f>'Свод норм металл-метизы'!F17*2</f>
        <v>0</v>
      </c>
      <c r="C19">
        <f>'Свод норм металл-метизы'!G17*4</f>
        <v>0</v>
      </c>
    </row>
    <row r="20" spans="2:12">
      <c r="B20">
        <f>'Свод норм металл-метизы'!F18*2</f>
        <v>0</v>
      </c>
      <c r="C20">
        <f>'Свод норм металл-метизы'!G18*4</f>
        <v>0</v>
      </c>
    </row>
    <row r="21" spans="2:12">
      <c r="B21">
        <f>'Свод норм металл-метизы'!F19*2</f>
        <v>0</v>
      </c>
      <c r="C21">
        <f>'Свод норм металл-метизы'!G19*4</f>
        <v>0</v>
      </c>
    </row>
    <row r="22" spans="2:12">
      <c r="B22">
        <f>'Свод норм металл-метизы'!F20*2</f>
        <v>0</v>
      </c>
      <c r="C22">
        <f>'Свод норм металл-метизы'!G20*4</f>
        <v>0</v>
      </c>
    </row>
    <row r="23" spans="2:12">
      <c r="B23">
        <f>'Свод норм металл-метизы'!F21*2</f>
        <v>0</v>
      </c>
      <c r="C23">
        <f>'Свод норм металл-метизы'!G21*4</f>
        <v>0</v>
      </c>
    </row>
    <row r="24" spans="2:12">
      <c r="B24">
        <f>'Свод норм металл-метизы'!F22*2</f>
        <v>0</v>
      </c>
      <c r="C24">
        <f>'Свод норм металл-метизы'!G22*4</f>
        <v>0</v>
      </c>
    </row>
    <row r="25" spans="2:12">
      <c r="B25">
        <f>'Свод норм металл-метизы'!F23*2</f>
        <v>0</v>
      </c>
      <c r="C25">
        <f>'Свод норм металл-метизы'!G23*4</f>
        <v>0</v>
      </c>
    </row>
    <row r="26" spans="2:12">
      <c r="B26">
        <f>'Свод норм металл-метизы'!F24*2</f>
        <v>0</v>
      </c>
      <c r="C26">
        <f>'Свод норм металл-метизы'!G24*4</f>
        <v>0</v>
      </c>
    </row>
    <row r="27" spans="2:12">
      <c r="B27">
        <f>'Свод норм металл-метизы'!F25*2</f>
        <v>0</v>
      </c>
      <c r="C27">
        <f>'Свод норм металл-метизы'!G25*4</f>
        <v>0</v>
      </c>
    </row>
    <row r="28" spans="2:12">
      <c r="B28">
        <f>'Свод норм металл-метизы'!F26*2</f>
        <v>0</v>
      </c>
      <c r="C28">
        <f>'Свод норм металл-метизы'!G26*4</f>
        <v>0</v>
      </c>
    </row>
    <row r="29" spans="2:12">
      <c r="B29">
        <f>'Свод норм металл-метизы'!F27*2</f>
        <v>0</v>
      </c>
      <c r="C29">
        <f>'Свод норм металл-метизы'!G27*4</f>
        <v>0</v>
      </c>
    </row>
    <row r="30" spans="2:12">
      <c r="B30">
        <f>'Свод норм металл-метизы'!F28*2</f>
        <v>0</v>
      </c>
      <c r="C30">
        <f>'Свод норм металл-метизы'!G28*4</f>
        <v>0</v>
      </c>
    </row>
    <row r="31" spans="2:12">
      <c r="B31">
        <f>'Свод норм металл-метизы'!F29*2</f>
        <v>0</v>
      </c>
      <c r="C31">
        <f>'Свод норм металл-метизы'!G29*4</f>
        <v>0</v>
      </c>
    </row>
    <row r="32" spans="2:12">
      <c r="B32">
        <f>'Свод норм металл-метизы'!F30*2</f>
        <v>0</v>
      </c>
      <c r="C32">
        <f>'Свод норм металл-метизы'!G30*4</f>
        <v>0</v>
      </c>
    </row>
    <row r="33" spans="2:3">
      <c r="B33">
        <f>'Свод норм металл-метизы'!F31*2</f>
        <v>0</v>
      </c>
      <c r="C33">
        <f>'Свод норм металл-метизы'!G31*4</f>
        <v>0</v>
      </c>
    </row>
    <row r="34" spans="2:3">
      <c r="B34" t="e">
        <f>'Свод норм металл-метизы'!#REF!*2</f>
        <v>#REF!</v>
      </c>
      <c r="C34" t="e">
        <f>'Свод норм металл-метизы'!#REF!*4</f>
        <v>#REF!</v>
      </c>
    </row>
    <row r="35" spans="2:3">
      <c r="B35" t="e">
        <f>'Свод норм металл-метизы'!#REF!*2</f>
        <v>#REF!</v>
      </c>
      <c r="C35" t="e">
        <f>'Свод норм металл-метизы'!#REF!*4</f>
        <v>#REF!</v>
      </c>
    </row>
    <row r="36" spans="2:3">
      <c r="B36" t="e">
        <f>'Свод норм металл-метизы'!#REF!*2</f>
        <v>#REF!</v>
      </c>
      <c r="C36" t="e">
        <f>'Свод норм металл-метизы'!#REF!*4</f>
        <v>#REF!</v>
      </c>
    </row>
    <row r="37" spans="2:3">
      <c r="B37" t="e">
        <f>'Свод норм металл-метизы'!#REF!*2</f>
        <v>#REF!</v>
      </c>
      <c r="C37" t="e">
        <f>'Свод норм металл-метизы'!#REF!*4</f>
        <v>#REF!</v>
      </c>
    </row>
    <row r="38" spans="2:3">
      <c r="B38" t="e">
        <f>'Свод норм металл-метизы'!#REF!*2</f>
        <v>#REF!</v>
      </c>
      <c r="C38" t="e">
        <f>'Свод норм металл-метизы'!#REF!*4</f>
        <v>#REF!</v>
      </c>
    </row>
    <row r="39" spans="2:3">
      <c r="B39" t="e">
        <f>'Свод норм металл-метизы'!#REF!*2</f>
        <v>#REF!</v>
      </c>
      <c r="C39" t="e">
        <f>'Свод норм металл-метизы'!#REF!*4</f>
        <v>#REF!</v>
      </c>
    </row>
    <row r="40" spans="2:3">
      <c r="B40" t="e">
        <f>'Свод норм металл-метизы'!#REF!*2</f>
        <v>#REF!</v>
      </c>
      <c r="C40" t="e">
        <f>'Свод норм металл-метизы'!#REF!*4</f>
        <v>#REF!</v>
      </c>
    </row>
    <row r="41" spans="2:3">
      <c r="B41" t="e">
        <f>'Свод норм металл-метизы'!#REF!*2</f>
        <v>#REF!</v>
      </c>
      <c r="C41" t="e">
        <f>'Свод норм металл-метизы'!#REF!*4</f>
        <v>#REF!</v>
      </c>
    </row>
    <row r="42" spans="2:3">
      <c r="B42" t="e">
        <f>'Свод норм металл-метизы'!#REF!*2</f>
        <v>#REF!</v>
      </c>
      <c r="C42" t="e">
        <f>'Свод норм металл-метизы'!#REF!*4</f>
        <v>#REF!</v>
      </c>
    </row>
    <row r="43" spans="2:3">
      <c r="B43" t="e">
        <f>'Свод норм металл-метизы'!#REF!*2</f>
        <v>#REF!</v>
      </c>
      <c r="C43" t="e">
        <f>'Свод норм металл-метизы'!#REF!*4</f>
        <v>#REF!</v>
      </c>
    </row>
    <row r="44" spans="2:3">
      <c r="B44" t="e">
        <f>'Свод норм металл-метизы'!#REF!*2</f>
        <v>#REF!</v>
      </c>
      <c r="C44" t="e">
        <f>'Свод норм металл-метизы'!#REF!*4</f>
        <v>#REF!</v>
      </c>
    </row>
    <row r="45" spans="2:3">
      <c r="B45" t="e">
        <f>'Свод норм металл-метизы'!#REF!*2</f>
        <v>#REF!</v>
      </c>
      <c r="C45" t="e">
        <f>'Свод норм металл-метизы'!#REF!*4</f>
        <v>#REF!</v>
      </c>
    </row>
    <row r="46" spans="2:3">
      <c r="B46" t="e">
        <f>'Свод норм металл-метизы'!#REF!*2</f>
        <v>#REF!</v>
      </c>
      <c r="C46" t="e">
        <f>'Свод норм металл-метизы'!#REF!*4</f>
        <v>#REF!</v>
      </c>
    </row>
    <row r="47" spans="2:3">
      <c r="B47" t="e">
        <f>'Свод норм металл-метизы'!#REF!*2</f>
        <v>#REF!</v>
      </c>
      <c r="C47" t="e">
        <f>'Свод норм металл-метизы'!#REF!*4</f>
        <v>#REF!</v>
      </c>
    </row>
    <row r="48" spans="2:3">
      <c r="B48" t="e">
        <f>'Свод норм металл-метизы'!#REF!*2</f>
        <v>#REF!</v>
      </c>
      <c r="C48" t="e">
        <f>'Свод норм металл-метизы'!#REF!*4</f>
        <v>#REF!</v>
      </c>
    </row>
    <row r="49" spans="2:3">
      <c r="B49" t="e">
        <f>'Свод норм металл-метизы'!#REF!*2</f>
        <v>#REF!</v>
      </c>
      <c r="C49" t="e">
        <f>'Свод норм металл-метизы'!#REF!*4</f>
        <v>#REF!</v>
      </c>
    </row>
    <row r="50" spans="2:3">
      <c r="B50" t="e">
        <f>'Свод норм металл-метизы'!#REF!*2</f>
        <v>#REF!</v>
      </c>
      <c r="C50" t="e">
        <f>'Свод норм металл-метизы'!#REF!*4</f>
        <v>#REF!</v>
      </c>
    </row>
    <row r="51" spans="2:3">
      <c r="B51" t="e">
        <f>'Свод норм металл-метизы'!#REF!*2</f>
        <v>#REF!</v>
      </c>
      <c r="C51" t="e">
        <f>'Свод норм металл-метизы'!#REF!*4</f>
        <v>#REF!</v>
      </c>
    </row>
    <row r="52" spans="2:3">
      <c r="B52" t="e">
        <f>'Свод норм металл-метизы'!#REF!*2</f>
        <v>#REF!</v>
      </c>
      <c r="C52" t="e">
        <f>'Свод норм металл-метизы'!#REF!*4</f>
        <v>#REF!</v>
      </c>
    </row>
    <row r="53" spans="2:3">
      <c r="B53" t="e">
        <f>'Свод норм металл-метизы'!#REF!*2</f>
        <v>#REF!</v>
      </c>
      <c r="C53" t="e">
        <f>'Свод норм металл-метизы'!#REF!*4</f>
        <v>#REF!</v>
      </c>
    </row>
    <row r="54" spans="2:3">
      <c r="B54" t="e">
        <f>'Свод норм металл-метизы'!#REF!*2</f>
        <v>#REF!</v>
      </c>
      <c r="C54" t="e">
        <f>'Свод норм металл-метизы'!#REF!*4</f>
        <v>#REF!</v>
      </c>
    </row>
    <row r="55" spans="2:3">
      <c r="B55" t="e">
        <f>'Свод норм металл-метизы'!#REF!*2</f>
        <v>#REF!</v>
      </c>
      <c r="C55" t="e">
        <f>'Свод норм металл-метизы'!#REF!*4</f>
        <v>#REF!</v>
      </c>
    </row>
    <row r="56" spans="2:3">
      <c r="B56" t="e">
        <f>'Свод норм металл-метизы'!#REF!*2</f>
        <v>#REF!</v>
      </c>
      <c r="C56" t="e">
        <f>'Свод норм металл-метизы'!#REF!*4</f>
        <v>#REF!</v>
      </c>
    </row>
    <row r="57" spans="2:3">
      <c r="B57" t="e">
        <f>'Свод норм металл-метизы'!#REF!*2</f>
        <v>#REF!</v>
      </c>
      <c r="C57" t="e">
        <f>'Свод норм металл-метизы'!#REF!*4</f>
        <v>#REF!</v>
      </c>
    </row>
    <row r="58" spans="2:3">
      <c r="B58" t="e">
        <f>'Свод норм металл-метизы'!#REF!*2</f>
        <v>#REF!</v>
      </c>
      <c r="C58" t="e">
        <f>'Свод норм металл-метизы'!#REF!*4</f>
        <v>#REF!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2015</vt:lpstr>
      <vt:lpstr>Свод норм металл-метизы</vt:lpstr>
      <vt:lpstr>план июль+август 2015</vt:lpstr>
      <vt:lpstr>Лист3</vt:lpstr>
      <vt:lpstr>'2015'!Область_печати</vt:lpstr>
      <vt:lpstr>'Свод норм металл-метизы'!Область_печати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2015-10-06T08:48:07Z</dcterms:modified>
</cp:coreProperties>
</file>