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20115" windowHeight="8010" tabRatio="699" activeTab="0"/>
  </bookViews>
  <sheets>
    <sheet name="Трафик" sheetId="1" r:id="rId1"/>
    <sheet name="Тех информация" sheetId="2" r:id="rId2"/>
  </sheets>
  <definedNames>
    <definedName name="_xlfn.IFERROR" hidden="1">#NAME?</definedName>
    <definedName name="Год">'Тех информация'!$G$2:$G$5</definedName>
    <definedName name="ДаНет">'Тех информация'!$B$2:$B$3</definedName>
    <definedName name="Каналы_трафика">'Тех информация'!$A$2:$A$33</definedName>
    <definedName name="Клиентновстар">'Тех информация'!$C$2:$C$3</definedName>
    <definedName name="Месяц">'Тех информация'!$E$2:$E$13</definedName>
    <definedName name="Тип_контакта">'Тех информация'!$H$2:$H$6</definedName>
    <definedName name="Число">'Тех информация'!$D$2:$D$32</definedName>
  </definedNames>
  <calcPr fullCalcOnLoad="1"/>
</workbook>
</file>

<file path=xl/sharedStrings.xml><?xml version="1.0" encoding="utf-8"?>
<sst xmlns="http://schemas.openxmlformats.org/spreadsheetml/2006/main" count="126" uniqueCount="72">
  <si>
    <t>Дата</t>
  </si>
  <si>
    <t>Имя клиента</t>
  </si>
  <si>
    <t>E-mail</t>
  </si>
  <si>
    <t>Что купил</t>
  </si>
  <si>
    <t>Чек</t>
  </si>
  <si>
    <t>Время прихода</t>
  </si>
  <si>
    <t>Время ухода</t>
  </si>
  <si>
    <t>Время в шоуруме</t>
  </si>
  <si>
    <t>Клиент</t>
  </si>
  <si>
    <t>Ср.Чек</t>
  </si>
  <si>
    <r>
      <rPr>
        <b/>
        <sz val="11"/>
        <color indexed="8"/>
        <rFont val="Calibri"/>
        <family val="2"/>
      </rPr>
      <t>Комментарии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какой вкус, во что одет, какая машина, где работает</t>
    </r>
  </si>
  <si>
    <t>Анна</t>
  </si>
  <si>
    <t>anna@mail.ru</t>
  </si>
  <si>
    <t>платье</t>
  </si>
  <si>
    <t>Сайт</t>
  </si>
  <si>
    <t>Ярмарка мастеров</t>
  </si>
  <si>
    <t>1 - Новый, 0 - Старый</t>
  </si>
  <si>
    <t>Допродажа 1 - ДА, 0 - НЕТ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</si>
  <si>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</si>
  <si>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</si>
  <si>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</si>
  <si>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</si>
  <si>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</si>
  <si>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</si>
  <si>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</si>
  <si>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</si>
  <si>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</si>
  <si>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</si>
  <si>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</si>
  <si>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</si>
  <si>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</si>
  <si>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</si>
  <si>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Новый</t>
  </si>
  <si>
    <t>Старый</t>
  </si>
  <si>
    <t>Новый / Старый</t>
  </si>
  <si>
    <t>Каналы привлечения клиентов</t>
  </si>
  <si>
    <t>Инстаграм аккаунт</t>
  </si>
  <si>
    <t>Инстаграм реклама</t>
  </si>
  <si>
    <t>Группа фейсбук</t>
  </si>
  <si>
    <t>Мероприятия в шоуруме</t>
  </si>
  <si>
    <t>Сарафанка</t>
  </si>
  <si>
    <t>Визитка</t>
  </si>
  <si>
    <t>Буклет/стикер</t>
  </si>
  <si>
    <t>Допродажа</t>
  </si>
  <si>
    <t>Да</t>
  </si>
  <si>
    <t>Нет</t>
  </si>
  <si>
    <t>^</t>
  </si>
  <si>
    <t>Число</t>
  </si>
  <si>
    <t>Число Рождения</t>
  </si>
  <si>
    <t>Месяц Рождения</t>
  </si>
  <si>
    <t>Год Рождения</t>
  </si>
  <si>
    <t>Номер мобильного</t>
  </si>
  <si>
    <t>Тип контакта</t>
  </si>
  <si>
    <t>Звонок</t>
  </si>
  <si>
    <t>Сообщение</t>
  </si>
  <si>
    <t>Новый клиент?</t>
  </si>
  <si>
    <r>
      <t>Комментарии</t>
    </r>
    <r>
      <rPr>
        <sz val="11"/>
        <color indexed="9"/>
        <rFont val="Calibri"/>
        <family val="2"/>
      </rPr>
      <t xml:space="preserve"> </t>
    </r>
    <r>
      <rPr>
        <sz val="8"/>
        <color indexed="9"/>
        <rFont val="Calibri"/>
        <family val="2"/>
      </rPr>
      <t>чем интересовался, что хотел</t>
    </r>
  </si>
  <si>
    <t>Сумма</t>
  </si>
  <si>
    <t>Комментарий</t>
  </si>
  <si>
    <t>№ месяца</t>
  </si>
  <si>
    <t>Звонок, сообщение?</t>
  </si>
  <si>
    <t>Кол-во визитов</t>
  </si>
  <si>
    <t>Назначен визит после звонка?</t>
  </si>
  <si>
    <t>Визит в шоурум?</t>
  </si>
  <si>
    <t>Заказ с сайта</t>
  </si>
  <si>
    <t>Заказ Ярм Мастеров</t>
  </si>
  <si>
    <t>Заказ вотсап</t>
  </si>
  <si>
    <t>Кол-во интересов</t>
  </si>
  <si>
    <t>Кол-во назначенных визитов</t>
  </si>
  <si>
    <t>Юлия</t>
  </si>
  <si>
    <t>Александра</t>
  </si>
  <si>
    <t>Канал трафика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</si>
</sst>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#,##0.0\ &quot;₽&quot;"/>
    <numFmt numFmtId="166" formatCode="h:mm;@"/>
    <numFmt numFmtId="167" formatCode="#,##0&quot;р.&quot;"/>
    <numFmt numFmtId="168" formatCode="#,##0.00&quot;р.&quot;"/>
    <numFmt numFmtId="169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 style="thin"/>
      <right style="thin"/>
      <top/>
      <bottom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 diagonalUp="1" diagonalDown="1">
      <left style="thin"/>
      <right/>
      <top/>
      <bottom style="thin"/>
      <diagonal style="thin"/>
    </border>
    <border diagonalUp="1" diagonalDown="1">
      <left style="thin"/>
      <right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7" fillId="0" borderId="14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/>
      <protection hidden="1"/>
    </xf>
    <xf numFmtId="164" fontId="3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1" fontId="0" fillId="0" borderId="17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left" vertical="center" wrapText="1"/>
      <protection/>
    </xf>
    <xf numFmtId="165" fontId="0" fillId="0" borderId="16" xfId="0" applyNumberFormat="1" applyFill="1" applyBorder="1" applyAlignment="1" applyProtection="1">
      <alignment horizontal="left" vertical="center" wrapText="1"/>
      <protection/>
    </xf>
    <xf numFmtId="0" fontId="41" fillId="0" borderId="16" xfId="0" applyFont="1" applyFill="1" applyBorder="1" applyAlignment="1" applyProtection="1">
      <alignment horizontal="left" vertical="center" wrapText="1"/>
      <protection/>
    </xf>
    <xf numFmtId="166" fontId="0" fillId="0" borderId="16" xfId="0" applyNumberFormat="1" applyFill="1" applyBorder="1" applyAlignment="1" applyProtection="1">
      <alignment horizontal="left" vertical="center" wrapText="1"/>
      <protection/>
    </xf>
    <xf numFmtId="166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horizontal="left" vertical="center"/>
      <protection locked="0"/>
    </xf>
    <xf numFmtId="0" fontId="28" fillId="0" borderId="11" xfId="42" applyFill="1" applyBorder="1" applyAlignment="1" applyProtection="1">
      <alignment horizontal="left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67" fontId="0" fillId="0" borderId="11" xfId="0" applyNumberFormat="1" applyFill="1" applyBorder="1" applyAlignment="1" applyProtection="1">
      <alignment horizontal="right" vertical="center"/>
      <protection locked="0"/>
    </xf>
    <xf numFmtId="166" fontId="0" fillId="0" borderId="11" xfId="0" applyNumberFormat="1" applyFill="1" applyBorder="1" applyAlignment="1" applyProtection="1">
      <alignment horizontal="center" vertical="center"/>
      <protection locked="0"/>
    </xf>
    <xf numFmtId="166" fontId="0" fillId="0" borderId="14" xfId="0" applyNumberForma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 hidden="1" locked="0"/>
    </xf>
    <xf numFmtId="0" fontId="7" fillId="0" borderId="19" xfId="0" applyFont="1" applyFill="1" applyBorder="1" applyAlignment="1" applyProtection="1">
      <alignment horizontal="left" vertical="center"/>
      <protection hidden="1" locked="0"/>
    </xf>
    <xf numFmtId="1" fontId="7" fillId="0" borderId="11" xfId="0" applyNumberFormat="1" applyFont="1" applyFill="1" applyBorder="1" applyAlignment="1" applyProtection="1">
      <alignment horizontal="center" vertical="center"/>
      <protection hidden="1" locked="0"/>
    </xf>
    <xf numFmtId="1" fontId="7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0" applyFont="1" applyFill="1" applyBorder="1" applyAlignment="1" applyProtection="1">
      <alignment horizontal="center" vertic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3" fillId="0" borderId="2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7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164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ill="1" applyBorder="1" applyAlignment="1" applyProtection="1">
      <alignment horizontal="left" vertical="center"/>
      <protection locked="0"/>
    </xf>
    <xf numFmtId="2" fontId="33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1" fontId="0" fillId="0" borderId="30" xfId="0" applyNumberFormat="1" applyFill="1" applyBorder="1" applyAlignment="1" applyProtection="1">
      <alignment horizontal="center" vertical="center" wrapText="1"/>
      <protection/>
    </xf>
    <xf numFmtId="1" fontId="0" fillId="0" borderId="31" xfId="0" applyNumberFormat="1" applyFill="1" applyBorder="1" applyAlignment="1" applyProtection="1">
      <alignment horizontal="center" vertical="center"/>
      <protection/>
    </xf>
    <xf numFmtId="1" fontId="4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 hidden="1"/>
    </xf>
    <xf numFmtId="1" fontId="7" fillId="0" borderId="11" xfId="0" applyNumberFormat="1" applyFont="1" applyFill="1" applyBorder="1" applyAlignment="1">
      <alignment horizontal="center" vertical="center"/>
    </xf>
    <xf numFmtId="1" fontId="3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3" fillId="0" borderId="11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hidden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рафик" displayName="Трафик" ref="A1:M4" comment="" totalsRowCount="1">
  <autoFilter ref="A1:M4"/>
  <tableColumns count="13">
    <tableColumn id="4" name="Дата"/>
    <tableColumn id="5" name="Имя клиента"/>
    <tableColumn id="6" name="Номер мобильного"/>
    <tableColumn id="7" name="Звонок, сообщение?"/>
    <tableColumn id="8" name="Кол-во интересов"/>
    <tableColumn id="9" name="Назначен визит после звонка?"/>
    <tableColumn id="10" name="Кол-во назначенных визитов"/>
    <tableColumn id="2" name="Визит в шоурум?"/>
    <tableColumn id="1" name="Кол-во визитов"/>
    <tableColumn id="11" name="Канал трафика"/>
    <tableColumn id="12" name="Новый клиент?"/>
    <tableColumn id="13" name="1 - Новый, 0 - Старый"/>
    <tableColumn id="14" name="Комментарии чем интересовался, что хотел" totalsRowFunction="c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База_клиентов7" displayName="База_клиентов7" ref="A6:T9" comment="" totalsRowShown="0">
  <autoFilter ref="A6:T9"/>
  <tableColumns count="20">
    <tableColumn id="2" name="Дата"/>
    <tableColumn id="3" name="Имя клиента"/>
    <tableColumn id="4" name="Номер мобильного"/>
    <tableColumn id="17" name="Число Рождения"/>
    <tableColumn id="26" name="Месяц Рождения"/>
    <tableColumn id="25" name="Год Рождения"/>
    <tableColumn id="5" name="E-mail"/>
    <tableColumn id="6" name="Канал трафика"/>
    <tableColumn id="7" name="1 - Новый, 0 - Старый"/>
    <tableColumn id="20" name="Новый / Старый"/>
    <tableColumn id="8" name="Чек"/>
    <tableColumn id="9" name="Что купил"/>
    <tableColumn id="10" name="Допродажа 1 - ДА, 0 - НЕТ"/>
    <tableColumn id="21" name="Допродажа"/>
    <tableColumn id="11" name="Время прихода"/>
    <tableColumn id="12" name="Время ухода"/>
    <tableColumn id="13" name="Время в шоуруме"/>
    <tableColumn id="14" name="Комментарии какой вкус, во что одет, какая машина, где работает"/>
    <tableColumn id="15" name="Клиент"/>
    <tableColumn id="16" name="Ср.Чек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7" name="РасходыМаркетинг8" displayName="РасходыМаркетинг8" ref="A12:D15" comment="" totalsRowShown="0">
  <autoFilter ref="A12:D15"/>
  <tableColumns count="4">
    <tableColumn id="4" name="Дата"/>
    <tableColumn id="5" name="Канал трафика"/>
    <tableColumn id="6" name="Сумма"/>
    <tableColumn id="7" name="Комментарий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a@mail.ru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19.421875" style="76" customWidth="1"/>
    <col min="2" max="2" width="16.8515625" style="65" customWidth="1"/>
    <col min="3" max="3" width="21.140625" style="65" customWidth="1"/>
    <col min="4" max="4" width="16.28125" style="65" bestFit="1" customWidth="1"/>
    <col min="5" max="5" width="10.8515625" style="65" customWidth="1"/>
    <col min="6" max="6" width="16.8515625" style="65" customWidth="1"/>
    <col min="7" max="7" width="12.421875" style="65" customWidth="1"/>
    <col min="8" max="8" width="13.421875" style="65" customWidth="1"/>
    <col min="9" max="9" width="12.421875" style="65" customWidth="1"/>
    <col min="10" max="10" width="19.421875" style="65" customWidth="1"/>
    <col min="11" max="11" width="11.140625" style="65" customWidth="1"/>
    <col min="12" max="12" width="22.28125" style="65" customWidth="1"/>
    <col min="13" max="13" width="57.00390625" style="65" customWidth="1"/>
    <col min="14" max="14" width="5.28125" style="65" customWidth="1"/>
    <col min="15" max="17" width="9.140625" style="65" customWidth="1"/>
    <col min="18" max="18" width="40.7109375" style="65" customWidth="1"/>
    <col min="19" max="16384" width="9.140625" style="65" customWidth="1"/>
  </cols>
  <sheetData>
    <row r="1" spans="1:13" ht="32.25" customHeight="1">
      <c r="A1" s="56" t="s">
        <v>0</v>
      </c>
      <c r="B1" s="71" t="s">
        <v>1</v>
      </c>
      <c r="C1" s="71" t="s">
        <v>51</v>
      </c>
      <c r="D1" s="72" t="s">
        <v>60</v>
      </c>
      <c r="E1" s="59" t="s">
        <v>67</v>
      </c>
      <c r="F1" s="67" t="s">
        <v>62</v>
      </c>
      <c r="G1" s="17" t="s">
        <v>68</v>
      </c>
      <c r="H1" s="68" t="s">
        <v>63</v>
      </c>
      <c r="I1" s="69" t="s">
        <v>61</v>
      </c>
      <c r="J1" s="71" t="s">
        <v>71</v>
      </c>
      <c r="K1" s="67" t="s">
        <v>55</v>
      </c>
      <c r="L1" s="67" t="s">
        <v>16</v>
      </c>
      <c r="M1" s="73" t="s">
        <v>56</v>
      </c>
    </row>
    <row r="2" spans="1:13" ht="15">
      <c r="A2" s="75">
        <v>42240</v>
      </c>
      <c r="B2" s="36" t="s">
        <v>11</v>
      </c>
      <c r="C2" s="36">
        <v>9161112233</v>
      </c>
      <c r="D2" s="64" t="s">
        <v>53</v>
      </c>
      <c r="E2" s="14">
        <f>IF(D2="",0,1)</f>
        <v>1</v>
      </c>
      <c r="F2" s="66" t="s">
        <v>44</v>
      </c>
      <c r="G2" s="14">
        <f>IF(F2="","0",IF(F2='Тех информация'!$B$2,1,0))</f>
        <v>1</v>
      </c>
      <c r="H2" s="66" t="s">
        <v>44</v>
      </c>
      <c r="I2" s="70">
        <f>IF(H2="","",IF(H2='Тех информация'!$B$2,1,0))</f>
        <v>1</v>
      </c>
      <c r="J2" s="36" t="s">
        <v>36</v>
      </c>
      <c r="K2" s="38" t="s">
        <v>32</v>
      </c>
      <c r="L2" s="14">
        <f>IF(K2="","",IF(K2='Тех информация'!$C$2,1,0))</f>
        <v>1</v>
      </c>
      <c r="M2" s="40"/>
    </row>
    <row r="3" spans="1:13" ht="15">
      <c r="A3" s="75">
        <v>42240</v>
      </c>
      <c r="B3" s="36" t="s">
        <v>69</v>
      </c>
      <c r="C3" s="36">
        <v>9161122334</v>
      </c>
      <c r="D3" s="64"/>
      <c r="E3" s="14">
        <f>IF(D3="",0,1)</f>
        <v>0</v>
      </c>
      <c r="F3" s="66"/>
      <c r="G3" s="14" t="str">
        <f>IF(F3="","0",IF(F3='Тех информация'!$B$2,1,0))</f>
        <v>0</v>
      </c>
      <c r="H3" s="66" t="s">
        <v>44</v>
      </c>
      <c r="I3" s="70">
        <f>IF(H3="","",IF(H3='Тех информация'!$B$2,1,0))</f>
        <v>1</v>
      </c>
      <c r="J3" s="36" t="s">
        <v>14</v>
      </c>
      <c r="K3" s="38" t="s">
        <v>32</v>
      </c>
      <c r="L3" s="14">
        <f>IF(K3="","",IF(K3='Тех информация'!$C$2,1,0))</f>
        <v>1</v>
      </c>
      <c r="M3" s="40"/>
    </row>
    <row r="4" spans="1:13" ht="15">
      <c r="A4" s="75">
        <v>42241</v>
      </c>
      <c r="B4" s="37" t="s">
        <v>70</v>
      </c>
      <c r="C4" s="36">
        <v>9251133224</v>
      </c>
      <c r="D4" s="64" t="s">
        <v>53</v>
      </c>
      <c r="E4" s="15">
        <f>IF(D4="",0,1)</f>
        <v>1</v>
      </c>
      <c r="F4" s="66" t="s">
        <v>44</v>
      </c>
      <c r="G4" s="15">
        <f>IF(F4="","0",IF(F4='Тех информация'!$B$2,1,0))</f>
        <v>1</v>
      </c>
      <c r="H4" s="66" t="s">
        <v>44</v>
      </c>
      <c r="I4" s="70">
        <f>IF(H4="","",IF(H4='Тех информация'!$B$2,1,0))</f>
        <v>1</v>
      </c>
      <c r="J4" s="37" t="s">
        <v>38</v>
      </c>
      <c r="K4" s="39" t="s">
        <v>33</v>
      </c>
      <c r="L4" s="15">
        <f>IF(K4="","",IF(K4='Тех информация'!$C$2,1,0))</f>
        <v>0</v>
      </c>
      <c r="M4" s="41"/>
    </row>
    <row r="6" spans="1:20" ht="45">
      <c r="A6" s="57" t="s">
        <v>0</v>
      </c>
      <c r="B6" s="19" t="s">
        <v>1</v>
      </c>
      <c r="C6" s="77" t="s">
        <v>51</v>
      </c>
      <c r="D6" s="18" t="s">
        <v>48</v>
      </c>
      <c r="E6" s="19" t="s">
        <v>49</v>
      </c>
      <c r="F6" s="74" t="s">
        <v>50</v>
      </c>
      <c r="G6" s="19" t="s">
        <v>2</v>
      </c>
      <c r="H6" s="19" t="s">
        <v>71</v>
      </c>
      <c r="I6" s="20" t="s">
        <v>16</v>
      </c>
      <c r="J6" s="21" t="s">
        <v>34</v>
      </c>
      <c r="K6" s="22" t="s">
        <v>4</v>
      </c>
      <c r="L6" s="19" t="s">
        <v>3</v>
      </c>
      <c r="M6" s="63" t="s">
        <v>17</v>
      </c>
      <c r="N6" s="23" t="s">
        <v>43</v>
      </c>
      <c r="O6" s="24" t="s">
        <v>5</v>
      </c>
      <c r="P6" s="24" t="s">
        <v>6</v>
      </c>
      <c r="Q6" s="25" t="s">
        <v>7</v>
      </c>
      <c r="R6" s="19" t="s">
        <v>10</v>
      </c>
      <c r="S6" s="60" t="s">
        <v>8</v>
      </c>
      <c r="T6" s="61" t="s">
        <v>9</v>
      </c>
    </row>
    <row r="7" spans="1:20" ht="15">
      <c r="A7" s="75">
        <v>42240</v>
      </c>
      <c r="B7" s="27" t="s">
        <v>11</v>
      </c>
      <c r="C7" s="27">
        <v>9161112233</v>
      </c>
      <c r="D7" s="58">
        <v>2</v>
      </c>
      <c r="E7" s="28" t="s">
        <v>19</v>
      </c>
      <c r="F7" s="31">
        <v>1978</v>
      </c>
      <c r="G7" s="29" t="s">
        <v>12</v>
      </c>
      <c r="H7" s="27" t="s">
        <v>36</v>
      </c>
      <c r="I7" s="30">
        <f>IF(Трафик!$J7="","",IF(Трафик!$J7='Тех информация'!$C$2,1,0))</f>
        <v>1</v>
      </c>
      <c r="J7" s="31" t="s">
        <v>32</v>
      </c>
      <c r="K7" s="32">
        <v>11300</v>
      </c>
      <c r="L7" s="27" t="s">
        <v>13</v>
      </c>
      <c r="M7" s="35">
        <f>IF(Трафик!$N7="","",IF(Трафик!$N7='Тех информация'!$B$2,1,0))</f>
        <v>1</v>
      </c>
      <c r="N7" s="26" t="s">
        <v>44</v>
      </c>
      <c r="O7" s="33">
        <v>0.7708333333333334</v>
      </c>
      <c r="P7" s="33">
        <v>0.7951388888888888</v>
      </c>
      <c r="Q7" s="34">
        <f>IF(AND(O7&lt;&gt;"",P7&lt;&gt;""),P7-O7,"")</f>
        <v>0.02430555555555547</v>
      </c>
      <c r="R7" s="26"/>
      <c r="S7" s="35">
        <f>IF(K7&lt;&gt;"",1,"")</f>
        <v>1</v>
      </c>
      <c r="T7" s="62">
        <f>IF(K7&lt;&gt;"",K7,"")</f>
        <v>11300</v>
      </c>
    </row>
    <row r="8" spans="1:20" ht="15">
      <c r="A8" s="75">
        <v>42241</v>
      </c>
      <c r="B8" s="27" t="s">
        <v>70</v>
      </c>
      <c r="C8" s="36">
        <v>9251133224</v>
      </c>
      <c r="D8" s="58"/>
      <c r="E8" s="28"/>
      <c r="F8" s="31"/>
      <c r="G8" s="27"/>
      <c r="H8" s="27" t="s">
        <v>38</v>
      </c>
      <c r="I8" s="35">
        <f>IF(Трафик!$J8="","",IF(Трафик!$J8='Тех информация'!$C$2,1,0))</f>
        <v>0</v>
      </c>
      <c r="J8" s="31" t="s">
        <v>33</v>
      </c>
      <c r="K8" s="32">
        <v>7200</v>
      </c>
      <c r="L8" s="27"/>
      <c r="M8" s="35">
        <f>IF(Трафик!$N8="","",IF(Трафик!$N8='Тех информация'!$B$2,1,0))</f>
        <v>0</v>
      </c>
      <c r="N8" s="26" t="s">
        <v>45</v>
      </c>
      <c r="O8" s="33">
        <v>0.6805555555555555</v>
      </c>
      <c r="P8" s="33">
        <v>0.7166666666666667</v>
      </c>
      <c r="Q8" s="34">
        <f>IF(AND(O8&lt;&gt;"",P8&lt;&gt;""),P8-O8,"")</f>
        <v>0.036111111111111205</v>
      </c>
      <c r="R8" s="26"/>
      <c r="S8" s="35">
        <f>IF(K8&lt;&gt;"",1,"")</f>
        <v>1</v>
      </c>
      <c r="T8" s="62">
        <f>IF(K8&lt;&gt;"",K8,"")</f>
        <v>7200</v>
      </c>
    </row>
    <row r="9" spans="1:20" ht="15">
      <c r="A9" s="75"/>
      <c r="B9" s="27"/>
      <c r="C9" s="27"/>
      <c r="D9" s="58"/>
      <c r="E9" s="28"/>
      <c r="F9" s="31"/>
      <c r="G9" s="27"/>
      <c r="H9" s="27"/>
      <c r="I9" s="35">
        <f>IF(Трафик!$J9="","",IF(Трафик!$J9='Тех информация'!$C$2,1,0))</f>
      </c>
      <c r="J9" s="31"/>
      <c r="K9" s="32"/>
      <c r="L9" s="27"/>
      <c r="M9" s="35">
        <f>IF(Трафик!$N9="","",IF(Трафик!$N9='Тех информация'!$B$2,1,0))</f>
      </c>
      <c r="N9" s="26"/>
      <c r="O9" s="33"/>
      <c r="P9" s="33"/>
      <c r="Q9" s="34">
        <f>IF(AND(O9&lt;&gt;"",P9&lt;&gt;""),P9-O9,"")</f>
      </c>
      <c r="R9" s="26"/>
      <c r="S9" s="35">
        <f>IF(K9&lt;&gt;"",1,"")</f>
      </c>
      <c r="T9" s="62">
        <f>IF(K9&lt;&gt;"",K9,"")</f>
      </c>
    </row>
    <row r="12" spans="1:4" ht="15">
      <c r="A12" s="16" t="s">
        <v>0</v>
      </c>
      <c r="B12" s="44" t="s">
        <v>71</v>
      </c>
      <c r="C12" s="44" t="s">
        <v>57</v>
      </c>
      <c r="D12" s="43" t="s">
        <v>58</v>
      </c>
    </row>
    <row r="13" spans="1:4" ht="15">
      <c r="A13" s="3">
        <v>42240</v>
      </c>
      <c r="B13" s="42" t="s">
        <v>36</v>
      </c>
      <c r="C13" s="45">
        <v>5900</v>
      </c>
      <c r="D13" s="5"/>
    </row>
    <row r="14" spans="1:4" ht="15">
      <c r="A14" s="3"/>
      <c r="B14" s="42"/>
      <c r="C14" s="45"/>
      <c r="D14" s="5"/>
    </row>
    <row r="15" spans="1:4" ht="15">
      <c r="A15" s="3"/>
      <c r="B15" s="42"/>
      <c r="C15" s="45"/>
      <c r="D15" s="5"/>
    </row>
  </sheetData>
  <sheetProtection/>
  <dataValidations count="17">
    <dataValidation type="list" allowBlank="1" showInputMessage="1" showErrorMessage="1" promptTitle="Откуда клиент узнал про шоурум" prompt="Выбрать из списка" sqref="J2:J4 H7:H9">
      <formula1>Каналы_трафика</formula1>
    </dataValidation>
    <dataValidation type="list" allowBlank="1" showInputMessage="1" showErrorMessage="1" promptTitle="Новый или старый клиент?" prompt="Были у нас раньше?" sqref="K2:K4">
      <formula1>Клиентновстар</formula1>
    </dataValidation>
    <dataValidation allowBlank="1" showInputMessage="1" showErrorMessage="1" promptTitle="1-был проявлен интерес" prompt="пусто - не был" sqref="E2:E4"/>
    <dataValidation allowBlank="1" showInputMessage="1" showErrorMessage="1" promptTitle="Заполнять строго в такой форме:" prompt="24.08.2015&#10;&#10;БЕЗ ТЕКСТА и &quot;г.&quot;" sqref="A2:A4 A7:A9 A13:A15"/>
    <dataValidation allowBlank="1" showInputMessage="1" showErrorMessage="1" promptTitle="Номер телефона писать так:" prompt="9161234567  БЕЗ &quot;8&quot;, без &quot;+7&quot;, БЕЗ скобок тире и пробелов!" sqref="C2:C4 C8"/>
    <dataValidation type="list" allowBlank="1" showInputMessage="1" showErrorMessage="1" promptTitle="Указать тип первого контакта" prompt="с клиентом" sqref="D2:D4">
      <formula1>Тип_контакта</formula1>
    </dataValidation>
    <dataValidation type="list" allowBlank="1" showInputMessage="1" showErrorMessage="1" promptTitle="Назначен ли визит в шоурум" prompt="после первого контакта?" sqref="F2:F4">
      <formula1>ДаНет</formula1>
    </dataValidation>
    <dataValidation type="list" allowBlank="1" showInputMessage="1" showErrorMessage="1" promptTitle="Если клиент пришел в шоурум" prompt="поставить &quot;да&quot;" sqref="H2:H4">
      <formula1>ДаНет</formula1>
    </dataValidation>
    <dataValidation allowBlank="1" showInputMessage="1" showErrorMessage="1" promptTitle="Писать строго цифру!" prompt="БЕЗ ТЕКСТА и &quot;г.&quot;" sqref="F7:F9"/>
    <dataValidation type="list" allowBlank="1" showInputMessage="1" showErrorMessage="1" promptTitle="Месяц рождения клиента" prompt="Выбрать из списка" sqref="E7:E9">
      <formula1>Месяц</formula1>
    </dataValidation>
    <dataValidation type="list" allowBlank="1" showInputMessage="1" showErrorMessage="1" promptTitle="Число рождения клиента" prompt="Выбрать из списка" sqref="D7:D9">
      <formula1>Число</formula1>
    </dataValidation>
    <dataValidation allowBlank="1" showInputMessage="1" showErrorMessage="1" promptTitle="Номер телефона писать так:" prompt="9161234567  БЕЗ &quot;8&quot;, без &quot;+7&quot;, БЕЗ скобок тире и пробелов!&#10;&#10;ЖЕЛТЫЙ МАРКЕР - клиент с этим телефоном уже приходил, но заполнять инфу по нему все равно надо" sqref="C7 C9"/>
    <dataValidation type="list" allowBlank="1" showInputMessage="1" showErrorMessage="1" promptTitle="Купил ли клиент ещё что-то" prompt="помимо основной цели прихода?&#10;&#10;К примеру, пришёл за платьем и купил ещё пояс, хотя не планировал." sqref="N7:N9">
      <formula1>ДаНет</formula1>
    </dataValidation>
    <dataValidation allowBlank="1" showInputMessage="1" showErrorMessage="1" promptTitle="Писать ТОЛЬКО цифры!" prompt="Никаких &quot;р.&quot;, &quot;руб.&quot; и т.д. писать нельзя!" sqref="K7:K9 C13:C15"/>
    <dataValidation type="list" allowBlank="1" showInputMessage="1" showErrorMessage="1" promptTitle="Новый или старый клиент?" prompt="Приходил ли он ранее?" sqref="J7:J9">
      <formula1>Клиентновстар</formula1>
    </dataValidation>
    <dataValidation allowBlank="1" showInputMessage="1" showErrorMessage="1" promptTitle="На что именно потратили" prompt="Пост в фейсбуке в группе такой-то, рекламная компания в директе такая-то" sqref="D13:D15"/>
    <dataValidation type="list" allowBlank="1" showInputMessage="1" showErrorMessage="1" promptTitle="В какой канал трафика вложили" prompt="Выбрать из списка" sqref="B13:B15">
      <formula1>Каналы_трафика</formula1>
    </dataValidation>
  </dataValidations>
  <hyperlinks>
    <hyperlink ref="G7" r:id="rId1" display="anna@mail.ru"/>
  </hyperlinks>
  <printOptions/>
  <pageMargins left="0.7" right="0.7" top="0.75" bottom="0.75" header="0.3" footer="0.3"/>
  <pageSetup horizontalDpi="600" verticalDpi="600" orientation="portrait" paperSize="9" r:id="rId5"/>
  <tableParts>
    <tablePart r:id="rId4"/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28125" style="0" bestFit="1" customWidth="1"/>
    <col min="2" max="2" width="11.8515625" style="0" bestFit="1" customWidth="1"/>
    <col min="3" max="3" width="7.7109375" style="0" bestFit="1" customWidth="1"/>
    <col min="4" max="4" width="8.421875" style="11" customWidth="1"/>
    <col min="7" max="7" width="6.28125" style="0" customWidth="1"/>
    <col min="8" max="8" width="19.57421875" style="0" bestFit="1" customWidth="1"/>
  </cols>
  <sheetData>
    <row r="1" spans="1:8" s="1" customFormat="1" ht="31.5" thickBot="1" thickTop="1">
      <c r="A1" s="2" t="s">
        <v>35</v>
      </c>
      <c r="B1" s="6" t="s">
        <v>43</v>
      </c>
      <c r="C1" s="8" t="s">
        <v>8</v>
      </c>
      <c r="D1" s="8" t="s">
        <v>47</v>
      </c>
      <c r="E1" s="50" t="s">
        <v>18</v>
      </c>
      <c r="F1" s="51" t="s">
        <v>59</v>
      </c>
      <c r="G1" s="47" t="s">
        <v>31</v>
      </c>
      <c r="H1" s="2" t="s">
        <v>52</v>
      </c>
    </row>
    <row r="2" spans="1:8" ht="15.75" thickBot="1">
      <c r="A2" s="4" t="s">
        <v>15</v>
      </c>
      <c r="B2" s="7" t="s">
        <v>44</v>
      </c>
      <c r="C2" s="9" t="s">
        <v>32</v>
      </c>
      <c r="D2" s="46">
        <v>1</v>
      </c>
      <c r="E2" s="52" t="s">
        <v>19</v>
      </c>
      <c r="F2" s="53">
        <v>1</v>
      </c>
      <c r="G2" s="48">
        <v>2015</v>
      </c>
      <c r="H2" s="13" t="s">
        <v>53</v>
      </c>
    </row>
    <row r="3" spans="1:8" ht="15.75" thickBot="1">
      <c r="A3" s="4" t="s">
        <v>36</v>
      </c>
      <c r="B3" s="7" t="s">
        <v>45</v>
      </c>
      <c r="C3" s="9" t="s">
        <v>33</v>
      </c>
      <c r="D3" s="46">
        <v>2</v>
      </c>
      <c r="E3" s="52" t="s">
        <v>20</v>
      </c>
      <c r="F3" s="53">
        <v>2</v>
      </c>
      <c r="G3" s="48">
        <v>2016</v>
      </c>
      <c r="H3" s="13" t="s">
        <v>54</v>
      </c>
    </row>
    <row r="4" spans="1:8" ht="15.75" thickBot="1">
      <c r="A4" s="4" t="s">
        <v>37</v>
      </c>
      <c r="D4" s="46">
        <v>3</v>
      </c>
      <c r="E4" s="52" t="s">
        <v>21</v>
      </c>
      <c r="F4" s="53">
        <v>3</v>
      </c>
      <c r="G4" s="48">
        <v>2017</v>
      </c>
      <c r="H4" s="13" t="s">
        <v>64</v>
      </c>
    </row>
    <row r="5" spans="1:8" ht="15.75" thickBot="1">
      <c r="A5" s="4" t="s">
        <v>14</v>
      </c>
      <c r="D5" s="46">
        <v>4</v>
      </c>
      <c r="E5" s="52" t="s">
        <v>22</v>
      </c>
      <c r="F5" s="53">
        <v>4</v>
      </c>
      <c r="G5" s="49">
        <v>2018</v>
      </c>
      <c r="H5" s="13" t="s">
        <v>65</v>
      </c>
    </row>
    <row r="6" spans="1:8" ht="15.75" thickBot="1">
      <c r="A6" s="4" t="s">
        <v>38</v>
      </c>
      <c r="D6" s="46">
        <v>5</v>
      </c>
      <c r="E6" s="52" t="s">
        <v>23</v>
      </c>
      <c r="F6" s="53">
        <v>5</v>
      </c>
      <c r="H6" s="13" t="s">
        <v>66</v>
      </c>
    </row>
    <row r="7" spans="1:8" ht="15.75" thickBot="1">
      <c r="A7" s="4" t="s">
        <v>39</v>
      </c>
      <c r="D7" s="46">
        <v>6</v>
      </c>
      <c r="E7" s="52" t="s">
        <v>24</v>
      </c>
      <c r="F7" s="53">
        <v>6</v>
      </c>
      <c r="H7" s="12"/>
    </row>
    <row r="8" spans="1:8" ht="15.75" thickBot="1">
      <c r="A8" s="4" t="s">
        <v>40</v>
      </c>
      <c r="D8" s="46">
        <v>7</v>
      </c>
      <c r="E8" s="52" t="s">
        <v>25</v>
      </c>
      <c r="F8" s="53">
        <v>7</v>
      </c>
      <c r="H8" s="12"/>
    </row>
    <row r="9" spans="1:8" ht="15.75" thickBot="1">
      <c r="A9" s="4" t="s">
        <v>41</v>
      </c>
      <c r="D9" s="46">
        <v>8</v>
      </c>
      <c r="E9" s="52" t="s">
        <v>26</v>
      </c>
      <c r="F9" s="53">
        <v>8</v>
      </c>
      <c r="H9" s="12"/>
    </row>
    <row r="10" spans="1:6" ht="15.75" thickBot="1">
      <c r="A10" s="4" t="s">
        <v>42</v>
      </c>
      <c r="D10" s="46">
        <v>9</v>
      </c>
      <c r="E10" s="52" t="s">
        <v>27</v>
      </c>
      <c r="F10" s="53">
        <v>9</v>
      </c>
    </row>
    <row r="11" spans="1:6" ht="15.75" thickBot="1">
      <c r="A11" s="4" t="s">
        <v>46</v>
      </c>
      <c r="D11" s="46">
        <v>10</v>
      </c>
      <c r="E11" s="52" t="s">
        <v>28</v>
      </c>
      <c r="F11" s="53">
        <v>10</v>
      </c>
    </row>
    <row r="12" spans="1:6" ht="15.75" thickBot="1">
      <c r="A12" s="4" t="s">
        <v>46</v>
      </c>
      <c r="D12" s="46">
        <v>11</v>
      </c>
      <c r="E12" s="52" t="s">
        <v>29</v>
      </c>
      <c r="F12" s="53">
        <v>11</v>
      </c>
    </row>
    <row r="13" spans="1:6" ht="15.75" thickBot="1">
      <c r="A13" s="4" t="s">
        <v>46</v>
      </c>
      <c r="D13" s="46">
        <v>12</v>
      </c>
      <c r="E13" s="54" t="s">
        <v>30</v>
      </c>
      <c r="F13" s="55">
        <v>12</v>
      </c>
    </row>
    <row r="14" spans="1:4" ht="15.75" thickBot="1">
      <c r="A14" s="4" t="s">
        <v>46</v>
      </c>
      <c r="D14" s="10">
        <v>13</v>
      </c>
    </row>
    <row r="15" spans="1:4" ht="15.75" thickBot="1">
      <c r="A15" s="4" t="s">
        <v>46</v>
      </c>
      <c r="D15" s="10">
        <v>14</v>
      </c>
    </row>
    <row r="16" spans="1:4" ht="15.75" thickBot="1">
      <c r="A16" s="4" t="s">
        <v>46</v>
      </c>
      <c r="D16" s="10">
        <v>15</v>
      </c>
    </row>
    <row r="17" spans="1:4" ht="15.75" thickBot="1">
      <c r="A17" s="4" t="s">
        <v>46</v>
      </c>
      <c r="D17" s="10">
        <v>16</v>
      </c>
    </row>
    <row r="18" spans="1:4" ht="15.75" thickBot="1">
      <c r="A18" s="4" t="s">
        <v>46</v>
      </c>
      <c r="D18" s="10">
        <v>17</v>
      </c>
    </row>
    <row r="19" spans="1:4" ht="15.75" thickBot="1">
      <c r="A19" s="4" t="s">
        <v>46</v>
      </c>
      <c r="D19" s="10">
        <v>18</v>
      </c>
    </row>
    <row r="20" spans="1:4" ht="15.75" thickBot="1">
      <c r="A20" s="4" t="s">
        <v>46</v>
      </c>
      <c r="D20" s="10">
        <v>19</v>
      </c>
    </row>
    <row r="21" spans="1:4" ht="15.75" thickBot="1">
      <c r="A21" s="4" t="s">
        <v>46</v>
      </c>
      <c r="D21" s="10">
        <v>20</v>
      </c>
    </row>
    <row r="22" spans="1:4" ht="15.75" thickBot="1">
      <c r="A22" s="4" t="s">
        <v>46</v>
      </c>
      <c r="D22" s="10">
        <v>21</v>
      </c>
    </row>
    <row r="23" spans="1:4" ht="15.75" thickBot="1">
      <c r="A23" s="4" t="s">
        <v>46</v>
      </c>
      <c r="D23" s="10">
        <v>22</v>
      </c>
    </row>
    <row r="24" spans="1:4" ht="15.75" thickBot="1">
      <c r="A24" s="4" t="s">
        <v>46</v>
      </c>
      <c r="D24" s="10">
        <v>23</v>
      </c>
    </row>
    <row r="25" spans="1:4" ht="15.75" thickBot="1">
      <c r="A25" s="4" t="s">
        <v>46</v>
      </c>
      <c r="D25" s="10">
        <v>24</v>
      </c>
    </row>
    <row r="26" spans="1:4" ht="15.75" thickBot="1">
      <c r="A26" s="4" t="s">
        <v>46</v>
      </c>
      <c r="D26" s="10">
        <v>25</v>
      </c>
    </row>
    <row r="27" spans="1:4" ht="15.75" thickBot="1">
      <c r="A27" s="4" t="s">
        <v>46</v>
      </c>
      <c r="D27" s="10">
        <v>26</v>
      </c>
    </row>
    <row r="28" spans="1:4" ht="15.75" thickBot="1">
      <c r="A28" s="4" t="s">
        <v>46</v>
      </c>
      <c r="D28" s="10">
        <v>27</v>
      </c>
    </row>
    <row r="29" spans="1:4" ht="15.75" thickBot="1">
      <c r="A29" s="4" t="s">
        <v>46</v>
      </c>
      <c r="D29" s="10">
        <v>28</v>
      </c>
    </row>
    <row r="30" spans="1:4" ht="15.75" thickBot="1">
      <c r="A30" s="4" t="s">
        <v>46</v>
      </c>
      <c r="D30" s="10">
        <v>29</v>
      </c>
    </row>
    <row r="31" spans="1:4" ht="15.75" thickBot="1">
      <c r="A31" s="4" t="s">
        <v>46</v>
      </c>
      <c r="D31" s="10">
        <v>30</v>
      </c>
    </row>
    <row r="32" spans="1:4" ht="15.75" thickBot="1">
      <c r="A32" s="4" t="s">
        <v>46</v>
      </c>
      <c r="D32" s="10">
        <v>31</v>
      </c>
    </row>
    <row r="33" ht="15.75" thickBot="1">
      <c r="A33" s="4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Глеб</dc:creator>
  <cp:keywords/>
  <dc:description/>
  <cp:lastModifiedBy>Глеб</cp:lastModifiedBy>
  <dcterms:created xsi:type="dcterms:W3CDTF">2015-08-30T20:37:28Z</dcterms:created>
  <dcterms:modified xsi:type="dcterms:W3CDTF">2015-10-23T12:04:00Z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