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120" yWindow="135" windowWidth="10005" windowHeight="10005" activeTab="1"/>
  </bookViews>
  <sheets>
    <sheet name="Лист1" sheetId="5" r:id="rId1"/>
    <sheet name="Данные" sheetId="1" r:id="rId2"/>
    <sheet name="Результат" sheetId="2" r:id="rId3"/>
  </sheets>
  <definedNames>
    <definedName name="_xlnm._FilterDatabase" localSheetId="1" hidden="1">Данные!$A$9:$Q$136</definedName>
    <definedName name="_xlnm._FilterDatabase" localSheetId="2" hidden="1">Результат!$A$2:$AI$10</definedName>
  </definedNames>
  <calcPr calcId="144525"/>
  <pivotCaches>
    <pivotCache cacheId="3" r:id="rId4"/>
  </pivotCaches>
</workbook>
</file>

<file path=xl/calcChain.xml><?xml version="1.0" encoding="utf-8"?>
<calcChain xmlns="http://schemas.openxmlformats.org/spreadsheetml/2006/main">
  <c r="N11" i="1" l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0" i="1"/>
  <c r="B1" i="2" l="1"/>
  <c r="C1" i="2" s="1"/>
  <c r="D1" i="2" s="1"/>
  <c r="E1" i="2" s="1"/>
  <c r="F1" i="2" s="1"/>
  <c r="G1" i="2" s="1"/>
  <c r="H1" i="2" s="1"/>
  <c r="I1" i="2" s="1"/>
  <c r="J1" i="2" s="1"/>
  <c r="K1" i="2" s="1"/>
  <c r="L1" i="2" s="1"/>
  <c r="M1" i="2" s="1"/>
  <c r="N1" i="2" s="1"/>
  <c r="O1" i="2" s="1"/>
  <c r="P1" i="2" s="1"/>
  <c r="Q1" i="2" s="1"/>
  <c r="R1" i="2" s="1"/>
  <c r="S1" i="2" s="1"/>
  <c r="T1" i="2" s="1"/>
  <c r="U1" i="2" s="1"/>
  <c r="V1" i="2" s="1"/>
  <c r="W1" i="2" s="1"/>
  <c r="X1" i="2" s="1"/>
  <c r="Y1" i="2" s="1"/>
  <c r="Z1" i="2" s="1"/>
  <c r="AA1" i="2" s="1"/>
  <c r="AB1" i="2" s="1"/>
  <c r="AC1" i="2" s="1"/>
  <c r="AD1" i="2" s="1"/>
  <c r="AE1" i="2" s="1"/>
  <c r="AF1" i="2" s="1"/>
  <c r="AG1" i="2" s="1"/>
  <c r="AH1" i="2" s="1"/>
  <c r="AI1" i="2" s="1"/>
  <c r="AJ1" i="2" s="1"/>
  <c r="AK1" i="2" s="1"/>
  <c r="AL1" i="2" s="1"/>
  <c r="AM1" i="2" s="1"/>
  <c r="AN1" i="2" s="1"/>
  <c r="AO1" i="2" s="1"/>
  <c r="E13" i="2" l="1"/>
  <c r="D13" i="2"/>
  <c r="E12" i="2"/>
  <c r="D12" i="2"/>
  <c r="E11" i="2"/>
  <c r="D11" i="2"/>
  <c r="B7" i="1"/>
  <c r="C7" i="1" s="1"/>
  <c r="D7" i="1" s="1"/>
  <c r="E7" i="1" s="1"/>
  <c r="F7" i="1" s="1"/>
  <c r="G7" i="1" s="1"/>
  <c r="H7" i="1" s="1"/>
  <c r="I7" i="1" s="1"/>
  <c r="J7" i="1" s="1"/>
  <c r="K7" i="1" s="1"/>
  <c r="L7" i="1" s="1"/>
  <c r="M7" i="1" s="1"/>
  <c r="N7" i="1" s="1"/>
  <c r="O7" i="1" s="1"/>
  <c r="P7" i="1" s="1"/>
  <c r="Q7" i="1" s="1"/>
  <c r="D10" i="2" l="1"/>
  <c r="D9" i="2"/>
  <c r="D8" i="2"/>
  <c r="D7" i="2"/>
  <c r="E10" i="2" l="1"/>
  <c r="AH10" i="2" s="1"/>
  <c r="E9" i="2"/>
  <c r="AH9" i="2" s="1"/>
  <c r="E8" i="2"/>
  <c r="AH8" i="2" s="1"/>
  <c r="E7" i="2"/>
  <c r="AG6" i="2"/>
  <c r="H6" i="2"/>
  <c r="G6" i="2"/>
  <c r="AH11" i="2" l="1"/>
  <c r="AH12" i="2"/>
  <c r="AH13" i="2"/>
  <c r="L136" i="1"/>
  <c r="L135" i="1"/>
  <c r="L134" i="1"/>
  <c r="L133" i="1"/>
  <c r="L132" i="1"/>
  <c r="L131" i="1"/>
  <c r="L130" i="1"/>
  <c r="L129" i="1"/>
  <c r="L128" i="1"/>
  <c r="L127" i="1"/>
  <c r="L126" i="1"/>
  <c r="L125" i="1"/>
  <c r="L124" i="1"/>
  <c r="L123" i="1"/>
  <c r="L122" i="1"/>
  <c r="L121" i="1"/>
  <c r="L120" i="1"/>
  <c r="L119" i="1"/>
  <c r="L118" i="1"/>
  <c r="L117" i="1"/>
  <c r="L116" i="1"/>
  <c r="L115" i="1"/>
  <c r="L114" i="1"/>
  <c r="L113" i="1"/>
  <c r="L112" i="1"/>
  <c r="L111" i="1"/>
  <c r="L110" i="1"/>
  <c r="L109" i="1"/>
  <c r="L108" i="1"/>
  <c r="L107" i="1"/>
  <c r="L106" i="1"/>
  <c r="L105" i="1"/>
  <c r="L104" i="1"/>
  <c r="L103" i="1"/>
  <c r="L102" i="1"/>
  <c r="L101" i="1"/>
  <c r="L100" i="1"/>
  <c r="L99" i="1"/>
  <c r="L98" i="1"/>
  <c r="L97" i="1"/>
  <c r="L96" i="1"/>
  <c r="L95" i="1"/>
  <c r="L94" i="1"/>
  <c r="L93" i="1"/>
  <c r="L92" i="1"/>
  <c r="L91" i="1"/>
  <c r="L90" i="1"/>
  <c r="L89" i="1"/>
  <c r="L88" i="1"/>
  <c r="L87" i="1"/>
  <c r="L86" i="1"/>
  <c r="L85" i="1"/>
  <c r="L84" i="1"/>
  <c r="L83" i="1"/>
  <c r="L82" i="1"/>
  <c r="L81" i="1"/>
  <c r="L80" i="1"/>
  <c r="L79" i="1"/>
  <c r="L78" i="1"/>
  <c r="L77" i="1"/>
  <c r="L76" i="1"/>
  <c r="L75" i="1"/>
  <c r="L74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K12" i="1" l="1"/>
  <c r="K14" i="1"/>
  <c r="K15" i="1"/>
  <c r="K18" i="1"/>
  <c r="K23" i="1"/>
  <c r="K24" i="1"/>
  <c r="K31" i="1"/>
  <c r="K35" i="1"/>
  <c r="K40" i="1"/>
  <c r="K43" i="1"/>
  <c r="K46" i="1"/>
  <c r="K48" i="1"/>
  <c r="K53" i="1"/>
  <c r="K55" i="1"/>
  <c r="K56" i="1"/>
  <c r="K57" i="1"/>
  <c r="K60" i="1"/>
  <c r="K62" i="1"/>
  <c r="K63" i="1"/>
  <c r="K64" i="1"/>
  <c r="K67" i="1"/>
  <c r="K76" i="1"/>
  <c r="K81" i="1"/>
  <c r="K85" i="1"/>
  <c r="K88" i="1"/>
  <c r="K90" i="1"/>
  <c r="K93" i="1"/>
  <c r="K101" i="1"/>
  <c r="K105" i="1"/>
  <c r="K107" i="1"/>
  <c r="K112" i="1"/>
  <c r="K114" i="1"/>
  <c r="K117" i="1"/>
  <c r="K118" i="1"/>
  <c r="K122" i="1"/>
  <c r="K128" i="1"/>
  <c r="K135" i="1"/>
  <c r="K26" i="1"/>
  <c r="K32" i="1"/>
  <c r="K39" i="1"/>
  <c r="K41" i="1"/>
  <c r="K44" i="1"/>
  <c r="K49" i="1"/>
  <c r="K50" i="1"/>
  <c r="K54" i="1"/>
  <c r="K58" i="1"/>
  <c r="K65" i="1"/>
  <c r="K71" i="1"/>
  <c r="K74" i="1"/>
  <c r="K77" i="1"/>
  <c r="K86" i="1"/>
  <c r="K89" i="1"/>
  <c r="K91" i="1"/>
  <c r="K98" i="1"/>
  <c r="K99" i="1"/>
  <c r="K102" i="1"/>
  <c r="K108" i="1"/>
  <c r="K116" i="1"/>
  <c r="K126" i="1"/>
  <c r="K130" i="1"/>
  <c r="K131" i="1"/>
  <c r="K132" i="1"/>
  <c r="K136" i="1"/>
  <c r="K13" i="1"/>
  <c r="K16" i="1"/>
  <c r="K19" i="1"/>
  <c r="K20" i="1"/>
  <c r="K21" i="1"/>
  <c r="K22" i="1"/>
  <c r="K27" i="1"/>
  <c r="K28" i="1"/>
  <c r="K29" i="1"/>
  <c r="K30" i="1"/>
  <c r="K33" i="1"/>
  <c r="K36" i="1"/>
  <c r="K42" i="1"/>
  <c r="K45" i="1"/>
  <c r="K61" i="1"/>
  <c r="K66" i="1"/>
  <c r="K68" i="1"/>
  <c r="K70" i="1"/>
  <c r="K72" i="1"/>
  <c r="K75" i="1"/>
  <c r="K78" i="1"/>
  <c r="K80" i="1"/>
  <c r="K83" i="1"/>
  <c r="K84" i="1"/>
  <c r="K87" i="1"/>
  <c r="K92" i="1"/>
  <c r="K95" i="1"/>
  <c r="K96" i="1"/>
  <c r="K97" i="1"/>
  <c r="K103" i="1"/>
  <c r="K104" i="1"/>
  <c r="K110" i="1"/>
  <c r="K111" i="1"/>
  <c r="K120" i="1"/>
  <c r="K121" i="1"/>
  <c r="K127" i="1"/>
  <c r="K129" i="1"/>
  <c r="K10" i="1"/>
  <c r="K11" i="1"/>
  <c r="K17" i="1"/>
  <c r="K25" i="1"/>
  <c r="K34" i="1"/>
  <c r="K37" i="1"/>
  <c r="K38" i="1"/>
  <c r="K47" i="1"/>
  <c r="K51" i="1"/>
  <c r="K52" i="1"/>
  <c r="K59" i="1"/>
  <c r="K69" i="1"/>
  <c r="K73" i="1"/>
  <c r="K79" i="1"/>
  <c r="K82" i="1"/>
  <c r="K94" i="1"/>
  <c r="K100" i="1"/>
  <c r="K106" i="1"/>
  <c r="K109" i="1"/>
  <c r="K113" i="1"/>
  <c r="K115" i="1"/>
  <c r="K119" i="1"/>
  <c r="K123" i="1"/>
  <c r="K124" i="1"/>
  <c r="K125" i="1"/>
  <c r="K133" i="1"/>
  <c r="K134" i="1"/>
  <c r="AH7" i="2" l="1"/>
  <c r="O136" i="1" l="1"/>
  <c r="M136" i="1"/>
  <c r="P135" i="1"/>
  <c r="O135" i="1"/>
  <c r="Q135" i="1" s="1"/>
  <c r="M135" i="1"/>
  <c r="O134" i="1"/>
  <c r="P134" i="1" s="1"/>
  <c r="M134" i="1"/>
  <c r="O133" i="1"/>
  <c r="M133" i="1"/>
  <c r="O132" i="1"/>
  <c r="Q132" i="1" s="1"/>
  <c r="M132" i="1"/>
  <c r="O131" i="1"/>
  <c r="Q131" i="1" s="1"/>
  <c r="M131" i="1"/>
  <c r="O130" i="1"/>
  <c r="Q130" i="1" s="1"/>
  <c r="M130" i="1"/>
  <c r="P129" i="1"/>
  <c r="O129" i="1"/>
  <c r="Q129" i="1" s="1"/>
  <c r="M129" i="1"/>
  <c r="P128" i="1"/>
  <c r="O128" i="1"/>
  <c r="Q128" i="1" s="1"/>
  <c r="M128" i="1"/>
  <c r="P127" i="1"/>
  <c r="O127" i="1"/>
  <c r="Q127" i="1" s="1"/>
  <c r="M127" i="1"/>
  <c r="O126" i="1"/>
  <c r="Q126" i="1" s="1"/>
  <c r="M126" i="1"/>
  <c r="O125" i="1"/>
  <c r="M125" i="1"/>
  <c r="O124" i="1"/>
  <c r="M124" i="1"/>
  <c r="O123" i="1"/>
  <c r="M123" i="1"/>
  <c r="O122" i="1"/>
  <c r="M122" i="1"/>
  <c r="O121" i="1"/>
  <c r="Q121" i="1" s="1"/>
  <c r="M121" i="1"/>
  <c r="O120" i="1"/>
  <c r="M120" i="1"/>
  <c r="P119" i="1"/>
  <c r="O119" i="1"/>
  <c r="Q119" i="1" s="1"/>
  <c r="M119" i="1"/>
  <c r="O118" i="1"/>
  <c r="Q118" i="1" s="1"/>
  <c r="M118" i="1"/>
  <c r="O117" i="1"/>
  <c r="Q117" i="1" s="1"/>
  <c r="M117" i="1"/>
  <c r="P116" i="1"/>
  <c r="O116" i="1"/>
  <c r="Q116" i="1" s="1"/>
  <c r="M116" i="1"/>
  <c r="O115" i="1"/>
  <c r="M115" i="1"/>
  <c r="O114" i="1"/>
  <c r="P114" i="1" s="1"/>
  <c r="M114" i="1"/>
  <c r="O113" i="1"/>
  <c r="Q113" i="1" s="1"/>
  <c r="M113" i="1"/>
  <c r="O112" i="1"/>
  <c r="Q112" i="1" s="1"/>
  <c r="M112" i="1"/>
  <c r="O111" i="1"/>
  <c r="M111" i="1"/>
  <c r="O110" i="1"/>
  <c r="Q110" i="1" s="1"/>
  <c r="M110" i="1"/>
  <c r="O109" i="1"/>
  <c r="M109" i="1"/>
  <c r="O108" i="1"/>
  <c r="M108" i="1"/>
  <c r="O107" i="1"/>
  <c r="M107" i="1"/>
  <c r="O106" i="1"/>
  <c r="M106" i="1"/>
  <c r="O105" i="1"/>
  <c r="Q105" i="1" s="1"/>
  <c r="M105" i="1"/>
  <c r="P104" i="1"/>
  <c r="O104" i="1"/>
  <c r="Q104" i="1" s="1"/>
  <c r="M104" i="1"/>
  <c r="O103" i="1"/>
  <c r="M103" i="1"/>
  <c r="O102" i="1"/>
  <c r="M102" i="1"/>
  <c r="O101" i="1"/>
  <c r="P101" i="1" s="1"/>
  <c r="M101" i="1"/>
  <c r="P100" i="1"/>
  <c r="O100" i="1"/>
  <c r="Q100" i="1" s="1"/>
  <c r="M100" i="1"/>
  <c r="O99" i="1"/>
  <c r="Q99" i="1" s="1"/>
  <c r="M99" i="1"/>
  <c r="P98" i="1"/>
  <c r="O98" i="1"/>
  <c r="Q98" i="1" s="1"/>
  <c r="M98" i="1"/>
  <c r="O97" i="1"/>
  <c r="Q97" i="1" s="1"/>
  <c r="M97" i="1"/>
  <c r="O96" i="1"/>
  <c r="Q96" i="1" s="1"/>
  <c r="M96" i="1"/>
  <c r="P95" i="1"/>
  <c r="O95" i="1"/>
  <c r="Q95" i="1" s="1"/>
  <c r="M95" i="1"/>
  <c r="O94" i="1"/>
  <c r="Q94" i="1" s="1"/>
  <c r="M94" i="1"/>
  <c r="P93" i="1"/>
  <c r="O93" i="1"/>
  <c r="Q93" i="1" s="1"/>
  <c r="M93" i="1"/>
  <c r="O92" i="1"/>
  <c r="M92" i="1"/>
  <c r="O91" i="1"/>
  <c r="M91" i="1"/>
  <c r="P90" i="1"/>
  <c r="O90" i="1"/>
  <c r="Q90" i="1" s="1"/>
  <c r="M90" i="1"/>
  <c r="O89" i="1"/>
  <c r="M89" i="1"/>
  <c r="O88" i="1"/>
  <c r="Q88" i="1" s="1"/>
  <c r="M88" i="1"/>
  <c r="P87" i="1"/>
  <c r="O87" i="1"/>
  <c r="Q87" i="1" s="1"/>
  <c r="M87" i="1"/>
  <c r="O86" i="1"/>
  <c r="Q86" i="1" s="1"/>
  <c r="M86" i="1"/>
  <c r="O85" i="1"/>
  <c r="M85" i="1"/>
  <c r="O84" i="1"/>
  <c r="M84" i="1"/>
  <c r="O83" i="1"/>
  <c r="Q83" i="1" s="1"/>
  <c r="M83" i="1"/>
  <c r="O82" i="1"/>
  <c r="M82" i="1"/>
  <c r="P81" i="1"/>
  <c r="O81" i="1"/>
  <c r="Q81" i="1" s="1"/>
  <c r="M81" i="1"/>
  <c r="P80" i="1"/>
  <c r="O80" i="1"/>
  <c r="Q80" i="1" s="1"/>
  <c r="M80" i="1"/>
  <c r="O79" i="1"/>
  <c r="P79" i="1" s="1"/>
  <c r="M79" i="1"/>
  <c r="O78" i="1"/>
  <c r="Q78" i="1" s="1"/>
  <c r="M78" i="1"/>
  <c r="O77" i="1"/>
  <c r="M77" i="1"/>
  <c r="O76" i="1"/>
  <c r="M76" i="1"/>
  <c r="O75" i="1"/>
  <c r="M75" i="1"/>
  <c r="O74" i="1"/>
  <c r="Q74" i="1" s="1"/>
  <c r="M74" i="1"/>
  <c r="O73" i="1"/>
  <c r="P73" i="1" s="1"/>
  <c r="M73" i="1"/>
  <c r="O72" i="1"/>
  <c r="M72" i="1"/>
  <c r="O71" i="1"/>
  <c r="Q71" i="1" s="1"/>
  <c r="M71" i="1"/>
  <c r="P70" i="1"/>
  <c r="O70" i="1"/>
  <c r="Q70" i="1" s="1"/>
  <c r="M70" i="1"/>
  <c r="P69" i="1"/>
  <c r="O69" i="1"/>
  <c r="Q69" i="1" s="1"/>
  <c r="M69" i="1"/>
  <c r="O68" i="1"/>
  <c r="Q68" i="1" s="1"/>
  <c r="M68" i="1"/>
  <c r="O67" i="1"/>
  <c r="M67" i="1"/>
  <c r="O66" i="1"/>
  <c r="Q66" i="1" s="1"/>
  <c r="M66" i="1"/>
  <c r="O65" i="1"/>
  <c r="M65" i="1"/>
  <c r="P64" i="1"/>
  <c r="O64" i="1"/>
  <c r="Q64" i="1" s="1"/>
  <c r="M64" i="1"/>
  <c r="P63" i="1"/>
  <c r="O63" i="1"/>
  <c r="Q63" i="1" s="1"/>
  <c r="M63" i="1"/>
  <c r="O62" i="1"/>
  <c r="M62" i="1"/>
  <c r="P61" i="1"/>
  <c r="O61" i="1"/>
  <c r="Q61" i="1" s="1"/>
  <c r="M61" i="1"/>
  <c r="O60" i="1"/>
  <c r="P60" i="1" s="1"/>
  <c r="M60" i="1"/>
  <c r="P59" i="1"/>
  <c r="O59" i="1"/>
  <c r="Q59" i="1" s="1"/>
  <c r="M59" i="1"/>
  <c r="O58" i="1"/>
  <c r="Q58" i="1" s="1"/>
  <c r="M58" i="1"/>
  <c r="O57" i="1"/>
  <c r="Q57" i="1" s="1"/>
  <c r="M57" i="1"/>
  <c r="O56" i="1"/>
  <c r="M56" i="1"/>
  <c r="P55" i="1"/>
  <c r="O55" i="1"/>
  <c r="Q55" i="1" s="1"/>
  <c r="M55" i="1"/>
  <c r="O54" i="1"/>
  <c r="Q54" i="1" s="1"/>
  <c r="M54" i="1"/>
  <c r="O53" i="1"/>
  <c r="P53" i="1" s="1"/>
  <c r="M53" i="1"/>
  <c r="O52" i="1"/>
  <c r="P52" i="1" s="1"/>
  <c r="M52" i="1"/>
  <c r="O51" i="1"/>
  <c r="M51" i="1"/>
  <c r="O50" i="1"/>
  <c r="P50" i="1" s="1"/>
  <c r="M50" i="1"/>
  <c r="O49" i="1"/>
  <c r="Q49" i="1" s="1"/>
  <c r="M49" i="1"/>
  <c r="P48" i="1"/>
  <c r="O48" i="1"/>
  <c r="Q48" i="1" s="1"/>
  <c r="M48" i="1"/>
  <c r="O47" i="1"/>
  <c r="Q47" i="1" s="1"/>
  <c r="M47" i="1"/>
  <c r="O46" i="1"/>
  <c r="P46" i="1" s="1"/>
  <c r="M46" i="1"/>
  <c r="O45" i="1"/>
  <c r="Q45" i="1" s="1"/>
  <c r="M45" i="1"/>
  <c r="O44" i="1"/>
  <c r="Q44" i="1" s="1"/>
  <c r="M44" i="1"/>
  <c r="P43" i="1"/>
  <c r="O43" i="1"/>
  <c r="Q43" i="1" s="1"/>
  <c r="M43" i="1"/>
  <c r="O42" i="1"/>
  <c r="Q42" i="1" s="1"/>
  <c r="M42" i="1"/>
  <c r="O41" i="1"/>
  <c r="Q41" i="1" s="1"/>
  <c r="M41" i="1"/>
  <c r="O40" i="1"/>
  <c r="Q40" i="1" s="1"/>
  <c r="M40" i="1"/>
  <c r="O39" i="1"/>
  <c r="Q39" i="1" s="1"/>
  <c r="M39" i="1"/>
  <c r="O38" i="1"/>
  <c r="Q38" i="1" s="1"/>
  <c r="M38" i="1"/>
  <c r="O37" i="1"/>
  <c r="Q37" i="1" s="1"/>
  <c r="M37" i="1"/>
  <c r="O36" i="1"/>
  <c r="Q36" i="1" s="1"/>
  <c r="M36" i="1"/>
  <c r="P35" i="1"/>
  <c r="O35" i="1"/>
  <c r="Q35" i="1" s="1"/>
  <c r="M35" i="1"/>
  <c r="P34" i="1"/>
  <c r="O34" i="1"/>
  <c r="Q34" i="1" s="1"/>
  <c r="M34" i="1"/>
  <c r="O33" i="1"/>
  <c r="M33" i="1"/>
  <c r="O32" i="1"/>
  <c r="M32" i="1"/>
  <c r="O31" i="1"/>
  <c r="Q31" i="1" s="1"/>
  <c r="M31" i="1"/>
  <c r="O30" i="1"/>
  <c r="Q30" i="1" s="1"/>
  <c r="M30" i="1"/>
  <c r="O29" i="1"/>
  <c r="Q29" i="1" s="1"/>
  <c r="M29" i="1"/>
  <c r="O28" i="1"/>
  <c r="Q28" i="1" s="1"/>
  <c r="M28" i="1"/>
  <c r="O27" i="1"/>
  <c r="Q27" i="1" s="1"/>
  <c r="M27" i="1"/>
  <c r="O26" i="1"/>
  <c r="Q26" i="1" s="1"/>
  <c r="M26" i="1"/>
  <c r="O25" i="1"/>
  <c r="Q25" i="1" s="1"/>
  <c r="M25" i="1"/>
  <c r="O24" i="1"/>
  <c r="M24" i="1"/>
  <c r="P23" i="1"/>
  <c r="O23" i="1"/>
  <c r="Q23" i="1" s="1"/>
  <c r="M23" i="1"/>
  <c r="P22" i="1"/>
  <c r="O22" i="1"/>
  <c r="Q22" i="1" s="1"/>
  <c r="M22" i="1"/>
  <c r="O21" i="1"/>
  <c r="P21" i="1" s="1"/>
  <c r="M21" i="1"/>
  <c r="O20" i="1"/>
  <c r="Q20" i="1" s="1"/>
  <c r="M20" i="1"/>
  <c r="O19" i="1"/>
  <c r="M19" i="1"/>
  <c r="P18" i="1"/>
  <c r="O18" i="1"/>
  <c r="Q18" i="1" s="1"/>
  <c r="M18" i="1"/>
  <c r="O17" i="1"/>
  <c r="M17" i="1"/>
  <c r="P16" i="1"/>
  <c r="O16" i="1"/>
  <c r="Q16" i="1" s="1"/>
  <c r="M16" i="1"/>
  <c r="O15" i="1"/>
  <c r="M15" i="1"/>
  <c r="O14" i="1"/>
  <c r="M14" i="1"/>
  <c r="O13" i="1"/>
  <c r="P13" i="1" s="1"/>
  <c r="M13" i="1"/>
  <c r="P12" i="1"/>
  <c r="O12" i="1"/>
  <c r="Q12" i="1" s="1"/>
  <c r="M12" i="1"/>
  <c r="O11" i="1"/>
  <c r="P11" i="1" s="1"/>
  <c r="M11" i="1"/>
  <c r="O10" i="1"/>
  <c r="M10" i="1"/>
  <c r="Q11" i="1" l="1"/>
  <c r="P38" i="1"/>
  <c r="Q79" i="1"/>
  <c r="AF7" i="2"/>
  <c r="AF13" i="2"/>
  <c r="P13" i="2"/>
  <c r="AF12" i="2"/>
  <c r="P12" i="2"/>
  <c r="AF11" i="2"/>
  <c r="P11" i="2"/>
  <c r="AB13" i="2"/>
  <c r="L13" i="2"/>
  <c r="AB12" i="2"/>
  <c r="L12" i="2"/>
  <c r="AB11" i="2"/>
  <c r="L11" i="2"/>
  <c r="X13" i="2"/>
  <c r="X12" i="2"/>
  <c r="X11" i="2"/>
  <c r="T13" i="2"/>
  <c r="T12" i="2"/>
  <c r="T11" i="2"/>
  <c r="AD11" i="2"/>
  <c r="O11" i="2"/>
  <c r="AE11" i="2"/>
  <c r="W12" i="2"/>
  <c r="O13" i="2"/>
  <c r="AE13" i="2"/>
  <c r="U11" i="2"/>
  <c r="M12" i="2"/>
  <c r="AC12" i="2"/>
  <c r="U13" i="2"/>
  <c r="N11" i="2"/>
  <c r="J12" i="2"/>
  <c r="Z12" i="2"/>
  <c r="V13" i="2"/>
  <c r="AD12" i="2"/>
  <c r="S11" i="2"/>
  <c r="K12" i="2"/>
  <c r="AA12" i="2"/>
  <c r="S13" i="2"/>
  <c r="I11" i="2"/>
  <c r="Y11" i="2"/>
  <c r="Q12" i="2"/>
  <c r="I13" i="2"/>
  <c r="Y13" i="2"/>
  <c r="R11" i="2"/>
  <c r="N12" i="2"/>
  <c r="J13" i="2"/>
  <c r="Z13" i="2"/>
  <c r="AD13" i="2"/>
  <c r="W11" i="2"/>
  <c r="O12" i="2"/>
  <c r="AE12" i="2"/>
  <c r="W13" i="2"/>
  <c r="M11" i="2"/>
  <c r="AC11" i="2"/>
  <c r="U12" i="2"/>
  <c r="M13" i="2"/>
  <c r="AC13" i="2"/>
  <c r="V11" i="2"/>
  <c r="R12" i="2"/>
  <c r="N13" i="2"/>
  <c r="K11" i="2"/>
  <c r="AA11" i="2"/>
  <c r="S12" i="2"/>
  <c r="K13" i="2"/>
  <c r="AA13" i="2"/>
  <c r="Q11" i="2"/>
  <c r="I12" i="2"/>
  <c r="Y12" i="2"/>
  <c r="Q13" i="2"/>
  <c r="J11" i="2"/>
  <c r="Z11" i="2"/>
  <c r="V12" i="2"/>
  <c r="R13" i="2"/>
  <c r="P57" i="1"/>
  <c r="P30" i="1"/>
  <c r="Q46" i="1"/>
  <c r="Q114" i="1"/>
  <c r="P39" i="1"/>
  <c r="P27" i="1"/>
  <c r="Q21" i="1"/>
  <c r="P56" i="1"/>
  <c r="Q56" i="1"/>
  <c r="P40" i="1"/>
  <c r="P41" i="1"/>
  <c r="Q52" i="1"/>
  <c r="P120" i="1"/>
  <c r="Q120" i="1"/>
  <c r="P121" i="1"/>
  <c r="Q50" i="1"/>
  <c r="P74" i="1"/>
  <c r="P126" i="1"/>
  <c r="AE10" i="2"/>
  <c r="AA10" i="2"/>
  <c r="W10" i="2"/>
  <c r="S10" i="2"/>
  <c r="O10" i="2"/>
  <c r="K10" i="2"/>
  <c r="AD10" i="2"/>
  <c r="Z10" i="2"/>
  <c r="V10" i="2"/>
  <c r="R10" i="2"/>
  <c r="N10" i="2"/>
  <c r="J10" i="2"/>
  <c r="AC10" i="2"/>
  <c r="Y10" i="2"/>
  <c r="U10" i="2"/>
  <c r="Q10" i="2"/>
  <c r="M10" i="2"/>
  <c r="I10" i="2"/>
  <c r="T10" i="2"/>
  <c r="AF10" i="2"/>
  <c r="P10" i="2"/>
  <c r="AB10" i="2"/>
  <c r="L10" i="2"/>
  <c r="X10" i="2"/>
  <c r="AE9" i="2"/>
  <c r="AA9" i="2"/>
  <c r="W9" i="2"/>
  <c r="S9" i="2"/>
  <c r="O9" i="2"/>
  <c r="K9" i="2"/>
  <c r="AD9" i="2"/>
  <c r="Z9" i="2"/>
  <c r="V9" i="2"/>
  <c r="R9" i="2"/>
  <c r="N9" i="2"/>
  <c r="J9" i="2"/>
  <c r="AC9" i="2"/>
  <c r="Y9" i="2"/>
  <c r="U9" i="2"/>
  <c r="Q9" i="2"/>
  <c r="M9" i="2"/>
  <c r="I9" i="2"/>
  <c r="AF9" i="2"/>
  <c r="AB9" i="2"/>
  <c r="X9" i="2"/>
  <c r="T9" i="2"/>
  <c r="P9" i="2"/>
  <c r="L9" i="2"/>
  <c r="AF8" i="2"/>
  <c r="AB8" i="2"/>
  <c r="X8" i="2"/>
  <c r="T8" i="2"/>
  <c r="P8" i="2"/>
  <c r="L8" i="2"/>
  <c r="AE8" i="2"/>
  <c r="AA8" i="2"/>
  <c r="W8" i="2"/>
  <c r="S8" i="2"/>
  <c r="O8" i="2"/>
  <c r="K8" i="2"/>
  <c r="AD8" i="2"/>
  <c r="Z8" i="2"/>
  <c r="V8" i="2"/>
  <c r="R8" i="2"/>
  <c r="N8" i="2"/>
  <c r="J8" i="2"/>
  <c r="AC8" i="2"/>
  <c r="Y8" i="2"/>
  <c r="U8" i="2"/>
  <c r="Q8" i="2"/>
  <c r="M8" i="2"/>
  <c r="I8" i="2"/>
  <c r="AD7" i="2"/>
  <c r="Z7" i="2"/>
  <c r="V7" i="2"/>
  <c r="R7" i="2"/>
  <c r="N7" i="2"/>
  <c r="J7" i="2"/>
  <c r="AC7" i="2"/>
  <c r="Y7" i="2"/>
  <c r="U7" i="2"/>
  <c r="Q7" i="2"/>
  <c r="M7" i="2"/>
  <c r="I7" i="2"/>
  <c r="AB7" i="2"/>
  <c r="X7" i="2"/>
  <c r="T7" i="2"/>
  <c r="P7" i="2"/>
  <c r="L7" i="2"/>
  <c r="AE7" i="2"/>
  <c r="AA7" i="2"/>
  <c r="W7" i="2"/>
  <c r="S7" i="2"/>
  <c r="O7" i="2"/>
  <c r="K7" i="2"/>
  <c r="Q15" i="1"/>
  <c r="P15" i="1"/>
  <c r="P26" i="1"/>
  <c r="P42" i="1"/>
  <c r="P44" i="1"/>
  <c r="P45" i="1"/>
  <c r="P68" i="1"/>
  <c r="P71" i="1"/>
  <c r="P85" i="1"/>
  <c r="Q85" i="1"/>
  <c r="P88" i="1"/>
  <c r="P96" i="1"/>
  <c r="Q108" i="1"/>
  <c r="P108" i="1"/>
  <c r="P113" i="1"/>
  <c r="P125" i="1"/>
  <c r="Q125" i="1"/>
  <c r="P118" i="1"/>
  <c r="P132" i="1"/>
  <c r="Q134" i="1"/>
  <c r="Q10" i="1"/>
  <c r="P10" i="1"/>
  <c r="P17" i="1"/>
  <c r="Q17" i="1"/>
  <c r="Q14" i="1"/>
  <c r="P14" i="1"/>
  <c r="Q13" i="1"/>
  <c r="P19" i="1"/>
  <c r="Q19" i="1"/>
  <c r="Q33" i="1"/>
  <c r="P33" i="1"/>
  <c r="Q24" i="1"/>
  <c r="P24" i="1"/>
  <c r="P28" i="1"/>
  <c r="P29" i="1"/>
  <c r="Q32" i="1"/>
  <c r="P32" i="1"/>
  <c r="P20" i="1"/>
  <c r="P25" i="1"/>
  <c r="P31" i="1"/>
  <c r="P36" i="1"/>
  <c r="P37" i="1"/>
  <c r="P47" i="1"/>
  <c r="P49" i="1"/>
  <c r="P54" i="1"/>
  <c r="Q53" i="1"/>
  <c r="Q60" i="1"/>
  <c r="P67" i="1"/>
  <c r="Q67" i="1"/>
  <c r="Q102" i="1"/>
  <c r="P102" i="1"/>
  <c r="Q65" i="1"/>
  <c r="P65" i="1"/>
  <c r="P58" i="1"/>
  <c r="Q75" i="1"/>
  <c r="P75" i="1"/>
  <c r="Q89" i="1"/>
  <c r="P89" i="1"/>
  <c r="P78" i="1"/>
  <c r="P83" i="1"/>
  <c r="Q103" i="1"/>
  <c r="P103" i="1"/>
  <c r="Q115" i="1"/>
  <c r="P115" i="1"/>
  <c r="Q111" i="1"/>
  <c r="P111" i="1"/>
  <c r="P112" i="1"/>
  <c r="P117" i="1"/>
  <c r="Q123" i="1"/>
  <c r="P123" i="1"/>
  <c r="Q133" i="1"/>
  <c r="P133" i="1"/>
  <c r="P136" i="1"/>
  <c r="Q136" i="1"/>
  <c r="P51" i="1"/>
  <c r="Q51" i="1"/>
  <c r="P62" i="1"/>
  <c r="Q62" i="1"/>
  <c r="P72" i="1"/>
  <c r="Q72" i="1"/>
  <c r="Q76" i="1"/>
  <c r="P76" i="1"/>
  <c r="P82" i="1"/>
  <c r="Q82" i="1"/>
  <c r="P66" i="1"/>
  <c r="Q73" i="1"/>
  <c r="Q84" i="1"/>
  <c r="P84" i="1"/>
  <c r="P86" i="1"/>
  <c r="Q77" i="1"/>
  <c r="P77" i="1"/>
  <c r="Q91" i="1"/>
  <c r="P91" i="1"/>
  <c r="Q92" i="1"/>
  <c r="P92" i="1"/>
  <c r="P94" i="1"/>
  <c r="Q106" i="1"/>
  <c r="P106" i="1"/>
  <c r="P109" i="1"/>
  <c r="Q109" i="1"/>
  <c r="P97" i="1"/>
  <c r="P99" i="1"/>
  <c r="Q101" i="1"/>
  <c r="P105" i="1"/>
  <c r="P110" i="1"/>
  <c r="Q107" i="1"/>
  <c r="P107" i="1"/>
  <c r="Q122" i="1"/>
  <c r="P122" i="1"/>
  <c r="P124" i="1"/>
  <c r="Q124" i="1"/>
  <c r="P131" i="1"/>
  <c r="P130" i="1"/>
  <c r="Y6" i="2" l="1"/>
  <c r="W6" i="2"/>
  <c r="R6" i="2"/>
  <c r="P6" i="2"/>
  <c r="AO8" i="2"/>
  <c r="O6" i="2"/>
  <c r="AE6" i="2"/>
  <c r="AN13" i="2"/>
  <c r="U6" i="2"/>
  <c r="N6" i="2"/>
  <c r="AD6" i="2"/>
  <c r="AO10" i="2"/>
  <c r="AO12" i="2"/>
  <c r="AK8" i="2"/>
  <c r="AK12" i="2"/>
  <c r="AL8" i="2"/>
  <c r="AL12" i="2"/>
  <c r="AM9" i="2"/>
  <c r="AM13" i="2"/>
  <c r="AN10" i="2"/>
  <c r="K6" i="2"/>
  <c r="AA6" i="2"/>
  <c r="T6" i="2"/>
  <c r="M6" i="2"/>
  <c r="AC6" i="2"/>
  <c r="V6" i="2"/>
  <c r="AO7" i="2"/>
  <c r="AO9" i="2"/>
  <c r="AI12" i="2"/>
  <c r="AI11" i="2"/>
  <c r="AK9" i="2"/>
  <c r="AK13" i="2"/>
  <c r="AL9" i="2"/>
  <c r="AL13" i="2"/>
  <c r="AM10" i="2"/>
  <c r="AN7" i="2"/>
  <c r="AN11" i="2"/>
  <c r="AO11" i="2"/>
  <c r="AO13" i="2"/>
  <c r="AI13" i="2"/>
  <c r="AK10" i="2"/>
  <c r="AK7" i="2"/>
  <c r="AL10" i="2"/>
  <c r="AM7" i="2"/>
  <c r="AM11" i="2"/>
  <c r="AN8" i="2"/>
  <c r="AN12" i="2"/>
  <c r="AK11" i="2"/>
  <c r="AL7" i="2"/>
  <c r="AL11" i="2"/>
  <c r="AM8" i="2"/>
  <c r="AM12" i="2"/>
  <c r="AN9" i="2"/>
  <c r="AI8" i="2"/>
  <c r="AI9" i="2"/>
  <c r="AI10" i="2"/>
  <c r="X6" i="2"/>
  <c r="S6" i="2"/>
  <c r="AB6" i="2"/>
  <c r="Q6" i="2"/>
  <c r="J6" i="2"/>
  <c r="Z6" i="2"/>
  <c r="L6" i="2"/>
  <c r="AF6" i="2"/>
  <c r="I6" i="2"/>
  <c r="AI7" i="2"/>
  <c r="AL6" i="2" l="1"/>
  <c r="AO6" i="2"/>
  <c r="AK6" i="2"/>
  <c r="AM6" i="2"/>
  <c r="AN6" i="2"/>
  <c r="I5" i="1"/>
</calcChain>
</file>

<file path=xl/comments1.xml><?xml version="1.0" encoding="utf-8"?>
<comments xmlns="http://schemas.openxmlformats.org/spreadsheetml/2006/main">
  <authors>
    <author>Novoselova</author>
  </authors>
  <commentList>
    <comment ref="I2" authorId="0">
      <text>
        <r>
          <rPr>
            <b/>
            <sz val="8"/>
            <color indexed="81"/>
            <rFont val="Tahoma"/>
            <family val="2"/>
            <charset val="204"/>
          </rPr>
          <t>Novoselova: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sz val="14"/>
            <color indexed="81"/>
            <rFont val="Times New Roman"/>
            <family val="1"/>
            <charset val="204"/>
          </rPr>
          <t xml:space="preserve">1) Для расчетов с покупателями и заказчиками по неосновным видам деятельности (бюджетные организации) уровень существенности составляет 100 тыс. руб. Применяется он следующим образом: </t>
        </r>
        <r>
          <rPr>
            <u/>
            <sz val="14"/>
            <color indexed="81"/>
            <rFont val="Times New Roman"/>
            <family val="1"/>
            <charset val="204"/>
          </rPr>
          <t xml:space="preserve">В строку </t>
        </r>
        <r>
          <rPr>
            <b/>
            <u/>
            <sz val="14"/>
            <color indexed="81"/>
            <rFont val="Times New Roman"/>
            <family val="1"/>
            <charset val="204"/>
          </rPr>
          <t>Прочие</t>
        </r>
        <r>
          <rPr>
            <u/>
            <sz val="14"/>
            <color indexed="81"/>
            <rFont val="Times New Roman"/>
            <family val="1"/>
            <charset val="204"/>
          </rPr>
          <t xml:space="preserve"> могут быть сгруппированы контрагенты, для которых </t>
        </r>
        <r>
          <rPr>
            <b/>
            <u/>
            <sz val="14"/>
            <color indexed="81"/>
            <rFont val="Times New Roman"/>
            <family val="1"/>
            <charset val="204"/>
          </rPr>
          <t>одновременно</t>
        </r>
        <r>
          <rPr>
            <u/>
            <sz val="14"/>
            <color indexed="81"/>
            <rFont val="Times New Roman"/>
            <family val="1"/>
            <charset val="204"/>
          </rPr>
          <t xml:space="preserve"> выполняются два условия:</t>
        </r>
        <r>
          <rPr>
            <sz val="14"/>
            <color indexed="81"/>
            <rFont val="Times New Roman"/>
            <family val="1"/>
            <charset val="204"/>
          </rPr>
          <t xml:space="preserve"> </t>
        </r>
        <r>
          <rPr>
            <b/>
            <sz val="14"/>
            <color indexed="81"/>
            <rFont val="Times New Roman"/>
            <family val="1"/>
            <charset val="204"/>
          </rPr>
          <t xml:space="preserve">Условие 1: </t>
        </r>
        <r>
          <rPr>
            <sz val="14"/>
            <color indexed="81"/>
            <rFont val="Times New Roman"/>
            <family val="1"/>
            <charset val="204"/>
          </rPr>
          <t xml:space="preserve">Сальдо ДЗ на начало периода не превышает уровень существенности и </t>
        </r>
        <r>
          <rPr>
            <b/>
            <sz val="14"/>
            <color indexed="81"/>
            <rFont val="Times New Roman"/>
            <family val="1"/>
            <charset val="204"/>
          </rPr>
          <t xml:space="preserve">Условие 2: </t>
        </r>
        <r>
          <rPr>
            <sz val="14"/>
            <color indexed="81"/>
            <rFont val="Times New Roman"/>
            <family val="1"/>
            <charset val="204"/>
          </rPr>
          <t>Сальдо ДЗ на конец периода не превышает уровня существенности.
2) ИНН и наименование контрагента не должны повторяться. 
3) Дополнительные строки необходимо добавлять в таблицу до строки  "Прочие".</t>
        </r>
      </text>
    </comment>
  </commentList>
</comments>
</file>

<file path=xl/sharedStrings.xml><?xml version="1.0" encoding="utf-8"?>
<sst xmlns="http://schemas.openxmlformats.org/spreadsheetml/2006/main" count="802" uniqueCount="93">
  <si>
    <t>Наименование контрагента</t>
  </si>
  <si>
    <t>Дата договора</t>
  </si>
  <si>
    <t>Номер договора</t>
  </si>
  <si>
    <t>Дата возникновения задолженности</t>
  </si>
  <si>
    <t>Плановая дата погашения задолженности</t>
  </si>
  <si>
    <t>Сумма задолженности</t>
  </si>
  <si>
    <t>Договор</t>
  </si>
  <si>
    <t>Население</t>
  </si>
  <si>
    <t>24</t>
  </si>
  <si>
    <t>12</t>
  </si>
  <si>
    <t>20</t>
  </si>
  <si>
    <t>13</t>
  </si>
  <si>
    <t>11</t>
  </si>
  <si>
    <t>2</t>
  </si>
  <si>
    <t>17</t>
  </si>
  <si>
    <t>18</t>
  </si>
  <si>
    <t>16</t>
  </si>
  <si>
    <t>10</t>
  </si>
  <si>
    <t>21</t>
  </si>
  <si>
    <t>23</t>
  </si>
  <si>
    <t>15</t>
  </si>
  <si>
    <t>19</t>
  </si>
  <si>
    <t>01</t>
  </si>
  <si>
    <t>22</t>
  </si>
  <si>
    <t>14</t>
  </si>
  <si>
    <t>по срокам возник, мес</t>
  </si>
  <si>
    <t>периоды возник, мес</t>
  </si>
  <si>
    <t>по срокам просрочки, дни</t>
  </si>
  <si>
    <t>периоды просрочки, дни</t>
  </si>
  <si>
    <t>свыше 1 года</t>
  </si>
  <si>
    <t>ИНН</t>
  </si>
  <si>
    <t>Проверка на количество повторяющихся контрагентов</t>
  </si>
  <si>
    <t>до 1 мес.</t>
  </si>
  <si>
    <t xml:space="preserve">от 1 до 2 мес. </t>
  </si>
  <si>
    <t>от 2 до 3 мес.</t>
  </si>
  <si>
    <t>от 3 до 4 мес.</t>
  </si>
  <si>
    <t>от 4 до 5 мес.</t>
  </si>
  <si>
    <t>от 5 до 6 мес.</t>
  </si>
  <si>
    <t>от 6 до 7 мес.</t>
  </si>
  <si>
    <t>от 7 до 8 мес.</t>
  </si>
  <si>
    <t>от 8 до 9 мес.</t>
  </si>
  <si>
    <t>от 9 до 10 мес.</t>
  </si>
  <si>
    <t>от 10 до 11 мес.</t>
  </si>
  <si>
    <t>от 11 до 12 мес.</t>
  </si>
  <si>
    <t>от 1 год до 1 года 3 мес.</t>
  </si>
  <si>
    <t>от 1 год 3 мес. до 1 года 6 мес.</t>
  </si>
  <si>
    <t>от 1 год 6 мес. до 1 года 9 мес.</t>
  </si>
  <si>
    <t>от 1 год 9 мес. до 2 лет</t>
  </si>
  <si>
    <t>от 2 лет до 2 лет 3 мес.</t>
  </si>
  <si>
    <t>от 2 года 3 мес. до 2 года 6 мес.</t>
  </si>
  <si>
    <t>от 2 года 6 мес. до 2 года 9 мес.</t>
  </si>
  <si>
    <t>от 2 года 9 мес. до 3 лет</t>
  </si>
  <si>
    <t>от 3 лет до 4 лет</t>
  </si>
  <si>
    <t>от 4 лет до 5 лет</t>
  </si>
  <si>
    <t>от 5 лет до 6 лет</t>
  </si>
  <si>
    <t>свыше 6 лет</t>
  </si>
  <si>
    <t>текущая</t>
  </si>
  <si>
    <t>Просроченная ДЗ</t>
  </si>
  <si>
    <t>45-90 дней</t>
  </si>
  <si>
    <t>свыше 90</t>
  </si>
  <si>
    <t>02</t>
  </si>
  <si>
    <t>03</t>
  </si>
  <si>
    <t>04</t>
  </si>
  <si>
    <t>05</t>
  </si>
  <si>
    <t>06</t>
  </si>
  <si>
    <t>07</t>
  </si>
  <si>
    <t>08</t>
  </si>
  <si>
    <t>09</t>
  </si>
  <si>
    <t>Названия строк</t>
  </si>
  <si>
    <t>-</t>
  </si>
  <si>
    <t>(пусто)</t>
  </si>
  <si>
    <t>Общий итог</t>
  </si>
  <si>
    <t>Тип</t>
  </si>
  <si>
    <t>ключ</t>
  </si>
  <si>
    <t>символ</t>
  </si>
  <si>
    <t>Счет ДЗ</t>
  </si>
  <si>
    <t>Наименование</t>
  </si>
  <si>
    <t>Документ</t>
  </si>
  <si>
    <t>Сальдо</t>
  </si>
  <si>
    <t>Дебиторская задолженность по срокам возникновения</t>
  </si>
  <si>
    <t>Конечное сальдо</t>
  </si>
  <si>
    <t>Проверка сальдо на конец периода</t>
  </si>
  <si>
    <t>Н-001</t>
  </si>
  <si>
    <t>6201</t>
  </si>
  <si>
    <t>6202</t>
  </si>
  <si>
    <t>6203</t>
  </si>
  <si>
    <t>6204</t>
  </si>
  <si>
    <t>6205</t>
  </si>
  <si>
    <t>6206</t>
  </si>
  <si>
    <t>6207</t>
  </si>
  <si>
    <t>Справка</t>
  </si>
  <si>
    <t>справочно</t>
  </si>
  <si>
    <t>1-44 дней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</si>
</sst>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р_._-;\-* #,##0.00_р_._-;_-* &quot;-&quot;??_р_._-;_-@_-"/>
  </numFmts>
  <fonts count="35" x14ac:knownFonts="1">
    <font>
      <sz val="10"/>
      <name val="Arial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1"/>
      <name val="Arial"/>
      <family val="2"/>
      <charset val="204"/>
    </font>
    <font>
      <u/>
      <sz val="8"/>
      <color indexed="12"/>
      <name val="Arial"/>
      <family val="2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8"/>
      <color indexed="81"/>
      <name val="Tahoma"/>
      <family val="2"/>
      <charset val="204"/>
    </font>
    <font>
      <sz val="8"/>
      <color indexed="81"/>
      <name val="Tahoma"/>
      <family val="2"/>
      <charset val="204"/>
    </font>
    <font>
      <sz val="14"/>
      <color indexed="81"/>
      <name val="Times New Roman"/>
      <family val="1"/>
      <charset val="204"/>
    </font>
    <font>
      <u/>
      <sz val="14"/>
      <color indexed="81"/>
      <name val="Times New Roman"/>
      <family val="1"/>
      <charset val="204"/>
    </font>
    <font>
      <b/>
      <u/>
      <sz val="14"/>
      <color indexed="81"/>
      <name val="Times New Roman"/>
      <family val="1"/>
      <charset val="204"/>
    </font>
    <font>
      <b/>
      <sz val="14"/>
      <color indexed="81"/>
      <name val="Times New Roman"/>
      <family val="1"/>
      <charset val="204"/>
    </font>
    <font>
      <sz val="10"/>
      <color theme="0"/>
      <name val="Times New Roman"/>
      <family val="1"/>
      <charset val="204"/>
    </font>
  </fonts>
  <fills count="4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0C0C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2"/>
        <bgColor indexed="57"/>
      </patternFill>
    </fill>
    <fill>
      <patternFill patternType="solid">
        <fgColor theme="6" tint="0.79998168889431442"/>
        <bgColor indexed="57"/>
      </patternFill>
    </fill>
    <fill>
      <patternFill patternType="solid">
        <fgColor theme="0" tint="-0.14999847407452621"/>
        <bgColor indexed="57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9" tint="0.39997558519241921"/>
        <bgColor indexed="57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50"/>
        <bgColor indexed="57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5">
    <xf numFmtId="0" fontId="0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NumberFormat="0" applyFill="0" applyBorder="0" applyProtection="0">
      <alignment horizontal="center" vertical="center"/>
    </xf>
    <xf numFmtId="0" fontId="19" fillId="0" borderId="0" applyNumberFormat="0" applyFill="0" applyBorder="0" applyProtection="0">
      <alignment horizontal="left" vertical="center"/>
    </xf>
    <xf numFmtId="49" fontId="20" fillId="0" borderId="0" applyFill="0" applyBorder="0" applyProtection="0">
      <alignment horizontal="left" vertical="top"/>
    </xf>
    <xf numFmtId="49" fontId="20" fillId="0" borderId="10" applyFill="0" applyProtection="0">
      <alignment horizontal="left" vertical="top" wrapText="1"/>
    </xf>
    <xf numFmtId="49" fontId="20" fillId="0" borderId="0" applyFill="0" applyBorder="0" applyProtection="0">
      <alignment horizontal="center" vertical="top"/>
    </xf>
    <xf numFmtId="49" fontId="21" fillId="0" borderId="10" applyFill="0" applyProtection="0">
      <alignment horizontal="center" vertical="top" wrapText="1"/>
    </xf>
    <xf numFmtId="49" fontId="20" fillId="0" borderId="0" applyFill="0" applyBorder="0" applyProtection="0">
      <alignment horizontal="right" vertical="top"/>
    </xf>
    <xf numFmtId="4" fontId="20" fillId="0" borderId="10" applyFill="0" applyProtection="0">
      <alignment horizontal="right" vertical="top"/>
    </xf>
    <xf numFmtId="49" fontId="21" fillId="0" borderId="10" applyFill="0" applyProtection="0">
      <alignment horizontal="center" vertical="top" wrapText="1"/>
    </xf>
    <xf numFmtId="49" fontId="21" fillId="33" borderId="10" applyProtection="0">
      <alignment horizontal="center" vertical="top" wrapText="1"/>
    </xf>
    <xf numFmtId="14" fontId="20" fillId="0" borderId="10" applyFill="0" applyProtection="0">
      <alignment horizontal="left" vertical="top"/>
    </xf>
    <xf numFmtId="43" fontId="22" fillId="0" borderId="0" applyFont="0" applyFill="0" applyBorder="0" applyAlignment="0" applyProtection="0"/>
    <xf numFmtId="0" fontId="23" fillId="0" borderId="0" applyNumberFormat="0" applyFont="0" applyFill="0" applyBorder="0" applyAlignment="0" applyProtection="0"/>
  </cellStyleXfs>
  <cellXfs count="62">
    <xf numFmtId="0" fontId="0" fillId="0" borderId="0" xfId="0"/>
    <xf numFmtId="49" fontId="20" fillId="0" borderId="0" xfId="44" applyNumberFormat="1" applyFont="1" applyAlignment="1">
      <alignment horizontal="left" vertical="top"/>
    </xf>
    <xf numFmtId="14" fontId="20" fillId="0" borderId="10" xfId="52" applyNumberFormat="1" applyFont="1" applyFill="1" applyBorder="1" applyAlignment="1">
      <alignment horizontal="left" vertical="top"/>
    </xf>
    <xf numFmtId="4" fontId="20" fillId="0" borderId="10" xfId="49" applyNumberFormat="1" applyFont="1" applyFill="1" applyBorder="1" applyAlignment="1">
      <alignment horizontal="right" vertical="top"/>
    </xf>
    <xf numFmtId="49" fontId="20" fillId="0" borderId="0" xfId="44" applyNumberFormat="1" applyFont="1" applyAlignment="1">
      <alignment vertical="top"/>
    </xf>
    <xf numFmtId="49" fontId="21" fillId="0" borderId="11" xfId="47" applyNumberFormat="1" applyFont="1" applyFill="1" applyBorder="1" applyAlignment="1">
      <alignment vertical="top"/>
    </xf>
    <xf numFmtId="49" fontId="21" fillId="0" borderId="12" xfId="47" applyNumberFormat="1" applyFont="1" applyFill="1" applyBorder="1" applyAlignment="1">
      <alignment vertical="top"/>
    </xf>
    <xf numFmtId="0" fontId="0" fillId="0" borderId="0" xfId="0" applyAlignment="1"/>
    <xf numFmtId="49" fontId="21" fillId="33" borderId="10" xfId="51" applyNumberFormat="1" applyFont="1" applyFill="1" applyBorder="1" applyAlignment="1">
      <alignment horizontal="center" vertical="top"/>
    </xf>
    <xf numFmtId="49" fontId="20" fillId="0" borderId="10" xfId="45" applyNumberFormat="1" applyFont="1" applyFill="1" applyBorder="1" applyAlignment="1">
      <alignment horizontal="left" vertical="top"/>
    </xf>
    <xf numFmtId="43" fontId="0" fillId="0" borderId="0" xfId="53" applyFont="1" applyAlignment="1"/>
    <xf numFmtId="14" fontId="0" fillId="34" borderId="0" xfId="0" applyNumberFormat="1" applyFill="1" applyAlignment="1"/>
    <xf numFmtId="49" fontId="24" fillId="0" borderId="10" xfId="50" applyNumberFormat="1" applyFont="1" applyFill="1" applyBorder="1" applyAlignment="1">
      <alignment horizontal="center" vertical="center" wrapText="1"/>
    </xf>
    <xf numFmtId="4" fontId="0" fillId="0" borderId="10" xfId="0" applyNumberFormat="1" applyBorder="1" applyAlignment="1"/>
    <xf numFmtId="0" fontId="0" fillId="0" borderId="10" xfId="0" applyBorder="1" applyAlignment="1">
      <alignment horizontal="center" vertical="center"/>
    </xf>
    <xf numFmtId="0" fontId="0" fillId="0" borderId="10" xfId="0" applyBorder="1" applyAlignment="1">
      <alignment horizontal="center"/>
    </xf>
    <xf numFmtId="0" fontId="0" fillId="0" borderId="10" xfId="0" applyBorder="1" applyAlignment="1"/>
    <xf numFmtId="0" fontId="26" fillId="0" borderId="10" xfId="0" applyFont="1" applyBorder="1"/>
    <xf numFmtId="43" fontId="26" fillId="0" borderId="10" xfId="0" applyNumberFormat="1" applyFont="1" applyBorder="1" applyAlignment="1">
      <alignment wrapText="1"/>
    </xf>
    <xf numFmtId="43" fontId="26" fillId="0" borderId="10" xfId="0" applyNumberFormat="1" applyFont="1" applyBorder="1"/>
    <xf numFmtId="0" fontId="0" fillId="0" borderId="0" xfId="0" pivotButton="1"/>
    <xf numFmtId="49" fontId="21" fillId="0" borderId="10" xfId="50" applyNumberFormat="1" applyFont="1" applyFill="1" applyBorder="1" applyAlignment="1">
      <alignment horizontal="center" vertical="center" wrapText="1"/>
    </xf>
    <xf numFmtId="49" fontId="24" fillId="33" borderId="10" xfId="51" applyNumberFormat="1" applyFont="1" applyFill="1" applyBorder="1" applyAlignment="1">
      <alignment horizontal="center" vertical="top"/>
    </xf>
    <xf numFmtId="0" fontId="27" fillId="37" borderId="10" xfId="54" applyFont="1" applyFill="1" applyBorder="1" applyAlignment="1">
      <alignment horizontal="center" vertical="center" wrapText="1"/>
    </xf>
    <xf numFmtId="0" fontId="27" fillId="36" borderId="10" xfId="54" applyFont="1" applyFill="1" applyBorder="1" applyAlignment="1">
      <alignment horizontal="center" vertical="center" wrapText="1"/>
    </xf>
    <xf numFmtId="43" fontId="27" fillId="38" borderId="10" xfId="54" applyNumberFormat="1" applyFont="1" applyFill="1" applyBorder="1" applyAlignment="1">
      <alignment horizontal="left" vertical="top" wrapText="1" indent="1"/>
    </xf>
    <xf numFmtId="43" fontId="27" fillId="39" borderId="10" xfId="54" applyNumberFormat="1" applyFont="1" applyFill="1" applyBorder="1" applyAlignment="1">
      <alignment horizontal="left" vertical="top" wrapText="1" indent="1"/>
    </xf>
    <xf numFmtId="43" fontId="27" fillId="40" borderId="10" xfId="54" applyNumberFormat="1" applyFont="1" applyFill="1" applyBorder="1" applyAlignment="1">
      <alignment horizontal="left" vertical="top" wrapText="1" indent="1"/>
    </xf>
    <xf numFmtId="0" fontId="0" fillId="0" borderId="10" xfId="0" applyBorder="1"/>
    <xf numFmtId="0" fontId="0" fillId="34" borderId="10" xfId="0" applyFill="1" applyBorder="1"/>
    <xf numFmtId="0" fontId="0" fillId="0" borderId="0" xfId="0" applyAlignment="1">
      <alignment horizontal="left"/>
    </xf>
    <xf numFmtId="49" fontId="24" fillId="42" borderId="10" xfId="50" applyNumberFormat="1" applyFont="1" applyFill="1" applyBorder="1" applyAlignment="1">
      <alignment horizontal="center" vertical="center" wrapText="1"/>
    </xf>
    <xf numFmtId="49" fontId="24" fillId="43" borderId="10" xfId="50" applyNumberFormat="1" applyFont="1" applyFill="1" applyBorder="1" applyAlignment="1">
      <alignment horizontal="center" vertical="center" wrapText="1"/>
    </xf>
    <xf numFmtId="0" fontId="0" fillId="44" borderId="10" xfId="0" applyFill="1" applyBorder="1" applyAlignment="1">
      <alignment horizontal="center" vertical="center" wrapText="1"/>
    </xf>
    <xf numFmtId="49" fontId="27" fillId="45" borderId="10" xfId="54" applyNumberFormat="1" applyFont="1" applyFill="1" applyBorder="1" applyAlignment="1">
      <alignment horizontal="center" vertical="center" wrapText="1"/>
    </xf>
    <xf numFmtId="49" fontId="27" fillId="0" borderId="10" xfId="54" applyNumberFormat="1" applyFont="1" applyFill="1" applyBorder="1" applyAlignment="1">
      <alignment horizontal="center" vertical="center" wrapText="1"/>
    </xf>
    <xf numFmtId="43" fontId="27" fillId="0" borderId="10" xfId="54" applyNumberFormat="1" applyFont="1" applyFill="1" applyBorder="1" applyAlignment="1">
      <alignment horizontal="left" vertical="top" wrapText="1" indent="1"/>
    </xf>
    <xf numFmtId="0" fontId="26" fillId="0" borderId="10" xfId="0" applyFont="1" applyFill="1" applyBorder="1" applyAlignment="1">
      <alignment horizontal="center" vertical="center"/>
    </xf>
    <xf numFmtId="43" fontId="34" fillId="41" borderId="10" xfId="0" applyNumberFormat="1" applyFont="1" applyFill="1" applyBorder="1" applyAlignment="1">
      <alignment horizontal="center" vertical="center"/>
    </xf>
    <xf numFmtId="0" fontId="0" fillId="46" borderId="10" xfId="0" applyFill="1" applyBorder="1"/>
    <xf numFmtId="0" fontId="0" fillId="43" borderId="10" xfId="0" applyFill="1" applyBorder="1"/>
    <xf numFmtId="0" fontId="0" fillId="44" borderId="10" xfId="0" applyFill="1" applyBorder="1"/>
    <xf numFmtId="0" fontId="0" fillId="34" borderId="0" xfId="0" applyFill="1" applyAlignment="1">
      <alignment horizontal="left"/>
    </xf>
    <xf numFmtId="43" fontId="0" fillId="46" borderId="10" xfId="53" applyFont="1" applyFill="1" applyBorder="1"/>
    <xf numFmtId="43" fontId="0" fillId="0" borderId="10" xfId="53" applyFont="1" applyBorder="1"/>
    <xf numFmtId="0" fontId="0" fillId="48" borderId="0" xfId="0" applyFill="1" applyAlignment="1"/>
    <xf numFmtId="0" fontId="22" fillId="0" borderId="0" xfId="0" applyFont="1" applyAlignment="1"/>
    <xf numFmtId="0" fontId="27" fillId="45" borderId="10" xfId="54" applyFont="1" applyFill="1" applyBorder="1" applyAlignment="1">
      <alignment horizontal="center" vertical="center" wrapText="1"/>
    </xf>
    <xf numFmtId="0" fontId="27" fillId="35" borderId="10" xfId="54" applyFont="1" applyFill="1" applyBorder="1" applyAlignment="1">
      <alignment horizontal="center" vertical="center" wrapText="1"/>
    </xf>
    <xf numFmtId="0" fontId="27" fillId="36" borderId="10" xfId="54" applyFont="1" applyFill="1" applyBorder="1" applyAlignment="1">
      <alignment horizontal="center" vertical="center" wrapText="1"/>
    </xf>
    <xf numFmtId="0" fontId="27" fillId="37" borderId="10" xfId="54" applyFont="1" applyFill="1" applyBorder="1" applyAlignment="1">
      <alignment horizontal="center" vertical="center" wrapText="1"/>
    </xf>
    <xf numFmtId="0" fontId="27" fillId="0" borderId="10" xfId="54" applyFont="1" applyFill="1" applyBorder="1" applyAlignment="1">
      <alignment horizontal="center" vertical="center" wrapText="1"/>
    </xf>
    <xf numFmtId="0" fontId="25" fillId="0" borderId="10" xfId="0" applyFont="1" applyFill="1" applyBorder="1" applyAlignment="1">
      <alignment horizontal="center" vertical="center" wrapText="1"/>
    </xf>
    <xf numFmtId="0" fontId="25" fillId="44" borderId="10" xfId="0" applyFont="1" applyFill="1" applyBorder="1" applyAlignment="1">
      <alignment horizontal="center" vertical="center" wrapText="1"/>
    </xf>
    <xf numFmtId="0" fontId="27" fillId="35" borderId="14" xfId="54" applyFont="1" applyFill="1" applyBorder="1" applyAlignment="1">
      <alignment horizontal="center" vertical="center" wrapText="1"/>
    </xf>
    <xf numFmtId="0" fontId="27" fillId="35" borderId="13" xfId="54" applyFont="1" applyFill="1" applyBorder="1" applyAlignment="1">
      <alignment horizontal="center" vertical="center" wrapText="1"/>
    </xf>
    <xf numFmtId="0" fontId="27" fillId="35" borderId="15" xfId="54" applyFont="1" applyFill="1" applyBorder="1" applyAlignment="1">
      <alignment horizontal="center" vertical="center" wrapText="1"/>
    </xf>
    <xf numFmtId="0" fontId="27" fillId="47" borderId="10" xfId="54" applyFont="1" applyFill="1" applyBorder="1" applyAlignment="1">
      <alignment horizontal="center" vertical="center" wrapText="1"/>
    </xf>
    <xf numFmtId="0" fontId="26" fillId="43" borderId="10" xfId="0" applyFont="1" applyFill="1" applyBorder="1" applyAlignment="1">
      <alignment horizontal="center"/>
    </xf>
    <xf numFmtId="0" fontId="25" fillId="43" borderId="10" xfId="0" applyFont="1" applyFill="1" applyBorder="1" applyAlignment="1">
      <alignment horizontal="center" vertical="center" wrapText="1"/>
    </xf>
    <xf numFmtId="0" fontId="0" fillId="0" borderId="0" xfId="0" applyFill="1" applyAlignment="1"/>
    <xf numFmtId="49" fontId="22" fillId="0" borderId="0" xfId="0" applyNumberFormat="1" applyFont="1" applyFill="1" applyAlignment="1"/>
  </cellXfs>
  <cellStyles count="55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center" xfId="46"/>
    <cellStyle name="center_bordered_bold" xfId="47"/>
    <cellStyle name="center_bordered_bold_gray_wrapped" xfId="51"/>
    <cellStyle name="center_bordered_bold_wrapped" xfId="50"/>
    <cellStyle name="hyperlink" xfId="43"/>
    <cellStyle name="left" xfId="44"/>
    <cellStyle name="left_bordered" xfId="45"/>
    <cellStyle name="report_caption" xfId="42"/>
    <cellStyle name="right" xfId="48"/>
    <cellStyle name="right_bordered_money" xfId="49"/>
    <cellStyle name="xx_default_title_date" xfId="52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гвц" xfId="54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 customBuiltin="1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Финансовый" xfId="53" builtinId="3"/>
    <cellStyle name="Хороший" xfId="6" builtinId="26" customBuiltin="1"/>
  </cellStyles>
  <dxfs count="7">
    <dxf>
      <fill>
        <patternFill>
          <bgColor rgb="FFCCFFFF"/>
        </patternFill>
      </fill>
    </dxf>
    <dxf>
      <fill>
        <patternFill>
          <bgColor rgb="FFFF0000"/>
        </patternFill>
      </fill>
    </dxf>
    <dxf>
      <fill>
        <patternFill>
          <bgColor rgb="FFCCFFFF"/>
        </patternFill>
      </fill>
    </dxf>
    <dxf>
      <fill>
        <patternFill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D9D9D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Еняшин Андрей Анатольевич" refreshedDate="42307.415166319443" createdVersion="4" refreshedVersion="4" minRefreshableVersion="3" recordCount="1072">
  <cacheSource type="worksheet">
    <worksheetSource ref="A7:Q136" sheet="Данные"/>
  </cacheSource>
  <cacheFields count="17">
    <cacheField name="1" numFmtId="49">
      <sharedItems containsBlank="1" count="9">
        <s v="Счет ДЗ"/>
        <m/>
        <s v="6201"/>
        <s v="6202"/>
        <s v="6203"/>
        <s v="6204"/>
        <s v="6205"/>
        <s v="6206"/>
        <s v="6207"/>
      </sharedItems>
    </cacheField>
    <cacheField name="2" numFmtId="49">
      <sharedItems containsBlank="1" count="3">
        <s v="Тип"/>
        <m/>
        <s v="Н-001"/>
      </sharedItems>
    </cacheField>
    <cacheField name="3" numFmtId="49">
      <sharedItems containsBlank="1"/>
    </cacheField>
    <cacheField name="4" numFmtId="49">
      <sharedItems containsBlank="1"/>
    </cacheField>
    <cacheField name="5" numFmtId="49">
      <sharedItems containsBlank="1"/>
    </cacheField>
    <cacheField name="6" numFmtId="49">
      <sharedItems containsBlank="1"/>
    </cacheField>
    <cacheField name="7" numFmtId="0">
      <sharedItems containsDate="1" containsBlank="1" containsMixedTypes="1" minDate="2006-01-31T00:00:00" maxDate="2015-10-01T00:00:00"/>
    </cacheField>
    <cacheField name="8" numFmtId="0">
      <sharedItems containsDate="1" containsBlank="1" containsMixedTypes="1" minDate="2006-02-20T00:00:00" maxDate="2019-04-01T00:00:00"/>
    </cacheField>
    <cacheField name="9" numFmtId="0">
      <sharedItems containsBlank="1" containsMixedTypes="1" containsNumber="1" minValue="0" maxValue="115810666.23999999"/>
    </cacheField>
    <cacheField name="10" numFmtId="0">
      <sharedItems containsBlank="1" count="3">
        <s v="ИНН"/>
        <m/>
        <s v="-"/>
      </sharedItems>
    </cacheField>
    <cacheField name="11" numFmtId="0">
      <sharedItems containsBlank="1" containsMixedTypes="1" containsNumber="1" containsInteger="1" minValue="1" maxValue="1"/>
    </cacheField>
    <cacheField name="12" numFmtId="0">
      <sharedItems containsBlank="1"/>
    </cacheField>
    <cacheField name="13" numFmtId="0">
      <sharedItems containsBlank="1" containsMixedTypes="1" containsNumber="1" minValue="0" maxValue="117.6111111111111"/>
    </cacheField>
    <cacheField name="14" numFmtId="0">
      <sharedItems containsBlank="1"/>
    </cacheField>
    <cacheField name="15" numFmtId="0">
      <sharedItems containsBlank="1" containsMixedTypes="1" containsNumber="1" minValue="0" maxValue="3508.0555555555552"/>
    </cacheField>
    <cacheField name="16" numFmtId="0">
      <sharedItems containsBlank="1"/>
    </cacheField>
    <cacheField name="17" numFmtId="0">
      <sharedItems containsBlank="1" containsMixedTypes="1" containsNumber="1" containsInteger="1" minValue="0" maxValue="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072">
  <r>
    <x v="0"/>
    <x v="0"/>
    <s v="Наименование"/>
    <s v="Дата договора"/>
    <s v="Номер договора"/>
    <s v="Документ"/>
    <s v="Дата возникновения задолженности"/>
    <s v="Плановая дата погашения задолженности"/>
    <s v="Сумма задолженности"/>
    <x v="0"/>
    <s v="символ"/>
    <s v="ключ"/>
    <s v="по срокам возник, мес"/>
    <s v="периоды возник, мес"/>
    <s v="по срокам просрочки, дни"/>
    <s v="периоды просрочки, дни"/>
    <s v="свыше 1 года"/>
  </r>
  <r>
    <x v="1"/>
    <x v="1"/>
    <m/>
    <m/>
    <m/>
    <m/>
    <m/>
    <m/>
    <m/>
    <x v="1"/>
    <m/>
    <m/>
    <m/>
    <m/>
    <m/>
    <m/>
    <m/>
  </r>
  <r>
    <x v="2"/>
    <x v="2"/>
    <s v="Население"/>
    <m/>
    <m/>
    <s v="Договор"/>
    <d v="2015-05-31T00:00:00"/>
    <d v="2018-05-31T00:00:00"/>
    <n v="1716"/>
    <x v="2"/>
    <n v="1"/>
    <s v="6201Н-001-"/>
    <n v="4.0555555555555554"/>
    <s v="05"/>
    <n v="973.33333333333326"/>
    <s v="1"/>
    <n v="0"/>
  </r>
  <r>
    <x v="2"/>
    <x v="2"/>
    <s v="Население"/>
    <m/>
    <m/>
    <s v="Договор"/>
    <d v="2014-11-30T00:00:00"/>
    <d v="2015-04-30T00:00:00"/>
    <n v="2438"/>
    <x v="2"/>
    <n v="1"/>
    <s v="6201Н-001-"/>
    <n v="10.138888888888889"/>
    <s v="11"/>
    <n v="152.08333333333334"/>
    <s v="4"/>
    <n v="0"/>
  </r>
  <r>
    <x v="2"/>
    <x v="2"/>
    <s v="Население"/>
    <m/>
    <m/>
    <s v="Договор"/>
    <d v="2014-12-31T00:00:00"/>
    <d v="2015-01-31T00:00:00"/>
    <n v="1510"/>
    <x v="2"/>
    <n v="1"/>
    <s v="6201Н-001-"/>
    <n v="9.125"/>
    <s v="10"/>
    <n v="243.33333333333331"/>
    <s v="4"/>
    <n v="0"/>
  </r>
  <r>
    <x v="2"/>
    <x v="2"/>
    <s v="Население"/>
    <m/>
    <m/>
    <s v="Договор"/>
    <d v="2014-01-31T00:00:00"/>
    <d v="2015-12-31T00:00:00"/>
    <n v="1189.44"/>
    <x v="2"/>
    <n v="1"/>
    <s v="6201Н-001-"/>
    <n v="20.277777777777779"/>
    <s v="15"/>
    <n v="91.25"/>
    <s v="1"/>
    <n v="0"/>
  </r>
  <r>
    <x v="2"/>
    <x v="2"/>
    <s v="Население"/>
    <m/>
    <m/>
    <s v="Договор"/>
    <d v="2014-07-31T00:00:00"/>
    <d v="2014-09-30T00:00:00"/>
    <n v="3030.76"/>
    <x v="2"/>
    <n v="1"/>
    <s v="6201Н-001-"/>
    <n v="14.194444444444446"/>
    <s v="13"/>
    <n v="365"/>
    <s v="4"/>
    <s v="5"/>
  </r>
  <r>
    <x v="2"/>
    <x v="2"/>
    <s v="Население"/>
    <m/>
    <m/>
    <s v="Договор"/>
    <d v="2014-01-31T00:00:00"/>
    <d v="2014-06-30T00:00:00"/>
    <n v="6235.23"/>
    <x v="2"/>
    <n v="1"/>
    <s v="6201Н-001-"/>
    <n v="20.277777777777779"/>
    <s v="15"/>
    <n v="456.25"/>
    <s v="4"/>
    <s v="5"/>
  </r>
  <r>
    <x v="2"/>
    <x v="2"/>
    <s v="Население"/>
    <m/>
    <m/>
    <s v="Договор"/>
    <d v="2014-01-31T00:00:00"/>
    <d v="2014-12-31T00:00:00"/>
    <n v="10061.5"/>
    <x v="2"/>
    <n v="1"/>
    <s v="6201Н-001-"/>
    <n v="20.277777777777779"/>
    <s v="15"/>
    <n v="273.75"/>
    <s v="4"/>
    <n v="0"/>
  </r>
  <r>
    <x v="2"/>
    <x v="2"/>
    <s v="Население"/>
    <m/>
    <m/>
    <s v="Договор"/>
    <d v="2014-07-31T00:00:00"/>
    <d v="2018-07-31T00:00:00"/>
    <n v="179966.23"/>
    <x v="2"/>
    <n v="1"/>
    <s v="6201Н-001-"/>
    <n v="14.194444444444446"/>
    <s v="13"/>
    <n v="1034.1666666666667"/>
    <s v="1"/>
    <n v="0"/>
  </r>
  <r>
    <x v="2"/>
    <x v="2"/>
    <s v="Население"/>
    <m/>
    <m/>
    <s v="Договор"/>
    <d v="2015-05-31T00:00:00"/>
    <d v="2015-06-20T00:00:00"/>
    <n v="273.5"/>
    <x v="2"/>
    <n v="1"/>
    <s v="6201Н-001-"/>
    <n v="4.0555555555555554"/>
    <s v="05"/>
    <n v="101.3888888888889"/>
    <s v="4"/>
    <n v="0"/>
  </r>
  <r>
    <x v="2"/>
    <x v="2"/>
    <s v="Население"/>
    <m/>
    <m/>
    <s v="Договор"/>
    <d v="2015-04-30T00:00:00"/>
    <d v="2018-02-28T00:00:00"/>
    <n v="4128"/>
    <x v="2"/>
    <n v="1"/>
    <s v="6201Н-001-"/>
    <n v="5.0694444444444446"/>
    <s v="06"/>
    <n v="880.05555555555554"/>
    <s v="1"/>
    <n v="0"/>
  </r>
  <r>
    <x v="2"/>
    <x v="2"/>
    <s v="Население"/>
    <m/>
    <m/>
    <s v="Договор"/>
    <d v="2010-02-28T00:00:00"/>
    <d v="2010-03-20T00:00:00"/>
    <n v="535.5"/>
    <x v="2"/>
    <n v="1"/>
    <s v="6201Н-001-"/>
    <n v="67.930555555555557"/>
    <s v="23"/>
    <n v="2017.6388888888889"/>
    <s v="4"/>
    <s v="5"/>
  </r>
  <r>
    <x v="2"/>
    <x v="2"/>
    <s v="Население"/>
    <m/>
    <m/>
    <s v="Договор"/>
    <d v="2014-02-28T00:00:00"/>
    <d v="2014-09-30T00:00:00"/>
    <n v="1677.95"/>
    <x v="2"/>
    <n v="1"/>
    <s v="6201Н-001-"/>
    <n v="19.263888888888889"/>
    <s v="15"/>
    <n v="365"/>
    <s v="4"/>
    <s v="5"/>
  </r>
  <r>
    <x v="2"/>
    <x v="2"/>
    <s v="Население"/>
    <m/>
    <m/>
    <s v="Договор"/>
    <d v="2015-03-31T00:00:00"/>
    <d v="2016-06-30T00:00:00"/>
    <n v="619"/>
    <x v="2"/>
    <n v="1"/>
    <s v="6201Н-001-"/>
    <n v="6.083333333333333"/>
    <s v="07"/>
    <n v="273.75"/>
    <s v="1"/>
    <n v="0"/>
  </r>
  <r>
    <x v="2"/>
    <x v="2"/>
    <s v="Население"/>
    <m/>
    <m/>
    <s v="Договор"/>
    <d v="2012-07-31T00:00:00"/>
    <d v="2012-08-20T00:00:00"/>
    <n v="7891.79"/>
    <x v="2"/>
    <n v="1"/>
    <s v="6201Н-001-"/>
    <n v="38.527777777777779"/>
    <s v="21"/>
    <n v="1135.5555555555557"/>
    <s v="4"/>
    <s v="5"/>
  </r>
  <r>
    <x v="2"/>
    <x v="2"/>
    <s v="Население"/>
    <m/>
    <m/>
    <s v="Договор"/>
    <d v="2014-04-30T00:00:00"/>
    <d v="2017-06-30T00:00:00"/>
    <n v="4550"/>
    <x v="2"/>
    <n v="1"/>
    <s v="6201Н-001-"/>
    <n v="17.236111111111111"/>
    <s v="14"/>
    <n v="638.75"/>
    <s v="1"/>
    <n v="0"/>
  </r>
  <r>
    <x v="2"/>
    <x v="2"/>
    <s v="Население"/>
    <m/>
    <m/>
    <s v="Договор"/>
    <d v="2006-01-31T00:00:00"/>
    <d v="2006-02-20T00:00:00"/>
    <n v="1369"/>
    <x v="2"/>
    <n v="1"/>
    <s v="6201Н-001-"/>
    <n v="117.6111111111111"/>
    <s v="24"/>
    <n v="3508.0555555555552"/>
    <s v="4"/>
    <s v="5"/>
  </r>
  <r>
    <x v="2"/>
    <x v="2"/>
    <s v="Население"/>
    <m/>
    <m/>
    <s v="Договор"/>
    <d v="2014-09-30T00:00:00"/>
    <d v="2014-09-30T00:00:00"/>
    <n v="4493"/>
    <x v="2"/>
    <n v="1"/>
    <s v="6201Н-001-"/>
    <n v="12.166666666666666"/>
    <s v="13"/>
    <n v="365"/>
    <s v="4"/>
    <s v="5"/>
  </r>
  <r>
    <x v="2"/>
    <x v="2"/>
    <s v="Население"/>
    <m/>
    <m/>
    <s v="Договор"/>
    <d v="2014-06-30T00:00:00"/>
    <d v="2015-04-30T00:00:00"/>
    <n v="4220"/>
    <x v="2"/>
    <n v="1"/>
    <s v="6201Н-001-"/>
    <n v="15.208333333333334"/>
    <s v="14"/>
    <n v="152.08333333333334"/>
    <s v="4"/>
    <n v="0"/>
  </r>
  <r>
    <x v="2"/>
    <x v="2"/>
    <s v="Население"/>
    <m/>
    <m/>
    <s v="Договор"/>
    <d v="2009-10-31T00:00:00"/>
    <d v="2009-11-20T00:00:00"/>
    <n v="51997.08"/>
    <x v="2"/>
    <n v="1"/>
    <s v="6201Н-001-"/>
    <n v="71.986111111111114"/>
    <s v="23"/>
    <n v="2139.3055555555552"/>
    <s v="4"/>
    <s v="5"/>
  </r>
  <r>
    <x v="2"/>
    <x v="2"/>
    <s v="Население"/>
    <m/>
    <m/>
    <s v="Договор"/>
    <d v="2014-05-31T00:00:00"/>
    <d v="2016-06-30T00:00:00"/>
    <n v="52716.37"/>
    <x v="2"/>
    <n v="1"/>
    <s v="6201Н-001-"/>
    <n v="16.222222222222221"/>
    <s v="14"/>
    <n v="273.75"/>
    <s v="1"/>
    <n v="0"/>
  </r>
  <r>
    <x v="2"/>
    <x v="2"/>
    <s v="Население"/>
    <m/>
    <m/>
    <s v="Договор"/>
    <d v="2015-02-28T00:00:00"/>
    <d v="2015-06-30T00:00:00"/>
    <n v="2284.7399999999998"/>
    <x v="2"/>
    <n v="1"/>
    <s v="6201Н-001-"/>
    <n v="7.0972222222222232"/>
    <s v="08"/>
    <n v="91.25"/>
    <s v="4"/>
    <n v="0"/>
  </r>
  <r>
    <x v="2"/>
    <x v="2"/>
    <s v="Население"/>
    <m/>
    <m/>
    <s v="Договор"/>
    <d v="2014-07-31T00:00:00"/>
    <d v="2014-08-20T00:00:00"/>
    <n v="80122.73"/>
    <x v="2"/>
    <n v="1"/>
    <s v="6201Н-001-"/>
    <n v="14.194444444444446"/>
    <s v="13"/>
    <n v="405.5555555555556"/>
    <s v="4"/>
    <s v="5"/>
  </r>
  <r>
    <x v="2"/>
    <x v="2"/>
    <s v="Население"/>
    <m/>
    <m/>
    <s v="Договор"/>
    <d v="2015-04-30T00:00:00"/>
    <d v="2016-04-30T00:00:00"/>
    <n v="185392.66"/>
    <x v="2"/>
    <n v="1"/>
    <s v="6201Н-001-"/>
    <n v="5.0694444444444446"/>
    <s v="06"/>
    <n v="212.91666666666669"/>
    <s v="1"/>
    <n v="0"/>
  </r>
  <r>
    <x v="2"/>
    <x v="2"/>
    <s v="Население"/>
    <m/>
    <m/>
    <s v="Договор"/>
    <d v="2014-06-30T00:00:00"/>
    <d v="2017-06-30T00:00:00"/>
    <n v="249746.17"/>
    <x v="2"/>
    <n v="1"/>
    <s v="6201Н-001-"/>
    <n v="15.208333333333334"/>
    <s v="14"/>
    <n v="638.75"/>
    <s v="1"/>
    <n v="0"/>
  </r>
  <r>
    <x v="2"/>
    <x v="2"/>
    <s v="Население"/>
    <m/>
    <m/>
    <s v="Договор"/>
    <d v="2013-04-30T00:00:00"/>
    <d v="2013-05-20T00:00:00"/>
    <n v="1861.15"/>
    <x v="2"/>
    <n v="1"/>
    <s v="6201Н-001-"/>
    <n v="29.402777777777775"/>
    <s v="18"/>
    <n v="861.80555555555554"/>
    <s v="4"/>
    <s v="5"/>
  </r>
  <r>
    <x v="2"/>
    <x v="2"/>
    <s v="Население"/>
    <m/>
    <m/>
    <s v="Договор"/>
    <d v="2012-01-31T00:00:00"/>
    <d v="2012-02-20T00:00:00"/>
    <n v="3426.34"/>
    <x v="2"/>
    <n v="1"/>
    <s v="6201Н-001-"/>
    <n v="44.611111111111107"/>
    <s v="21"/>
    <n v="1318.0555555555557"/>
    <s v="4"/>
    <s v="5"/>
  </r>
  <r>
    <x v="2"/>
    <x v="2"/>
    <s v="Население"/>
    <m/>
    <m/>
    <s v="Договор"/>
    <d v="2014-04-30T00:00:00"/>
    <d v="2017-02-28T00:00:00"/>
    <n v="1584"/>
    <x v="2"/>
    <n v="1"/>
    <s v="6201Н-001-"/>
    <n v="17.236111111111111"/>
    <s v="14"/>
    <n v="515.05555555555554"/>
    <s v="1"/>
    <n v="0"/>
  </r>
  <r>
    <x v="2"/>
    <x v="2"/>
    <s v="Население"/>
    <m/>
    <m/>
    <s v="Договор"/>
    <d v="2014-09-30T00:00:00"/>
    <d v="2017-09-30T00:00:00"/>
    <n v="226689.77"/>
    <x v="2"/>
    <n v="1"/>
    <s v="6201Н-001-"/>
    <n v="12.166666666666666"/>
    <s v="13"/>
    <n v="730"/>
    <s v="1"/>
    <n v="0"/>
  </r>
  <r>
    <x v="2"/>
    <x v="2"/>
    <s v="Население"/>
    <m/>
    <m/>
    <s v="Договор"/>
    <d v="2014-01-31T00:00:00"/>
    <d v="2014-07-31T00:00:00"/>
    <n v="9183.2000000000007"/>
    <x v="2"/>
    <n v="1"/>
    <s v="6201Н-001-"/>
    <n v="20.277777777777779"/>
    <s v="15"/>
    <n v="425.83333333333337"/>
    <s v="4"/>
    <s v="5"/>
  </r>
  <r>
    <x v="2"/>
    <x v="2"/>
    <s v="Население"/>
    <m/>
    <m/>
    <s v="Договор"/>
    <d v="2014-08-31T00:00:00"/>
    <d v="2017-09-30T00:00:00"/>
    <n v="246995.94"/>
    <x v="2"/>
    <n v="1"/>
    <s v="6201Н-001-"/>
    <n v="13.180555555555554"/>
    <s v="13"/>
    <n v="730"/>
    <s v="1"/>
    <n v="0"/>
  </r>
  <r>
    <x v="2"/>
    <x v="2"/>
    <s v="Население"/>
    <m/>
    <m/>
    <s v="Договор"/>
    <d v="2014-11-30T00:00:00"/>
    <d v="2014-12-20T00:00:00"/>
    <n v="383"/>
    <x v="2"/>
    <n v="1"/>
    <s v="6201Н-001-"/>
    <n v="10.138888888888889"/>
    <s v="11"/>
    <n v="283.88888888888891"/>
    <s v="4"/>
    <n v="0"/>
  </r>
  <r>
    <x v="2"/>
    <x v="2"/>
    <s v="Население"/>
    <m/>
    <m/>
    <s v="Договор"/>
    <d v="2014-08-31T00:00:00"/>
    <d v="2014-09-20T00:00:00"/>
    <n v="2378.56"/>
    <x v="2"/>
    <n v="1"/>
    <s v="6201Н-001-"/>
    <n v="13.180555555555554"/>
    <s v="13"/>
    <n v="375.13888888888886"/>
    <s v="4"/>
    <s v="5"/>
  </r>
  <r>
    <x v="2"/>
    <x v="2"/>
    <s v="Население"/>
    <m/>
    <m/>
    <s v="Договор"/>
    <d v="2015-01-31T00:00:00"/>
    <d v="2015-08-31T00:00:00"/>
    <n v="5004.59"/>
    <x v="2"/>
    <n v="1"/>
    <s v="6201Н-001-"/>
    <n v="8.1111111111111107"/>
    <s v="09"/>
    <n v="30.416666666666664"/>
    <s v="2"/>
    <n v="0"/>
  </r>
  <r>
    <x v="2"/>
    <x v="2"/>
    <s v="Население"/>
    <m/>
    <m/>
    <s v="Договор"/>
    <d v="2015-05-31T00:00:00"/>
    <d v="2016-09-30T00:00:00"/>
    <n v="1889"/>
    <x v="2"/>
    <n v="1"/>
    <s v="6201Н-001-"/>
    <n v="4.0555555555555554"/>
    <s v="05"/>
    <n v="365"/>
    <s v="1"/>
    <n v="0"/>
  </r>
  <r>
    <x v="2"/>
    <x v="2"/>
    <s v="Население"/>
    <m/>
    <m/>
    <s v="Договор"/>
    <d v="2014-05-31T00:00:00"/>
    <d v="2014-12-31T00:00:00"/>
    <n v="6798.49"/>
    <x v="2"/>
    <n v="1"/>
    <s v="6201Н-001-"/>
    <n v="16.222222222222221"/>
    <s v="14"/>
    <n v="273.75"/>
    <s v="4"/>
    <n v="0"/>
  </r>
  <r>
    <x v="2"/>
    <x v="2"/>
    <s v="Население"/>
    <m/>
    <m/>
    <s v="Договор"/>
    <d v="2015-03-31T00:00:00"/>
    <d v="2015-04-20T00:00:00"/>
    <n v="2263"/>
    <x v="2"/>
    <n v="1"/>
    <s v="6201Н-001-"/>
    <n v="6.083333333333333"/>
    <s v="07"/>
    <n v="162.2222222222222"/>
    <s v="4"/>
    <n v="0"/>
  </r>
  <r>
    <x v="2"/>
    <x v="2"/>
    <s v="Население"/>
    <m/>
    <m/>
    <s v="Договор"/>
    <d v="2014-07-31T00:00:00"/>
    <d v="2016-08-31T00:00:00"/>
    <n v="27861.75"/>
    <x v="2"/>
    <n v="1"/>
    <s v="6201Н-001-"/>
    <n v="14.194444444444446"/>
    <s v="13"/>
    <n v="334.58333333333331"/>
    <s v="1"/>
    <n v="0"/>
  </r>
  <r>
    <x v="2"/>
    <x v="2"/>
    <s v="Население"/>
    <m/>
    <m/>
    <s v="Договор"/>
    <d v="2014-08-31T00:00:00"/>
    <d v="2014-11-30T00:00:00"/>
    <n v="2098.9"/>
    <x v="2"/>
    <n v="1"/>
    <s v="6201Н-001-"/>
    <n v="13.180555555555554"/>
    <s v="13"/>
    <n v="304.16666666666669"/>
    <s v="4"/>
    <n v="0"/>
  </r>
  <r>
    <x v="2"/>
    <x v="2"/>
    <s v="Население"/>
    <m/>
    <m/>
    <s v="Договор"/>
    <d v="2014-01-31T00:00:00"/>
    <d v="2015-06-30T00:00:00"/>
    <n v="2320.2600000000002"/>
    <x v="2"/>
    <n v="1"/>
    <s v="6201Н-001-"/>
    <n v="20.277777777777779"/>
    <s v="15"/>
    <n v="91.25"/>
    <s v="4"/>
    <n v="0"/>
  </r>
  <r>
    <x v="2"/>
    <x v="2"/>
    <s v="Население"/>
    <m/>
    <m/>
    <s v="Договор"/>
    <d v="2014-11-30T00:00:00"/>
    <d v="2015-03-31T00:00:00"/>
    <n v="2178"/>
    <x v="2"/>
    <n v="1"/>
    <s v="6201Н-001-"/>
    <n v="10.138888888888889"/>
    <s v="11"/>
    <n v="182.5"/>
    <s v="4"/>
    <n v="0"/>
  </r>
  <r>
    <x v="2"/>
    <x v="2"/>
    <s v="Население"/>
    <m/>
    <m/>
    <s v="Договор"/>
    <d v="2012-02-29T00:00:00"/>
    <d v="2012-03-20T00:00:00"/>
    <n v="6.7"/>
    <x v="2"/>
    <n v="1"/>
    <s v="6201Н-001-"/>
    <n v="43.597222222222221"/>
    <s v="21"/>
    <n v="1287.6388888888889"/>
    <s v="4"/>
    <s v="5"/>
  </r>
  <r>
    <x v="2"/>
    <x v="2"/>
    <s v="Население"/>
    <m/>
    <m/>
    <s v="Договор"/>
    <d v="2009-12-31T00:00:00"/>
    <d v="2010-01-20T00:00:00"/>
    <n v="274.93"/>
    <x v="2"/>
    <n v="1"/>
    <s v="6201Н-001-"/>
    <n v="69.958333333333329"/>
    <s v="23"/>
    <n v="2078.4722222222222"/>
    <s v="4"/>
    <s v="5"/>
  </r>
  <r>
    <x v="2"/>
    <x v="2"/>
    <s v="Население"/>
    <m/>
    <m/>
    <s v="Договор"/>
    <d v="2014-10-31T00:00:00"/>
    <d v="2015-12-31T00:00:00"/>
    <n v="760"/>
    <x v="2"/>
    <n v="1"/>
    <s v="6201Н-001-"/>
    <n v="11.152777777777777"/>
    <s v="12"/>
    <n v="91.25"/>
    <s v="1"/>
    <n v="0"/>
  </r>
  <r>
    <x v="2"/>
    <x v="2"/>
    <s v="Население"/>
    <m/>
    <m/>
    <s v="Договор"/>
    <d v="2014-08-31T00:00:00"/>
    <d v="2014-09-20T00:00:00"/>
    <n v="330.74"/>
    <x v="2"/>
    <n v="1"/>
    <s v="6201Н-001-"/>
    <n v="13.180555555555554"/>
    <s v="13"/>
    <n v="375.13888888888886"/>
    <s v="4"/>
    <s v="5"/>
  </r>
  <r>
    <x v="2"/>
    <x v="2"/>
    <s v="Население"/>
    <m/>
    <m/>
    <s v="Договор"/>
    <d v="2015-05-31T00:00:00"/>
    <d v="2017-04-30T00:00:00"/>
    <n v="10642.67"/>
    <x v="2"/>
    <n v="1"/>
    <s v="6201Н-001-"/>
    <n v="4.0555555555555554"/>
    <s v="05"/>
    <n v="577.91666666666663"/>
    <s v="1"/>
    <n v="0"/>
  </r>
  <r>
    <x v="2"/>
    <x v="2"/>
    <s v="Население"/>
    <m/>
    <m/>
    <s v="Договор"/>
    <d v="2015-04-30T00:00:00"/>
    <d v="2018-05-31T00:00:00"/>
    <n v="6880.23"/>
    <x v="2"/>
    <n v="1"/>
    <s v="6201Н-001-"/>
    <n v="5.0694444444444446"/>
    <s v="06"/>
    <n v="973.33333333333326"/>
    <s v="1"/>
    <n v="0"/>
  </r>
  <r>
    <x v="2"/>
    <x v="2"/>
    <s v="Население"/>
    <m/>
    <m/>
    <s v="Договор"/>
    <d v="2014-02-28T00:00:00"/>
    <d v="2014-08-31T00:00:00"/>
    <n v="944"/>
    <x v="2"/>
    <n v="1"/>
    <s v="6201Н-001-"/>
    <n v="19.263888888888889"/>
    <s v="15"/>
    <n v="395.41666666666663"/>
    <s v="4"/>
    <s v="5"/>
  </r>
  <r>
    <x v="2"/>
    <x v="2"/>
    <s v="Население"/>
    <m/>
    <m/>
    <s v="Договор"/>
    <d v="2015-05-31T00:00:00"/>
    <d v="2015-06-20T00:00:00"/>
    <n v="1250.8"/>
    <x v="2"/>
    <n v="1"/>
    <s v="6201Н-001-"/>
    <n v="4.0555555555555554"/>
    <s v="05"/>
    <n v="101.3888888888889"/>
    <s v="4"/>
    <n v="0"/>
  </r>
  <r>
    <x v="2"/>
    <x v="2"/>
    <s v="Население"/>
    <m/>
    <m/>
    <s v="Договор"/>
    <d v="2015-03-31T00:00:00"/>
    <d v="2015-04-30T00:00:00"/>
    <n v="1135"/>
    <x v="2"/>
    <n v="1"/>
    <s v="6201Н-001-"/>
    <n v="6.083333333333333"/>
    <s v="07"/>
    <n v="152.08333333333334"/>
    <s v="4"/>
    <n v="0"/>
  </r>
  <r>
    <x v="2"/>
    <x v="2"/>
    <s v="Население"/>
    <m/>
    <m/>
    <s v="Договор"/>
    <d v="2014-01-31T00:00:00"/>
    <d v="2016-02-29T00:00:00"/>
    <n v="468"/>
    <x v="2"/>
    <n v="1"/>
    <s v="6201Н-001-"/>
    <n v="20.277777777777779"/>
    <s v="15"/>
    <n v="151.06944444444443"/>
    <s v="1"/>
    <n v="0"/>
  </r>
  <r>
    <x v="2"/>
    <x v="2"/>
    <s v="Население"/>
    <m/>
    <m/>
    <s v="Договор"/>
    <d v="2015-07-31T00:00:00"/>
    <d v="2015-08-20T00:00:00"/>
    <n v="4081.04"/>
    <x v="2"/>
    <n v="1"/>
    <s v="6201Н-001-"/>
    <n v="2.0277777777777777"/>
    <s v="03"/>
    <n v="40.55555555555555"/>
    <s v="2"/>
    <n v="0"/>
  </r>
  <r>
    <x v="2"/>
    <x v="2"/>
    <s v="Население"/>
    <m/>
    <m/>
    <s v="Договор"/>
    <d v="2010-10-31T00:00:00"/>
    <d v="2010-11-20T00:00:00"/>
    <n v="100"/>
    <x v="2"/>
    <n v="1"/>
    <s v="6201Н-001-"/>
    <n v="59.81944444444445"/>
    <s v="22"/>
    <n v="1774.3055555555554"/>
    <s v="4"/>
    <s v="5"/>
  </r>
  <r>
    <x v="2"/>
    <x v="2"/>
    <s v="Население"/>
    <m/>
    <m/>
    <s v="Договор"/>
    <d v="2014-08-31T00:00:00"/>
    <d v="2015-06-30T00:00:00"/>
    <n v="5523.38"/>
    <x v="2"/>
    <n v="1"/>
    <s v="6201Н-001-"/>
    <n v="13.180555555555554"/>
    <s v="13"/>
    <n v="91.25"/>
    <s v="4"/>
    <n v="0"/>
  </r>
  <r>
    <x v="2"/>
    <x v="2"/>
    <s v="Население"/>
    <m/>
    <m/>
    <s v="Договор"/>
    <d v="2014-05-31T00:00:00"/>
    <d v="2015-01-31T00:00:00"/>
    <n v="7297.1"/>
    <x v="2"/>
    <n v="1"/>
    <s v="6201Н-001-"/>
    <n v="16.222222222222221"/>
    <s v="14"/>
    <n v="243.33333333333331"/>
    <s v="4"/>
    <n v="0"/>
  </r>
  <r>
    <x v="2"/>
    <x v="2"/>
    <s v="Население"/>
    <m/>
    <m/>
    <s v="Договор"/>
    <d v="2015-02-28T00:00:00"/>
    <d v="2015-03-20T00:00:00"/>
    <n v="1355674.11"/>
    <x v="2"/>
    <n v="1"/>
    <s v="6201Н-001-"/>
    <n v="7.0972222222222232"/>
    <s v="08"/>
    <n v="192.63888888888889"/>
    <s v="4"/>
    <n v="0"/>
  </r>
  <r>
    <x v="2"/>
    <x v="2"/>
    <s v="Население"/>
    <m/>
    <m/>
    <s v="Договор"/>
    <d v="2012-09-30T00:00:00"/>
    <d v="2012-10-20T00:00:00"/>
    <n v="218154.36"/>
    <x v="2"/>
    <n v="1"/>
    <s v="6201Н-001-"/>
    <n v="36.5"/>
    <s v="21"/>
    <n v="1074.7222222222224"/>
    <s v="4"/>
    <s v="5"/>
  </r>
  <r>
    <x v="2"/>
    <x v="2"/>
    <s v="Население"/>
    <m/>
    <m/>
    <s v="Договор"/>
    <d v="2015-01-31T00:00:00"/>
    <d v="2015-02-20T00:00:00"/>
    <n v="161768.44"/>
    <x v="2"/>
    <n v="1"/>
    <s v="6201Н-001-"/>
    <n v="8.1111111111111107"/>
    <s v="09"/>
    <n v="223.05555555555557"/>
    <s v="4"/>
    <n v="0"/>
  </r>
  <r>
    <x v="2"/>
    <x v="2"/>
    <s v="Население"/>
    <m/>
    <m/>
    <s v="Договор"/>
    <d v="2013-05-31T00:00:00"/>
    <d v="2013-06-20T00:00:00"/>
    <n v="488140.97"/>
    <x v="2"/>
    <n v="1"/>
    <s v="6201Н-001-"/>
    <n v="28.388888888888893"/>
    <s v="18"/>
    <n v="831.3888888888888"/>
    <s v="4"/>
    <s v="5"/>
  </r>
  <r>
    <x v="2"/>
    <x v="2"/>
    <s v="Население"/>
    <m/>
    <m/>
    <s v="Договор"/>
    <d v="2014-10-31T00:00:00"/>
    <d v="2014-11-20T00:00:00"/>
    <n v="105650.9"/>
    <x v="2"/>
    <n v="1"/>
    <s v="6201Н-001-"/>
    <n v="11.152777777777777"/>
    <s v="12"/>
    <n v="314.3055555555556"/>
    <s v="4"/>
    <n v="0"/>
  </r>
  <r>
    <x v="2"/>
    <x v="2"/>
    <s v="Население"/>
    <m/>
    <m/>
    <s v="Договор"/>
    <d v="2012-01-31T00:00:00"/>
    <d v="2012-02-20T00:00:00"/>
    <n v="43900.41"/>
    <x v="2"/>
    <n v="1"/>
    <s v="6201Н-001-"/>
    <n v="44.611111111111107"/>
    <s v="21"/>
    <n v="1318.0555555555557"/>
    <s v="4"/>
    <s v="5"/>
  </r>
  <r>
    <x v="2"/>
    <x v="2"/>
    <s v="Население"/>
    <m/>
    <m/>
    <s v="Договор"/>
    <d v="2014-02-28T00:00:00"/>
    <d v="2015-04-30T00:00:00"/>
    <n v="11166.48"/>
    <x v="2"/>
    <n v="1"/>
    <s v="6201Н-001-"/>
    <n v="19.263888888888889"/>
    <s v="15"/>
    <n v="152.08333333333334"/>
    <s v="4"/>
    <n v="0"/>
  </r>
  <r>
    <x v="2"/>
    <x v="2"/>
    <s v="Население"/>
    <m/>
    <m/>
    <s v="Договор"/>
    <d v="2012-02-29T00:00:00"/>
    <d v="2012-03-20T00:00:00"/>
    <n v="16740.900000000001"/>
    <x v="2"/>
    <n v="1"/>
    <s v="6201Н-001-"/>
    <n v="43.597222222222221"/>
    <s v="21"/>
    <n v="1287.6388888888889"/>
    <s v="4"/>
    <s v="5"/>
  </r>
  <r>
    <x v="2"/>
    <x v="2"/>
    <s v="Население"/>
    <m/>
    <m/>
    <s v="Договор"/>
    <d v="2014-11-30T00:00:00"/>
    <d v="2018-12-31T00:00:00"/>
    <n v="149433.38"/>
    <x v="2"/>
    <n v="1"/>
    <s v="6201Н-001-"/>
    <n v="10.138888888888889"/>
    <s v="11"/>
    <n v="1186.25"/>
    <s v="1"/>
    <n v="0"/>
  </r>
  <r>
    <x v="2"/>
    <x v="2"/>
    <s v="Население"/>
    <m/>
    <m/>
    <s v="Договор"/>
    <d v="2014-08-31T00:00:00"/>
    <d v="2015-09-30T00:00:00"/>
    <n v="29026.73"/>
    <x v="2"/>
    <n v="1"/>
    <s v="6201Н-001-"/>
    <n v="13.180555555555554"/>
    <s v="13"/>
    <n v="0"/>
    <s v="1"/>
    <n v="0"/>
  </r>
  <r>
    <x v="2"/>
    <x v="2"/>
    <s v="Население"/>
    <m/>
    <m/>
    <s v="Договор"/>
    <d v="2014-11-30T00:00:00"/>
    <d v="2016-12-31T00:00:00"/>
    <n v="81644.179999999993"/>
    <x v="2"/>
    <n v="1"/>
    <s v="6201Н-001-"/>
    <n v="10.138888888888889"/>
    <s v="11"/>
    <n v="456.25"/>
    <s v="1"/>
    <n v="0"/>
  </r>
  <r>
    <x v="2"/>
    <x v="2"/>
    <s v="Население"/>
    <m/>
    <m/>
    <s v="Договор"/>
    <d v="2014-07-31T00:00:00"/>
    <d v="2015-06-30T00:00:00"/>
    <n v="6302.58"/>
    <x v="2"/>
    <n v="1"/>
    <s v="6201Н-001-"/>
    <n v="14.194444444444446"/>
    <s v="13"/>
    <n v="91.25"/>
    <s v="4"/>
    <n v="0"/>
  </r>
  <r>
    <x v="2"/>
    <x v="2"/>
    <s v="Население"/>
    <m/>
    <m/>
    <s v="Договор"/>
    <d v="2013-10-31T00:00:00"/>
    <d v="2013-11-20T00:00:00"/>
    <n v="4919.51"/>
    <x v="2"/>
    <n v="1"/>
    <s v="6201Н-001-"/>
    <n v="23.319444444444446"/>
    <s v="16"/>
    <n v="679.30555555555554"/>
    <s v="4"/>
    <s v="5"/>
  </r>
  <r>
    <x v="2"/>
    <x v="2"/>
    <s v="Население"/>
    <m/>
    <m/>
    <s v="Договор"/>
    <d v="2011-11-30T00:00:00"/>
    <d v="2011-12-20T00:00:00"/>
    <n v="2194.67"/>
    <x v="2"/>
    <n v="1"/>
    <s v="6201Н-001-"/>
    <n v="46.638888888888893"/>
    <s v="21"/>
    <n v="1378.8888888888889"/>
    <s v="4"/>
    <s v="5"/>
  </r>
  <r>
    <x v="2"/>
    <x v="2"/>
    <s v="Население"/>
    <m/>
    <m/>
    <s v="Договор"/>
    <d v="2012-05-31T00:00:00"/>
    <d v="2012-06-20T00:00:00"/>
    <n v="7683.77"/>
    <x v="2"/>
    <n v="1"/>
    <s v="6201Н-001-"/>
    <n v="40.555555555555557"/>
    <s v="21"/>
    <n v="1196.3888888888889"/>
    <s v="4"/>
    <s v="5"/>
  </r>
  <r>
    <x v="2"/>
    <x v="2"/>
    <s v="Население"/>
    <m/>
    <m/>
    <s v="Договор"/>
    <d v="2015-08-31T00:00:00"/>
    <d v="2015-08-31T00:00:00"/>
    <n v="6308.24"/>
    <x v="2"/>
    <n v="1"/>
    <s v="6201Н-001-"/>
    <n v="1.0138888888888888"/>
    <s v="02"/>
    <n v="30.416666666666664"/>
    <s v="2"/>
    <n v="0"/>
  </r>
  <r>
    <x v="2"/>
    <x v="2"/>
    <s v="Население"/>
    <m/>
    <m/>
    <s v="Договор"/>
    <d v="2014-03-31T00:00:00"/>
    <d v="2015-07-31T00:00:00"/>
    <n v="12356.71"/>
    <x v="2"/>
    <n v="1"/>
    <s v="6201Н-001-"/>
    <n v="18.25"/>
    <s v="15"/>
    <n v="60.833333333333329"/>
    <s v="3"/>
    <n v="0"/>
  </r>
  <r>
    <x v="2"/>
    <x v="2"/>
    <s v="Население"/>
    <m/>
    <m/>
    <s v="Договор"/>
    <d v="2014-02-28T00:00:00"/>
    <d v="2014-06-30T00:00:00"/>
    <n v="596"/>
    <x v="2"/>
    <n v="1"/>
    <s v="6201Н-001-"/>
    <n v="19.263888888888889"/>
    <s v="15"/>
    <n v="456.25"/>
    <s v="4"/>
    <s v="5"/>
  </r>
  <r>
    <x v="2"/>
    <x v="2"/>
    <s v="Население"/>
    <m/>
    <m/>
    <s v="Договор"/>
    <d v="2010-10-31T00:00:00"/>
    <d v="2010-11-20T00:00:00"/>
    <n v="1081.2"/>
    <x v="2"/>
    <n v="1"/>
    <s v="6201Н-001-"/>
    <n v="59.81944444444445"/>
    <s v="22"/>
    <n v="1774.3055555555554"/>
    <s v="4"/>
    <s v="5"/>
  </r>
  <r>
    <x v="2"/>
    <x v="2"/>
    <s v="Население"/>
    <m/>
    <m/>
    <s v="Договор"/>
    <d v="2009-12-31T00:00:00"/>
    <d v="2010-01-20T00:00:00"/>
    <n v="100"/>
    <x v="2"/>
    <n v="1"/>
    <s v="6201Н-001-"/>
    <n v="69.958333333333329"/>
    <s v="23"/>
    <n v="2078.4722222222222"/>
    <s v="4"/>
    <s v="5"/>
  </r>
  <r>
    <x v="2"/>
    <x v="2"/>
    <s v="Население"/>
    <m/>
    <m/>
    <s v="Договор"/>
    <d v="2014-01-31T00:00:00"/>
    <d v="2016-08-31T00:00:00"/>
    <n v="1275"/>
    <x v="2"/>
    <n v="1"/>
    <s v="6201Н-001-"/>
    <n v="20.277777777777779"/>
    <s v="15"/>
    <n v="334.58333333333331"/>
    <s v="1"/>
    <n v="0"/>
  </r>
  <r>
    <x v="2"/>
    <x v="2"/>
    <s v="Население"/>
    <m/>
    <m/>
    <s v="Договор"/>
    <d v="2014-01-31T00:00:00"/>
    <d v="2015-05-31T00:00:00"/>
    <n v="2176.77"/>
    <x v="2"/>
    <n v="1"/>
    <s v="6201Н-001-"/>
    <n v="20.277777777777779"/>
    <s v="15"/>
    <n v="121.66666666666666"/>
    <s v="4"/>
    <n v="0"/>
  </r>
  <r>
    <x v="2"/>
    <x v="2"/>
    <s v="Население"/>
    <m/>
    <m/>
    <s v="Договор"/>
    <d v="2014-01-31T00:00:00"/>
    <d v="2015-09-30T00:00:00"/>
    <n v="100"/>
    <x v="2"/>
    <n v="1"/>
    <s v="6201Н-001-"/>
    <n v="20.277777777777779"/>
    <s v="15"/>
    <n v="0"/>
    <s v="1"/>
    <n v="0"/>
  </r>
  <r>
    <x v="2"/>
    <x v="2"/>
    <s v="Население"/>
    <m/>
    <m/>
    <s v="Договор"/>
    <d v="2015-03-31T00:00:00"/>
    <d v="2017-07-31T00:00:00"/>
    <n v="3345"/>
    <x v="2"/>
    <n v="1"/>
    <s v="6201Н-001-"/>
    <n v="6.083333333333333"/>
    <s v="07"/>
    <n v="669.16666666666663"/>
    <s v="1"/>
    <n v="0"/>
  </r>
  <r>
    <x v="2"/>
    <x v="2"/>
    <s v="Население"/>
    <m/>
    <m/>
    <s v="Договор"/>
    <d v="2015-06-30T00:00:00"/>
    <d v="2016-04-30T00:00:00"/>
    <n v="1144"/>
    <x v="2"/>
    <n v="1"/>
    <s v="6201Н-001-"/>
    <n v="3.0416666666666665"/>
    <s v="04"/>
    <n v="212.91666666666669"/>
    <s v="1"/>
    <n v="0"/>
  </r>
  <r>
    <x v="2"/>
    <x v="2"/>
    <s v="Население"/>
    <m/>
    <m/>
    <s v="Договор"/>
    <d v="2014-05-31T00:00:00"/>
    <d v="2014-07-31T00:00:00"/>
    <n v="1939"/>
    <x v="2"/>
    <n v="1"/>
    <s v="6201Н-001-"/>
    <n v="16.222222222222221"/>
    <s v="14"/>
    <n v="425.83333333333337"/>
    <s v="4"/>
    <s v="5"/>
  </r>
  <r>
    <x v="2"/>
    <x v="2"/>
    <s v="Население"/>
    <m/>
    <m/>
    <s v="Договор"/>
    <d v="2014-06-30T00:00:00"/>
    <d v="2015-04-30T00:00:00"/>
    <n v="7838.78"/>
    <x v="2"/>
    <n v="1"/>
    <s v="6201Н-001-"/>
    <n v="15.208333333333334"/>
    <s v="14"/>
    <n v="152.08333333333334"/>
    <s v="4"/>
    <n v="0"/>
  </r>
  <r>
    <x v="2"/>
    <x v="2"/>
    <s v="Население"/>
    <m/>
    <m/>
    <s v="Договор"/>
    <d v="2014-05-31T00:00:00"/>
    <d v="2016-02-29T00:00:00"/>
    <n v="702"/>
    <x v="2"/>
    <n v="1"/>
    <s v="6201Н-001-"/>
    <n v="16.222222222222221"/>
    <s v="14"/>
    <n v="151.06944444444443"/>
    <s v="1"/>
    <n v="0"/>
  </r>
  <r>
    <x v="2"/>
    <x v="2"/>
    <s v="Население"/>
    <m/>
    <m/>
    <s v="Договор"/>
    <d v="2014-11-30T00:00:00"/>
    <d v="2014-12-20T00:00:00"/>
    <n v="26.5"/>
    <x v="2"/>
    <n v="1"/>
    <s v="6201Н-001-"/>
    <n v="10.138888888888889"/>
    <s v="11"/>
    <n v="283.88888888888891"/>
    <s v="4"/>
    <n v="0"/>
  </r>
  <r>
    <x v="2"/>
    <x v="2"/>
    <s v="Население"/>
    <m/>
    <m/>
    <s v="Договор"/>
    <d v="2015-02-28T00:00:00"/>
    <d v="2018-01-31T00:00:00"/>
    <n v="15131"/>
    <x v="2"/>
    <n v="1"/>
    <s v="6201Н-001-"/>
    <n v="7.0972222222222232"/>
    <s v="08"/>
    <n v="851.66666666666674"/>
    <s v="1"/>
    <n v="0"/>
  </r>
  <r>
    <x v="2"/>
    <x v="2"/>
    <s v="Население"/>
    <m/>
    <m/>
    <s v="Договор"/>
    <d v="2013-07-31T00:00:00"/>
    <d v="2013-08-20T00:00:00"/>
    <n v="62.5"/>
    <x v="2"/>
    <n v="1"/>
    <s v="6201Н-001-"/>
    <n v="26.361111111111107"/>
    <s v="17"/>
    <n v="770.55555555555554"/>
    <s v="4"/>
    <s v="5"/>
  </r>
  <r>
    <x v="2"/>
    <x v="2"/>
    <s v="Население"/>
    <m/>
    <m/>
    <s v="Договор"/>
    <d v="2014-07-31T00:00:00"/>
    <d v="2014-08-20T00:00:00"/>
    <n v="1122753.6499999999"/>
    <x v="2"/>
    <n v="1"/>
    <s v="6201Н-001-"/>
    <n v="14.194444444444446"/>
    <s v="13"/>
    <n v="405.5555555555556"/>
    <s v="4"/>
    <s v="5"/>
  </r>
  <r>
    <x v="2"/>
    <x v="2"/>
    <s v="Население"/>
    <m/>
    <m/>
    <s v="Договор"/>
    <d v="2014-07-31T00:00:00"/>
    <d v="2017-09-30T00:00:00"/>
    <n v="3360"/>
    <x v="2"/>
    <n v="1"/>
    <s v="6201Н-001-"/>
    <n v="14.194444444444446"/>
    <s v="13"/>
    <n v="730"/>
    <s v="1"/>
    <n v="0"/>
  </r>
  <r>
    <x v="2"/>
    <x v="2"/>
    <s v="Население"/>
    <m/>
    <m/>
    <s v="Договор"/>
    <d v="2014-05-31T00:00:00"/>
    <d v="2014-09-30T00:00:00"/>
    <n v="2981.83"/>
    <x v="2"/>
    <n v="1"/>
    <s v="6201Н-001-"/>
    <n v="16.222222222222221"/>
    <s v="14"/>
    <n v="365"/>
    <s v="4"/>
    <s v="5"/>
  </r>
  <r>
    <x v="2"/>
    <x v="2"/>
    <s v="Население"/>
    <m/>
    <m/>
    <s v="Договор"/>
    <d v="2015-02-28T00:00:00"/>
    <d v="2017-01-31T00:00:00"/>
    <n v="2339"/>
    <x v="2"/>
    <n v="1"/>
    <s v="6201Н-001-"/>
    <n v="7.0972222222222232"/>
    <s v="08"/>
    <n v="486.66666666666663"/>
    <s v="1"/>
    <n v="0"/>
  </r>
  <r>
    <x v="2"/>
    <x v="2"/>
    <s v="Население"/>
    <m/>
    <m/>
    <s v="Договор"/>
    <d v="2015-01-31T00:00:00"/>
    <d v="2017-11-30T00:00:00"/>
    <n v="3051"/>
    <x v="2"/>
    <n v="1"/>
    <s v="6201Н-001-"/>
    <n v="8.1111111111111107"/>
    <s v="09"/>
    <n v="790.83333333333326"/>
    <s v="1"/>
    <n v="0"/>
  </r>
  <r>
    <x v="2"/>
    <x v="2"/>
    <s v="Население"/>
    <m/>
    <m/>
    <s v="Договор"/>
    <d v="2015-04-30T00:00:00"/>
    <d v="2017-07-31T00:00:00"/>
    <n v="2818"/>
    <x v="2"/>
    <n v="1"/>
    <s v="6201Н-001-"/>
    <n v="5.0694444444444446"/>
    <s v="06"/>
    <n v="669.16666666666663"/>
    <s v="1"/>
    <n v="0"/>
  </r>
  <r>
    <x v="2"/>
    <x v="2"/>
    <s v="Население"/>
    <m/>
    <m/>
    <s v="Договор"/>
    <d v="2011-10-31T00:00:00"/>
    <d v="2011-11-20T00:00:00"/>
    <n v="551.32000000000005"/>
    <x v="2"/>
    <n v="1"/>
    <s v="6201Н-001-"/>
    <n v="47.652777777777779"/>
    <s v="21"/>
    <n v="1409.3055555555557"/>
    <s v="4"/>
    <s v="5"/>
  </r>
  <r>
    <x v="2"/>
    <x v="2"/>
    <s v="Население"/>
    <m/>
    <m/>
    <s v="Договор"/>
    <d v="2014-05-31T00:00:00"/>
    <d v="2014-06-20T00:00:00"/>
    <n v="6442.41"/>
    <x v="2"/>
    <n v="1"/>
    <s v="6201Н-001-"/>
    <n v="16.222222222222221"/>
    <s v="14"/>
    <n v="466.38888888888886"/>
    <s v="4"/>
    <s v="5"/>
  </r>
  <r>
    <x v="2"/>
    <x v="2"/>
    <s v="Население"/>
    <m/>
    <m/>
    <s v="Договор"/>
    <d v="2013-07-31T00:00:00"/>
    <d v="2013-08-20T00:00:00"/>
    <n v="17863.84"/>
    <x v="2"/>
    <n v="1"/>
    <s v="6201Н-001-"/>
    <n v="26.361111111111107"/>
    <s v="17"/>
    <n v="770.55555555555554"/>
    <s v="4"/>
    <s v="5"/>
  </r>
  <r>
    <x v="2"/>
    <x v="2"/>
    <s v="Население"/>
    <m/>
    <m/>
    <s v="Договор"/>
    <d v="2015-03-31T00:00:00"/>
    <d v="2015-04-20T00:00:00"/>
    <n v="39464.949999999997"/>
    <x v="2"/>
    <n v="1"/>
    <s v="6201Н-001-"/>
    <n v="6.083333333333333"/>
    <s v="07"/>
    <n v="162.2222222222222"/>
    <s v="4"/>
    <n v="0"/>
  </r>
  <r>
    <x v="2"/>
    <x v="2"/>
    <s v="Население"/>
    <m/>
    <m/>
    <s v="Договор"/>
    <d v="2013-01-31T00:00:00"/>
    <d v="2013-02-20T00:00:00"/>
    <n v="28979.54"/>
    <x v="2"/>
    <n v="1"/>
    <s v="6201Н-001-"/>
    <n v="32.444444444444443"/>
    <s v="19"/>
    <n v="953.05555555555554"/>
    <s v="4"/>
    <s v="5"/>
  </r>
  <r>
    <x v="2"/>
    <x v="2"/>
    <s v="Население"/>
    <m/>
    <m/>
    <s v="Договор"/>
    <d v="2014-12-31T00:00:00"/>
    <d v="2015-02-28T00:00:00"/>
    <n v="2935"/>
    <x v="2"/>
    <n v="1"/>
    <s v="6201Н-001-"/>
    <n v="9.125"/>
    <s v="10"/>
    <n v="212.91666666666669"/>
    <s v="4"/>
    <n v="0"/>
  </r>
  <r>
    <x v="2"/>
    <x v="2"/>
    <s v="Население"/>
    <m/>
    <m/>
    <s v="Договор"/>
    <d v="2013-01-31T00:00:00"/>
    <d v="2013-02-20T00:00:00"/>
    <n v="19.2"/>
    <x v="2"/>
    <n v="1"/>
    <s v="6201Н-001-"/>
    <n v="32.444444444444443"/>
    <s v="19"/>
    <n v="953.05555555555554"/>
    <s v="4"/>
    <s v="5"/>
  </r>
  <r>
    <x v="2"/>
    <x v="2"/>
    <s v="Население"/>
    <m/>
    <m/>
    <s v="Договор"/>
    <d v="2015-09-30T00:00:00"/>
    <d v="2015-10-20T00:00:00"/>
    <n v="239357.04"/>
    <x v="2"/>
    <n v="1"/>
    <s v="6201Н-001-"/>
    <n v="0"/>
    <s v="01"/>
    <n v="20.277777777777775"/>
    <s v="1"/>
    <n v="0"/>
  </r>
  <r>
    <x v="2"/>
    <x v="2"/>
    <s v="Население"/>
    <m/>
    <m/>
    <s v="Договор"/>
    <d v="2014-06-30T00:00:00"/>
    <d v="2014-07-20T00:00:00"/>
    <n v="5369.1"/>
    <x v="2"/>
    <n v="1"/>
    <s v="6201Н-001-"/>
    <n v="15.208333333333334"/>
    <s v="14"/>
    <n v="435.97222222222223"/>
    <s v="4"/>
    <s v="5"/>
  </r>
  <r>
    <x v="2"/>
    <x v="2"/>
    <s v="Население"/>
    <m/>
    <m/>
    <s v="Договор"/>
    <d v="2013-06-30T00:00:00"/>
    <d v="2013-07-20T00:00:00"/>
    <n v="486457.74"/>
    <x v="2"/>
    <n v="1"/>
    <s v="6201Н-001-"/>
    <n v="27.375"/>
    <s v="18"/>
    <n v="800.97222222222229"/>
    <s v="4"/>
    <s v="5"/>
  </r>
  <r>
    <x v="2"/>
    <x v="2"/>
    <s v="Население"/>
    <m/>
    <m/>
    <s v="Договор"/>
    <d v="2012-11-30T00:00:00"/>
    <d v="2012-12-20T00:00:00"/>
    <n v="223588.57"/>
    <x v="2"/>
    <n v="1"/>
    <s v="6201Н-001-"/>
    <n v="34.472222222222221"/>
    <s v="20"/>
    <n v="1013.8888888888888"/>
    <s v="4"/>
    <s v="5"/>
  </r>
  <r>
    <x v="2"/>
    <x v="2"/>
    <s v="Население"/>
    <m/>
    <m/>
    <s v="Договор"/>
    <d v="2012-12-31T00:00:00"/>
    <d v="2013-01-20T00:00:00"/>
    <n v="313589.32"/>
    <x v="2"/>
    <n v="1"/>
    <s v="6201Н-001-"/>
    <n v="33.458333333333336"/>
    <s v="20"/>
    <n v="983.47222222222229"/>
    <s v="4"/>
    <s v="5"/>
  </r>
  <r>
    <x v="2"/>
    <x v="2"/>
    <s v="Население"/>
    <m/>
    <m/>
    <s v="Договор"/>
    <d v="2013-06-30T00:00:00"/>
    <d v="2013-07-20T00:00:00"/>
    <n v="11497.99"/>
    <x v="2"/>
    <n v="1"/>
    <s v="6201Н-001-"/>
    <n v="27.375"/>
    <s v="18"/>
    <n v="800.97222222222229"/>
    <s v="4"/>
    <s v="5"/>
  </r>
  <r>
    <x v="2"/>
    <x v="2"/>
    <s v="Население"/>
    <m/>
    <m/>
    <s v="Договор"/>
    <d v="2015-04-30T00:00:00"/>
    <d v="2015-08-31T00:00:00"/>
    <n v="7112.67"/>
    <x v="2"/>
    <n v="1"/>
    <s v="6201Н-001-"/>
    <n v="5.0694444444444446"/>
    <s v="06"/>
    <n v="30.416666666666664"/>
    <s v="2"/>
    <n v="0"/>
  </r>
  <r>
    <x v="2"/>
    <x v="2"/>
    <s v="Население"/>
    <m/>
    <m/>
    <s v="Договор"/>
    <d v="2015-02-28T00:00:00"/>
    <d v="2015-03-31T00:00:00"/>
    <n v="820.12"/>
    <x v="2"/>
    <n v="1"/>
    <s v="6201Н-001-"/>
    <n v="7.0972222222222232"/>
    <s v="08"/>
    <n v="182.5"/>
    <s v="4"/>
    <n v="0"/>
  </r>
  <r>
    <x v="2"/>
    <x v="2"/>
    <s v="Население"/>
    <m/>
    <m/>
    <s v="Договор"/>
    <d v="2015-02-28T00:00:00"/>
    <d v="2015-08-31T00:00:00"/>
    <n v="3718.69"/>
    <x v="2"/>
    <n v="1"/>
    <s v="6201Н-001-"/>
    <n v="7.0972222222222232"/>
    <s v="08"/>
    <n v="30.416666666666664"/>
    <s v="2"/>
    <n v="0"/>
  </r>
  <r>
    <x v="2"/>
    <x v="2"/>
    <s v="Население"/>
    <m/>
    <m/>
    <s v="Договор"/>
    <d v="2010-12-31T00:00:00"/>
    <d v="2011-01-20T00:00:00"/>
    <n v="2222.2399999999998"/>
    <x v="2"/>
    <n v="1"/>
    <s v="6201Н-001-"/>
    <n v="57.791666666666664"/>
    <s v="22"/>
    <n v="1713.4722222222224"/>
    <s v="4"/>
    <s v="5"/>
  </r>
  <r>
    <x v="2"/>
    <x v="2"/>
    <s v="Население"/>
    <m/>
    <m/>
    <s v="Договор"/>
    <d v="2015-02-28T00:00:00"/>
    <d v="2015-03-20T00:00:00"/>
    <n v="302"/>
    <x v="2"/>
    <n v="1"/>
    <s v="6201Н-001-"/>
    <n v="7.0972222222222232"/>
    <s v="08"/>
    <n v="192.63888888888889"/>
    <s v="4"/>
    <n v="0"/>
  </r>
  <r>
    <x v="2"/>
    <x v="2"/>
    <s v="Население"/>
    <m/>
    <m/>
    <s v="Договор"/>
    <d v="2015-01-31T00:00:00"/>
    <d v="2015-04-30T00:00:00"/>
    <n v="1068.3"/>
    <x v="2"/>
    <n v="1"/>
    <s v="6201Н-001-"/>
    <n v="8.1111111111111107"/>
    <s v="09"/>
    <n v="152.08333333333334"/>
    <s v="4"/>
    <n v="0"/>
  </r>
  <r>
    <x v="2"/>
    <x v="2"/>
    <s v="Население"/>
    <m/>
    <m/>
    <s v="Договор"/>
    <d v="2015-02-28T00:00:00"/>
    <d v="2018-03-31T00:00:00"/>
    <n v="1835"/>
    <x v="2"/>
    <n v="1"/>
    <s v="6201Н-001-"/>
    <n v="7.0972222222222232"/>
    <s v="08"/>
    <n v="912.5"/>
    <s v="1"/>
    <n v="0"/>
  </r>
  <r>
    <x v="2"/>
    <x v="2"/>
    <s v="Население"/>
    <m/>
    <m/>
    <s v="Договор"/>
    <d v="2014-03-31T00:00:00"/>
    <d v="2014-09-30T00:00:00"/>
    <n v="3291"/>
    <x v="2"/>
    <n v="1"/>
    <s v="6201Н-001-"/>
    <n v="18.25"/>
    <s v="15"/>
    <n v="365"/>
    <s v="4"/>
    <s v="5"/>
  </r>
  <r>
    <x v="2"/>
    <x v="2"/>
    <s v="Население"/>
    <m/>
    <m/>
    <s v="Договор"/>
    <d v="2014-03-31T00:00:00"/>
    <d v="2014-12-31T00:00:00"/>
    <n v="4539"/>
    <x v="2"/>
    <n v="1"/>
    <s v="6201Н-001-"/>
    <n v="18.25"/>
    <s v="15"/>
    <n v="273.75"/>
    <s v="4"/>
    <n v="0"/>
  </r>
  <r>
    <x v="2"/>
    <x v="2"/>
    <s v="Население"/>
    <m/>
    <m/>
    <s v="Договор"/>
    <d v="2015-04-30T00:00:00"/>
    <d v="2015-06-30T00:00:00"/>
    <n v="1563"/>
    <x v="2"/>
    <n v="1"/>
    <s v="6201Н-001-"/>
    <n v="5.0694444444444446"/>
    <s v="06"/>
    <n v="91.25"/>
    <s v="4"/>
    <n v="0"/>
  </r>
  <r>
    <x v="2"/>
    <x v="2"/>
    <s v="Население"/>
    <m/>
    <m/>
    <s v="Договор"/>
    <d v="2015-04-30T00:00:00"/>
    <d v="2016-10-31T00:00:00"/>
    <n v="1151.17"/>
    <x v="2"/>
    <n v="1"/>
    <s v="6201Н-001-"/>
    <n v="5.0694444444444446"/>
    <s v="06"/>
    <n v="395.41666666666663"/>
    <s v="1"/>
    <n v="0"/>
  </r>
  <r>
    <x v="2"/>
    <x v="2"/>
    <s v="Население"/>
    <m/>
    <m/>
    <s v="Договор"/>
    <d v="2010-03-31T00:00:00"/>
    <d v="2010-04-20T00:00:00"/>
    <n v="13.34"/>
    <x v="2"/>
    <n v="1"/>
    <s v="6201Н-001-"/>
    <n v="66.916666666666671"/>
    <s v="23"/>
    <n v="1987.2222222222224"/>
    <s v="4"/>
    <s v="5"/>
  </r>
  <r>
    <x v="2"/>
    <x v="2"/>
    <s v="Население"/>
    <m/>
    <m/>
    <s v="Договор"/>
    <d v="2015-03-31T00:00:00"/>
    <d v="2015-05-31T00:00:00"/>
    <n v="4249"/>
    <x v="2"/>
    <n v="1"/>
    <s v="6201Н-001-"/>
    <n v="6.083333333333333"/>
    <s v="07"/>
    <n v="121.66666666666666"/>
    <s v="4"/>
    <n v="0"/>
  </r>
  <r>
    <x v="2"/>
    <x v="2"/>
    <s v="Население"/>
    <m/>
    <m/>
    <s v="Договор"/>
    <d v="2011-07-31T00:00:00"/>
    <d v="2011-08-20T00:00:00"/>
    <n v="1841.63"/>
    <x v="2"/>
    <n v="1"/>
    <s v="6201Н-001-"/>
    <n v="50.69444444444445"/>
    <s v="22"/>
    <n v="1500.5555555555554"/>
    <s v="4"/>
    <s v="5"/>
  </r>
  <r>
    <x v="2"/>
    <x v="2"/>
    <s v="Население"/>
    <m/>
    <m/>
    <s v="Договор"/>
    <d v="2012-10-31T00:00:00"/>
    <d v="2012-11-20T00:00:00"/>
    <n v="241044.93"/>
    <x v="2"/>
    <n v="1"/>
    <s v="6201Н-001-"/>
    <n v="35.486111111111107"/>
    <s v="20"/>
    <n v="1044.3055555555557"/>
    <s v="4"/>
    <s v="5"/>
  </r>
  <r>
    <x v="2"/>
    <x v="2"/>
    <s v="Население"/>
    <m/>
    <m/>
    <s v="Договор"/>
    <d v="2014-01-31T00:00:00"/>
    <d v="2014-02-20T00:00:00"/>
    <n v="61939.68"/>
    <x v="2"/>
    <n v="1"/>
    <s v="6201Н-001-"/>
    <n v="20.277777777777779"/>
    <s v="15"/>
    <n v="588.05555555555554"/>
    <s v="4"/>
    <s v="5"/>
  </r>
  <r>
    <x v="2"/>
    <x v="2"/>
    <s v="Население"/>
    <m/>
    <m/>
    <s v="Договор"/>
    <d v="2012-09-30T00:00:00"/>
    <d v="2012-10-20T00:00:00"/>
    <n v="9226.7099999999991"/>
    <x v="2"/>
    <n v="1"/>
    <s v="6201Н-001-"/>
    <n v="36.5"/>
    <s v="21"/>
    <n v="1074.7222222222224"/>
    <s v="4"/>
    <s v="5"/>
  </r>
  <r>
    <x v="2"/>
    <x v="2"/>
    <s v="Население"/>
    <m/>
    <m/>
    <s v="Договор"/>
    <d v="2012-01-31T00:00:00"/>
    <d v="2012-02-20T00:00:00"/>
    <n v="590.1"/>
    <x v="2"/>
    <n v="1"/>
    <s v="6201Н-001-"/>
    <n v="44.611111111111107"/>
    <s v="21"/>
    <n v="1318.0555555555557"/>
    <s v="4"/>
    <s v="5"/>
  </r>
  <r>
    <x v="2"/>
    <x v="2"/>
    <s v="Население"/>
    <m/>
    <m/>
    <s v="Договор"/>
    <d v="2015-03-31T00:00:00"/>
    <d v="2015-07-31T00:00:00"/>
    <n v="8255"/>
    <x v="2"/>
    <n v="1"/>
    <s v="6201Н-001-"/>
    <n v="6.083333333333333"/>
    <s v="07"/>
    <n v="60.833333333333329"/>
    <s v="3"/>
    <n v="0"/>
  </r>
  <r>
    <x v="2"/>
    <x v="2"/>
    <s v="Население"/>
    <m/>
    <m/>
    <s v="Договор"/>
    <d v="2014-05-31T00:00:00"/>
    <d v="2015-05-31T00:00:00"/>
    <n v="5647.5"/>
    <x v="2"/>
    <n v="1"/>
    <s v="6201Н-001-"/>
    <n v="16.222222222222221"/>
    <s v="14"/>
    <n v="121.66666666666666"/>
    <s v="4"/>
    <n v="0"/>
  </r>
  <r>
    <x v="2"/>
    <x v="2"/>
    <s v="Население"/>
    <m/>
    <m/>
    <s v="Договор"/>
    <d v="2014-02-28T00:00:00"/>
    <d v="2018-03-31T00:00:00"/>
    <n v="282894.89"/>
    <x v="2"/>
    <n v="1"/>
    <s v="6201Н-001-"/>
    <n v="19.263888888888889"/>
    <s v="15"/>
    <n v="912.5"/>
    <s v="1"/>
    <n v="0"/>
  </r>
  <r>
    <x v="2"/>
    <x v="2"/>
    <s v="Население"/>
    <m/>
    <m/>
    <s v="Договор"/>
    <d v="2014-12-31T00:00:00"/>
    <d v="2015-11-30T00:00:00"/>
    <n v="2544"/>
    <x v="2"/>
    <n v="1"/>
    <s v="6201Н-001-"/>
    <n v="9.125"/>
    <s v="10"/>
    <n v="60.833333333333329"/>
    <s v="1"/>
    <n v="0"/>
  </r>
  <r>
    <x v="2"/>
    <x v="2"/>
    <s v="Население"/>
    <m/>
    <m/>
    <s v="Договор"/>
    <d v="2014-12-31T00:00:00"/>
    <d v="2015-04-30T00:00:00"/>
    <n v="3971.54"/>
    <x v="2"/>
    <n v="1"/>
    <s v="6201Н-001-"/>
    <n v="9.125"/>
    <s v="10"/>
    <n v="152.08333333333334"/>
    <s v="4"/>
    <n v="0"/>
  </r>
  <r>
    <x v="2"/>
    <x v="2"/>
    <s v="Население"/>
    <m/>
    <m/>
    <s v="Договор"/>
    <d v="2014-07-31T00:00:00"/>
    <d v="2015-01-31T00:00:00"/>
    <n v="3035"/>
    <x v="2"/>
    <n v="1"/>
    <s v="6201Н-001-"/>
    <n v="14.194444444444446"/>
    <s v="13"/>
    <n v="243.33333333333331"/>
    <s v="4"/>
    <n v="0"/>
  </r>
  <r>
    <x v="2"/>
    <x v="2"/>
    <s v="Население"/>
    <m/>
    <m/>
    <s v="Договор"/>
    <d v="2014-07-31T00:00:00"/>
    <d v="2015-07-31T00:00:00"/>
    <n v="6640.83"/>
    <x v="2"/>
    <n v="1"/>
    <s v="6201Н-001-"/>
    <n v="14.194444444444446"/>
    <s v="13"/>
    <n v="60.833333333333329"/>
    <s v="3"/>
    <n v="0"/>
  </r>
  <r>
    <x v="2"/>
    <x v="2"/>
    <s v="Население"/>
    <m/>
    <m/>
    <s v="Договор"/>
    <d v="2013-08-31T00:00:00"/>
    <d v="2013-09-20T00:00:00"/>
    <n v="3021.17"/>
    <x v="2"/>
    <n v="1"/>
    <s v="6201Н-001-"/>
    <n v="25.347222222222225"/>
    <s v="17"/>
    <n v="740.1388888888888"/>
    <s v="4"/>
    <s v="5"/>
  </r>
  <r>
    <x v="2"/>
    <x v="2"/>
    <s v="Население"/>
    <m/>
    <m/>
    <s v="Договор"/>
    <d v="2014-08-31T00:00:00"/>
    <d v="2014-10-31T00:00:00"/>
    <n v="2415.6799999999998"/>
    <x v="2"/>
    <n v="1"/>
    <s v="6201Н-001-"/>
    <n v="13.180555555555554"/>
    <s v="13"/>
    <n v="334.58333333333331"/>
    <s v="4"/>
    <n v="0"/>
  </r>
  <r>
    <x v="2"/>
    <x v="2"/>
    <s v="Население"/>
    <m/>
    <m/>
    <s v="Договор"/>
    <d v="2015-02-28T00:00:00"/>
    <d v="2015-03-20T00:00:00"/>
    <n v="383.84"/>
    <x v="2"/>
    <n v="1"/>
    <s v="6201Н-001-"/>
    <n v="7.0972222222222232"/>
    <s v="08"/>
    <n v="192.63888888888889"/>
    <s v="4"/>
    <n v="0"/>
  </r>
  <r>
    <x v="2"/>
    <x v="2"/>
    <s v="Население"/>
    <m/>
    <m/>
    <s v="Договор"/>
    <d v="2014-01-31T00:00:00"/>
    <d v="2016-02-29T00:00:00"/>
    <n v="28066.19"/>
    <x v="2"/>
    <n v="1"/>
    <s v="6201Н-001-"/>
    <n v="20.277777777777779"/>
    <s v="15"/>
    <n v="151.06944444444443"/>
    <s v="1"/>
    <n v="0"/>
  </r>
  <r>
    <x v="2"/>
    <x v="2"/>
    <s v="Население"/>
    <m/>
    <m/>
    <s v="Договор"/>
    <d v="2011-02-28T00:00:00"/>
    <d v="2011-03-20T00:00:00"/>
    <n v="3026.48"/>
    <x v="2"/>
    <n v="1"/>
    <s v="6201Н-001-"/>
    <n v="55.763888888888886"/>
    <s v="22"/>
    <n v="1652.6388888888889"/>
    <s v="4"/>
    <s v="5"/>
  </r>
  <r>
    <x v="2"/>
    <x v="2"/>
    <s v="Население"/>
    <m/>
    <m/>
    <s v="Договор"/>
    <d v="2014-09-30T00:00:00"/>
    <d v="2014-10-20T00:00:00"/>
    <n v="547"/>
    <x v="2"/>
    <n v="1"/>
    <s v="6201Н-001-"/>
    <n v="12.166666666666666"/>
    <s v="13"/>
    <n v="344.72222222222223"/>
    <s v="4"/>
    <n v="0"/>
  </r>
  <r>
    <x v="2"/>
    <x v="2"/>
    <s v="Население"/>
    <m/>
    <m/>
    <s v="Договор"/>
    <d v="2014-10-31T00:00:00"/>
    <d v="2015-01-31T00:00:00"/>
    <n v="2262"/>
    <x v="2"/>
    <n v="1"/>
    <s v="6201Н-001-"/>
    <n v="11.152777777777777"/>
    <s v="12"/>
    <n v="243.33333333333331"/>
    <s v="4"/>
    <n v="0"/>
  </r>
  <r>
    <x v="2"/>
    <x v="2"/>
    <s v="Население"/>
    <m/>
    <m/>
    <s v="Договор"/>
    <d v="2014-01-31T00:00:00"/>
    <d v="2016-01-31T00:00:00"/>
    <n v="1126.25"/>
    <x v="2"/>
    <n v="1"/>
    <s v="6201Н-001-"/>
    <n v="20.277777777777779"/>
    <s v="15"/>
    <n v="121.66666666666666"/>
    <s v="1"/>
    <n v="0"/>
  </r>
  <r>
    <x v="2"/>
    <x v="2"/>
    <s v="Население"/>
    <m/>
    <m/>
    <s v="Договор"/>
    <d v="2014-07-31T00:00:00"/>
    <d v="2014-08-20T00:00:00"/>
    <n v="5725.46"/>
    <x v="2"/>
    <n v="1"/>
    <s v="6201Н-001-"/>
    <n v="14.194444444444446"/>
    <s v="13"/>
    <n v="405.5555555555556"/>
    <s v="4"/>
    <s v="5"/>
  </r>
  <r>
    <x v="2"/>
    <x v="2"/>
    <s v="Население"/>
    <m/>
    <m/>
    <s v="Договор"/>
    <d v="2014-08-31T00:00:00"/>
    <d v="2014-09-20T00:00:00"/>
    <n v="36198.11"/>
    <x v="2"/>
    <n v="1"/>
    <s v="6201Н-001-"/>
    <n v="13.180555555555554"/>
    <s v="13"/>
    <n v="375.13888888888886"/>
    <s v="4"/>
    <s v="5"/>
  </r>
  <r>
    <x v="2"/>
    <x v="2"/>
    <s v="Население"/>
    <m/>
    <m/>
    <s v="Договор"/>
    <d v="2014-01-31T00:00:00"/>
    <d v="2014-02-20T00:00:00"/>
    <n v="45310.8"/>
    <x v="2"/>
    <n v="1"/>
    <s v="6201Н-001-"/>
    <n v="20.277777777777779"/>
    <s v="15"/>
    <n v="588.05555555555554"/>
    <s v="4"/>
    <s v="5"/>
  </r>
  <r>
    <x v="2"/>
    <x v="2"/>
    <s v="Население"/>
    <m/>
    <m/>
    <s v="Договор"/>
    <d v="2012-12-31T00:00:00"/>
    <d v="2013-01-20T00:00:00"/>
    <n v="19469.009999999998"/>
    <x v="2"/>
    <n v="1"/>
    <s v="6201Н-001-"/>
    <n v="33.458333333333336"/>
    <s v="20"/>
    <n v="983.47222222222229"/>
    <s v="4"/>
    <s v="5"/>
  </r>
  <r>
    <x v="2"/>
    <x v="2"/>
    <s v="Население"/>
    <m/>
    <m/>
    <s v="Договор"/>
    <d v="2015-04-30T00:00:00"/>
    <d v="2015-09-30T00:00:00"/>
    <n v="156"/>
    <x v="2"/>
    <n v="1"/>
    <s v="6201Н-001-"/>
    <n v="5.0694444444444446"/>
    <s v="06"/>
    <n v="0"/>
    <s v="1"/>
    <n v="0"/>
  </r>
  <r>
    <x v="2"/>
    <x v="2"/>
    <s v="Население"/>
    <m/>
    <m/>
    <s v="Договор"/>
    <d v="2015-01-31T00:00:00"/>
    <d v="2016-10-31T00:00:00"/>
    <n v="590.20000000000005"/>
    <x v="2"/>
    <n v="1"/>
    <s v="6201Н-001-"/>
    <n v="8.1111111111111107"/>
    <s v="09"/>
    <n v="395.41666666666663"/>
    <s v="1"/>
    <n v="0"/>
  </r>
  <r>
    <x v="2"/>
    <x v="2"/>
    <s v="Население"/>
    <m/>
    <m/>
    <s v="Договор"/>
    <d v="2015-03-31T00:00:00"/>
    <d v="2015-03-31T00:00:00"/>
    <n v="1921.06"/>
    <x v="2"/>
    <n v="1"/>
    <s v="6201Н-001-"/>
    <n v="6.083333333333333"/>
    <s v="07"/>
    <n v="182.5"/>
    <s v="4"/>
    <n v="0"/>
  </r>
  <r>
    <x v="2"/>
    <x v="2"/>
    <s v="Население"/>
    <m/>
    <m/>
    <s v="Договор"/>
    <d v="2014-10-31T00:00:00"/>
    <d v="2015-07-31T00:00:00"/>
    <n v="8406.84"/>
    <x v="2"/>
    <n v="1"/>
    <s v="6201Н-001-"/>
    <n v="11.152777777777777"/>
    <s v="12"/>
    <n v="60.833333333333329"/>
    <s v="3"/>
    <n v="0"/>
  </r>
  <r>
    <x v="2"/>
    <x v="2"/>
    <s v="Население"/>
    <m/>
    <m/>
    <s v="Договор"/>
    <d v="2014-01-31T00:00:00"/>
    <d v="2015-11-30T00:00:00"/>
    <n v="7492.75"/>
    <x v="2"/>
    <n v="1"/>
    <s v="6201Н-001-"/>
    <n v="20.277777777777779"/>
    <s v="15"/>
    <n v="60.833333333333329"/>
    <s v="1"/>
    <n v="0"/>
  </r>
  <r>
    <x v="2"/>
    <x v="2"/>
    <s v="Население"/>
    <m/>
    <m/>
    <s v="Договор"/>
    <d v="2014-03-31T00:00:00"/>
    <d v="2016-02-29T00:00:00"/>
    <n v="2119.5"/>
    <x v="2"/>
    <n v="1"/>
    <s v="6201Н-001-"/>
    <n v="18.25"/>
    <s v="15"/>
    <n v="151.06944444444443"/>
    <s v="1"/>
    <n v="0"/>
  </r>
  <r>
    <x v="2"/>
    <x v="2"/>
    <s v="Население"/>
    <m/>
    <m/>
    <s v="Договор"/>
    <d v="2014-03-31T00:00:00"/>
    <d v="2016-08-31T00:00:00"/>
    <n v="1400"/>
    <x v="2"/>
    <n v="1"/>
    <s v="6201Н-001-"/>
    <n v="18.25"/>
    <s v="15"/>
    <n v="334.58333333333331"/>
    <s v="1"/>
    <n v="0"/>
  </r>
  <r>
    <x v="2"/>
    <x v="2"/>
    <s v="Население"/>
    <m/>
    <m/>
    <s v="Договор"/>
    <d v="2012-10-31T00:00:00"/>
    <d v="2012-11-20T00:00:00"/>
    <n v="11618.68"/>
    <x v="2"/>
    <n v="1"/>
    <s v="6201Н-001-"/>
    <n v="35.486111111111107"/>
    <s v="20"/>
    <n v="1044.3055555555557"/>
    <s v="4"/>
    <s v="5"/>
  </r>
  <r>
    <x v="2"/>
    <x v="2"/>
    <s v="Население"/>
    <m/>
    <m/>
    <s v="Договор"/>
    <d v="2014-02-28T00:00:00"/>
    <d v="2014-06-30T00:00:00"/>
    <n v="3876.97"/>
    <x v="2"/>
    <n v="1"/>
    <s v="6201Н-001-"/>
    <n v="19.263888888888889"/>
    <s v="15"/>
    <n v="456.25"/>
    <s v="4"/>
    <s v="5"/>
  </r>
  <r>
    <x v="2"/>
    <x v="2"/>
    <s v="Население"/>
    <m/>
    <m/>
    <s v="Договор"/>
    <d v="2014-02-28T00:00:00"/>
    <d v="2015-02-28T00:00:00"/>
    <n v="7929.66"/>
    <x v="2"/>
    <n v="1"/>
    <s v="6201Н-001-"/>
    <n v="19.263888888888889"/>
    <s v="15"/>
    <n v="212.91666666666669"/>
    <s v="4"/>
    <n v="0"/>
  </r>
  <r>
    <x v="2"/>
    <x v="2"/>
    <s v="Население"/>
    <m/>
    <m/>
    <s v="Договор"/>
    <d v="2014-10-31T00:00:00"/>
    <d v="2015-02-28T00:00:00"/>
    <n v="5345.86"/>
    <x v="2"/>
    <n v="1"/>
    <s v="6201Н-001-"/>
    <n v="11.152777777777777"/>
    <s v="12"/>
    <n v="212.91666666666669"/>
    <s v="4"/>
    <n v="0"/>
  </r>
  <r>
    <x v="2"/>
    <x v="2"/>
    <s v="Население"/>
    <m/>
    <m/>
    <s v="Договор"/>
    <d v="2014-04-30T00:00:00"/>
    <d v="2015-04-30T00:00:00"/>
    <n v="8065.37"/>
    <x v="2"/>
    <n v="1"/>
    <s v="6201Н-001-"/>
    <n v="17.236111111111111"/>
    <s v="14"/>
    <n v="152.08333333333334"/>
    <s v="4"/>
    <n v="0"/>
  </r>
  <r>
    <x v="2"/>
    <x v="2"/>
    <s v="Население"/>
    <m/>
    <m/>
    <s v="Договор"/>
    <d v="2014-01-31T00:00:00"/>
    <d v="2014-01-31T00:00:00"/>
    <n v="15610.06"/>
    <x v="2"/>
    <n v="1"/>
    <s v="6201Н-001-"/>
    <n v="20.277777777777779"/>
    <s v="15"/>
    <n v="608.33333333333337"/>
    <s v="4"/>
    <s v="5"/>
  </r>
  <r>
    <x v="2"/>
    <x v="2"/>
    <s v="Население"/>
    <m/>
    <m/>
    <s v="Договор"/>
    <d v="2014-04-30T00:00:00"/>
    <d v="2017-05-31T00:00:00"/>
    <n v="304611.8"/>
    <x v="2"/>
    <n v="1"/>
    <s v="6201Н-001-"/>
    <n v="17.236111111111111"/>
    <s v="14"/>
    <n v="608.33333333333337"/>
    <s v="1"/>
    <n v="0"/>
  </r>
  <r>
    <x v="2"/>
    <x v="2"/>
    <s v="Население"/>
    <m/>
    <m/>
    <s v="Договор"/>
    <d v="2014-09-30T00:00:00"/>
    <d v="2014-10-20T00:00:00"/>
    <n v="4379.6000000000004"/>
    <x v="2"/>
    <n v="1"/>
    <s v="6201Н-001-"/>
    <n v="12.166666666666666"/>
    <s v="13"/>
    <n v="344.72222222222223"/>
    <s v="4"/>
    <n v="0"/>
  </r>
  <r>
    <x v="2"/>
    <x v="2"/>
    <s v="Население"/>
    <m/>
    <m/>
    <s v="Договор"/>
    <d v="2015-04-30T00:00:00"/>
    <d v="2015-06-30T00:00:00"/>
    <n v="1928"/>
    <x v="2"/>
    <n v="1"/>
    <s v="6201Н-001-"/>
    <n v="5.0694444444444446"/>
    <s v="06"/>
    <n v="91.25"/>
    <s v="4"/>
    <n v="0"/>
  </r>
  <r>
    <x v="2"/>
    <x v="2"/>
    <s v="Население"/>
    <m/>
    <m/>
    <s v="Договор"/>
    <d v="2014-01-31T00:00:00"/>
    <d v="2015-02-28T00:00:00"/>
    <n v="11875.86"/>
    <x v="2"/>
    <n v="1"/>
    <s v="6201Н-001-"/>
    <n v="20.277777777777779"/>
    <s v="15"/>
    <n v="212.91666666666669"/>
    <s v="4"/>
    <n v="0"/>
  </r>
  <r>
    <x v="2"/>
    <x v="2"/>
    <s v="Население"/>
    <m/>
    <m/>
    <s v="Договор"/>
    <d v="2014-05-31T00:00:00"/>
    <d v="2015-03-31T00:00:00"/>
    <n v="4894.5"/>
    <x v="2"/>
    <n v="1"/>
    <s v="6201Н-001-"/>
    <n v="16.222222222222221"/>
    <s v="14"/>
    <n v="182.5"/>
    <s v="4"/>
    <n v="0"/>
  </r>
  <r>
    <x v="2"/>
    <x v="2"/>
    <s v="Население"/>
    <m/>
    <m/>
    <s v="Договор"/>
    <d v="2015-07-31T00:00:00"/>
    <d v="2017-08-31T00:00:00"/>
    <n v="74211"/>
    <x v="2"/>
    <n v="1"/>
    <s v="6201Н-001-"/>
    <n v="2.0277777777777777"/>
    <s v="03"/>
    <n v="699.58333333333337"/>
    <s v="1"/>
    <n v="0"/>
  </r>
  <r>
    <x v="2"/>
    <x v="2"/>
    <s v="Население"/>
    <m/>
    <m/>
    <s v="Договор"/>
    <d v="2014-10-31T00:00:00"/>
    <d v="2015-06-30T00:00:00"/>
    <n v="7697.11"/>
    <x v="2"/>
    <n v="1"/>
    <s v="6201Н-001-"/>
    <n v="11.152777777777777"/>
    <s v="12"/>
    <n v="91.25"/>
    <s v="4"/>
    <n v="0"/>
  </r>
  <r>
    <x v="2"/>
    <x v="2"/>
    <s v="Население"/>
    <m/>
    <m/>
    <s v="Договор"/>
    <d v="2014-01-31T00:00:00"/>
    <d v="2014-05-31T00:00:00"/>
    <n v="7841.03"/>
    <x v="2"/>
    <n v="1"/>
    <s v="6201Н-001-"/>
    <n v="20.277777777777779"/>
    <s v="15"/>
    <n v="486.66666666666663"/>
    <s v="4"/>
    <s v="5"/>
  </r>
  <r>
    <x v="2"/>
    <x v="2"/>
    <s v="Население"/>
    <m/>
    <m/>
    <s v="Договор"/>
    <d v="2014-10-31T00:00:00"/>
    <d v="2015-10-31T00:00:00"/>
    <n v="59816.03"/>
    <x v="2"/>
    <n v="1"/>
    <s v="6201Н-001-"/>
    <n v="11.152777777777777"/>
    <s v="12"/>
    <n v="30.416666666666664"/>
    <s v="1"/>
    <n v="0"/>
  </r>
  <r>
    <x v="2"/>
    <x v="2"/>
    <s v="Население"/>
    <m/>
    <m/>
    <s v="Договор"/>
    <d v="2014-09-30T00:00:00"/>
    <d v="2018-09-30T00:00:00"/>
    <n v="144337.26"/>
    <x v="2"/>
    <n v="1"/>
    <s v="6201Н-001-"/>
    <n v="12.166666666666666"/>
    <s v="13"/>
    <n v="1095"/>
    <s v="1"/>
    <n v="0"/>
  </r>
  <r>
    <x v="2"/>
    <x v="2"/>
    <s v="Население"/>
    <m/>
    <m/>
    <s v="Договор"/>
    <d v="2010-09-30T00:00:00"/>
    <d v="2010-10-20T00:00:00"/>
    <n v="146.66999999999999"/>
    <x v="2"/>
    <n v="1"/>
    <s v="6201Н-001-"/>
    <n v="60.833333333333336"/>
    <s v="23"/>
    <n v="1804.7222222222224"/>
    <s v="4"/>
    <s v="5"/>
  </r>
  <r>
    <x v="2"/>
    <x v="2"/>
    <s v="Население"/>
    <m/>
    <m/>
    <s v="Договор"/>
    <d v="2014-01-31T00:00:00"/>
    <d v="2014-09-30T00:00:00"/>
    <n v="11228.71"/>
    <x v="2"/>
    <n v="1"/>
    <s v="6201Н-001-"/>
    <n v="20.277777777777779"/>
    <s v="15"/>
    <n v="365"/>
    <s v="4"/>
    <s v="5"/>
  </r>
  <r>
    <x v="2"/>
    <x v="2"/>
    <s v="Население"/>
    <m/>
    <m/>
    <s v="Договор"/>
    <d v="2015-03-31T00:00:00"/>
    <d v="2016-03-31T00:00:00"/>
    <n v="149715.94"/>
    <x v="2"/>
    <n v="1"/>
    <s v="6201Н-001-"/>
    <n v="6.083333333333333"/>
    <s v="07"/>
    <n v="182.5"/>
    <s v="1"/>
    <n v="0"/>
  </r>
  <r>
    <x v="2"/>
    <x v="2"/>
    <s v="Население"/>
    <m/>
    <m/>
    <s v="Договор"/>
    <d v="2014-03-31T00:00:00"/>
    <d v="2014-12-31T00:00:00"/>
    <n v="7376.1"/>
    <x v="2"/>
    <n v="1"/>
    <s v="6201Н-001-"/>
    <n v="18.25"/>
    <s v="15"/>
    <n v="273.75"/>
    <s v="4"/>
    <n v="0"/>
  </r>
  <r>
    <x v="2"/>
    <x v="2"/>
    <s v="Население"/>
    <m/>
    <m/>
    <s v="Договор"/>
    <d v="2015-08-31T00:00:00"/>
    <d v="2015-08-31T00:00:00"/>
    <n v="39884.1"/>
    <x v="2"/>
    <n v="1"/>
    <s v="6201Н-001-"/>
    <n v="1.0138888888888888"/>
    <s v="02"/>
    <n v="30.416666666666664"/>
    <s v="2"/>
    <n v="0"/>
  </r>
  <r>
    <x v="2"/>
    <x v="2"/>
    <s v="Население"/>
    <m/>
    <m/>
    <s v="Договор"/>
    <d v="2015-01-31T00:00:00"/>
    <d v="2015-04-30T00:00:00"/>
    <n v="1757.24"/>
    <x v="2"/>
    <n v="1"/>
    <s v="6201Н-001-"/>
    <n v="8.1111111111111107"/>
    <s v="09"/>
    <n v="152.08333333333334"/>
    <s v="4"/>
    <n v="0"/>
  </r>
  <r>
    <x v="2"/>
    <x v="2"/>
    <s v="Население"/>
    <m/>
    <m/>
    <s v="Договор"/>
    <d v="2014-02-28T00:00:00"/>
    <d v="2014-04-30T00:00:00"/>
    <n v="406"/>
    <x v="2"/>
    <n v="1"/>
    <s v="6201Н-001-"/>
    <n v="19.263888888888889"/>
    <s v="15"/>
    <n v="517.08333333333337"/>
    <s v="4"/>
    <s v="5"/>
  </r>
  <r>
    <x v="2"/>
    <x v="2"/>
    <s v="Население"/>
    <m/>
    <m/>
    <s v="Договор"/>
    <d v="2014-12-31T00:00:00"/>
    <d v="2015-10-31T00:00:00"/>
    <n v="1520"/>
    <x v="2"/>
    <n v="1"/>
    <s v="6201Н-001-"/>
    <n v="9.125"/>
    <s v="10"/>
    <n v="30.416666666666664"/>
    <s v="1"/>
    <n v="0"/>
  </r>
  <r>
    <x v="2"/>
    <x v="2"/>
    <s v="Население"/>
    <m/>
    <m/>
    <s v="Договор"/>
    <d v="2015-02-28T00:00:00"/>
    <d v="2017-02-28T00:00:00"/>
    <n v="16200"/>
    <x v="2"/>
    <n v="1"/>
    <s v="6201Н-001-"/>
    <n v="7.0972222222222232"/>
    <s v="08"/>
    <n v="515.05555555555554"/>
    <s v="1"/>
    <n v="0"/>
  </r>
  <r>
    <x v="2"/>
    <x v="2"/>
    <s v="Население"/>
    <m/>
    <m/>
    <s v="Договор"/>
    <d v="2014-04-30T00:00:00"/>
    <d v="2014-04-30T00:00:00"/>
    <n v="13612.5"/>
    <x v="2"/>
    <n v="1"/>
    <s v="6201Н-001-"/>
    <n v="17.236111111111111"/>
    <s v="14"/>
    <n v="517.08333333333337"/>
    <s v="4"/>
    <s v="5"/>
  </r>
  <r>
    <x v="2"/>
    <x v="2"/>
    <s v="Население"/>
    <m/>
    <m/>
    <s v="Договор"/>
    <d v="2015-06-30T00:00:00"/>
    <d v="2017-06-30T00:00:00"/>
    <n v="89731.67"/>
    <x v="2"/>
    <n v="1"/>
    <s v="6201Н-001-"/>
    <n v="3.0416666666666665"/>
    <s v="04"/>
    <n v="638.75"/>
    <s v="1"/>
    <n v="0"/>
  </r>
  <r>
    <x v="2"/>
    <x v="2"/>
    <s v="Население"/>
    <m/>
    <m/>
    <s v="Договор"/>
    <d v="2013-11-30T00:00:00"/>
    <d v="2013-12-20T00:00:00"/>
    <n v="1638.46"/>
    <x v="2"/>
    <n v="1"/>
    <s v="6201Н-001-"/>
    <n v="22.305555555555554"/>
    <s v="16"/>
    <n v="648.8888888888888"/>
    <s v="4"/>
    <s v="5"/>
  </r>
  <r>
    <x v="2"/>
    <x v="2"/>
    <s v="Население"/>
    <m/>
    <m/>
    <s v="Договор"/>
    <d v="2014-01-31T00:00:00"/>
    <d v="2018-02-28T00:00:00"/>
    <n v="207968.1"/>
    <x v="2"/>
    <n v="1"/>
    <s v="6201Н-001-"/>
    <n v="20.277777777777779"/>
    <s v="15"/>
    <n v="880.05555555555554"/>
    <s v="1"/>
    <n v="0"/>
  </r>
  <r>
    <x v="2"/>
    <x v="2"/>
    <s v="Население"/>
    <m/>
    <m/>
    <s v="Договор"/>
    <d v="2014-09-30T00:00:00"/>
    <d v="2015-07-31T00:00:00"/>
    <n v="6823.31"/>
    <x v="2"/>
    <n v="1"/>
    <s v="6201Н-001-"/>
    <n v="12.166666666666666"/>
    <s v="13"/>
    <n v="60.833333333333329"/>
    <s v="3"/>
    <n v="0"/>
  </r>
  <r>
    <x v="2"/>
    <x v="2"/>
    <s v="Население"/>
    <m/>
    <m/>
    <s v="Договор"/>
    <d v="2014-01-31T00:00:00"/>
    <d v="2017-09-30T00:00:00"/>
    <n v="2805"/>
    <x v="2"/>
    <n v="1"/>
    <s v="6201Н-001-"/>
    <n v="20.277777777777779"/>
    <s v="15"/>
    <n v="730"/>
    <s v="1"/>
    <n v="0"/>
  </r>
  <r>
    <x v="2"/>
    <x v="2"/>
    <s v="Население"/>
    <m/>
    <m/>
    <s v="Договор"/>
    <d v="2014-12-31T00:00:00"/>
    <d v="2017-09-30T00:00:00"/>
    <n v="1300"/>
    <x v="2"/>
    <n v="1"/>
    <s v="6201Н-001-"/>
    <n v="9.125"/>
    <s v="10"/>
    <n v="730"/>
    <s v="1"/>
    <n v="0"/>
  </r>
  <r>
    <x v="2"/>
    <x v="2"/>
    <s v="Население"/>
    <m/>
    <m/>
    <s v="Договор"/>
    <d v="2014-09-30T00:00:00"/>
    <d v="2018-08-31T00:00:00"/>
    <n v="5688"/>
    <x v="2"/>
    <n v="1"/>
    <s v="6201Н-001-"/>
    <n v="12.166666666666666"/>
    <s v="13"/>
    <n v="1064.5833333333333"/>
    <s v="1"/>
    <n v="0"/>
  </r>
  <r>
    <x v="2"/>
    <x v="2"/>
    <s v="Население"/>
    <m/>
    <m/>
    <s v="Договор"/>
    <d v="2014-01-31T00:00:00"/>
    <d v="2015-08-31T00:00:00"/>
    <n v="3290.98"/>
    <x v="2"/>
    <n v="1"/>
    <s v="6201Н-001-"/>
    <n v="20.277777777777779"/>
    <s v="15"/>
    <n v="30.416666666666664"/>
    <s v="2"/>
    <n v="0"/>
  </r>
  <r>
    <x v="2"/>
    <x v="2"/>
    <s v="Население"/>
    <m/>
    <m/>
    <s v="Договор"/>
    <d v="2015-01-31T00:00:00"/>
    <d v="2016-03-31T00:00:00"/>
    <n v="1791.81"/>
    <x v="2"/>
    <n v="1"/>
    <s v="6201Н-001-"/>
    <n v="8.1111111111111107"/>
    <s v="09"/>
    <n v="182.5"/>
    <s v="1"/>
    <n v="0"/>
  </r>
  <r>
    <x v="2"/>
    <x v="2"/>
    <s v="Население"/>
    <m/>
    <m/>
    <s v="Договор"/>
    <d v="2014-10-31T00:00:00"/>
    <d v="2017-10-31T00:00:00"/>
    <n v="321805.5"/>
    <x v="2"/>
    <n v="1"/>
    <s v="6201Н-001-"/>
    <n v="11.152777777777777"/>
    <s v="12"/>
    <n v="760.41666666666674"/>
    <s v="1"/>
    <n v="0"/>
  </r>
  <r>
    <x v="2"/>
    <x v="2"/>
    <s v="Население"/>
    <m/>
    <m/>
    <s v="Договор"/>
    <d v="2014-02-28T00:00:00"/>
    <d v="2014-12-31T00:00:00"/>
    <n v="7467.04"/>
    <x v="2"/>
    <n v="1"/>
    <s v="6201Н-001-"/>
    <n v="19.263888888888889"/>
    <s v="15"/>
    <n v="273.75"/>
    <s v="4"/>
    <n v="0"/>
  </r>
  <r>
    <x v="2"/>
    <x v="2"/>
    <s v="Население"/>
    <m/>
    <m/>
    <s v="Договор"/>
    <d v="2013-02-28T00:00:00"/>
    <d v="2013-03-20T00:00:00"/>
    <n v="1562.26"/>
    <x v="2"/>
    <n v="1"/>
    <s v="6201Н-001-"/>
    <n v="31.430555555555557"/>
    <s v="19"/>
    <n v="922.6388888888888"/>
    <s v="4"/>
    <s v="5"/>
  </r>
  <r>
    <x v="2"/>
    <x v="2"/>
    <s v="Население"/>
    <m/>
    <m/>
    <s v="Договор"/>
    <d v="2012-07-31T00:00:00"/>
    <d v="2012-08-20T00:00:00"/>
    <n v="10427.469999999999"/>
    <x v="2"/>
    <n v="1"/>
    <s v="6201Н-001-"/>
    <n v="38.527777777777779"/>
    <s v="21"/>
    <n v="1135.5555555555557"/>
    <s v="4"/>
    <s v="5"/>
  </r>
  <r>
    <x v="2"/>
    <x v="2"/>
    <s v="Население"/>
    <m/>
    <m/>
    <s v="Договор"/>
    <d v="2011-05-31T00:00:00"/>
    <d v="2011-06-20T00:00:00"/>
    <n v="388.18"/>
    <x v="2"/>
    <n v="1"/>
    <s v="6201Н-001-"/>
    <n v="52.722222222222214"/>
    <s v="22"/>
    <n v="1561.3888888888889"/>
    <s v="4"/>
    <s v="5"/>
  </r>
  <r>
    <x v="2"/>
    <x v="2"/>
    <s v="Население"/>
    <m/>
    <m/>
    <s v="Договор"/>
    <d v="2015-01-31T00:00:00"/>
    <d v="2015-02-28T00:00:00"/>
    <n v="140"/>
    <x v="2"/>
    <n v="1"/>
    <s v="6201Н-001-"/>
    <n v="8.1111111111111107"/>
    <s v="09"/>
    <n v="212.91666666666669"/>
    <s v="4"/>
    <n v="0"/>
  </r>
  <r>
    <x v="2"/>
    <x v="2"/>
    <s v="Население"/>
    <m/>
    <m/>
    <s v="Договор"/>
    <d v="2011-01-31T00:00:00"/>
    <d v="2011-02-20T00:00:00"/>
    <n v="4677.8"/>
    <x v="2"/>
    <n v="1"/>
    <s v="6201Н-001-"/>
    <n v="56.777777777777786"/>
    <s v="22"/>
    <n v="1683.0555555555554"/>
    <s v="4"/>
    <s v="5"/>
  </r>
  <r>
    <x v="2"/>
    <x v="2"/>
    <s v="Население"/>
    <m/>
    <m/>
    <s v="Договор"/>
    <d v="2014-05-31T00:00:00"/>
    <d v="2014-06-20T00:00:00"/>
    <n v="40641.08"/>
    <x v="2"/>
    <n v="1"/>
    <s v="6201Н-001-"/>
    <n v="16.222222222222221"/>
    <s v="14"/>
    <n v="466.38888888888886"/>
    <s v="4"/>
    <s v="5"/>
  </r>
  <r>
    <x v="2"/>
    <x v="2"/>
    <s v="Население"/>
    <m/>
    <m/>
    <s v="Договор"/>
    <d v="2014-06-30T00:00:00"/>
    <d v="2014-07-20T00:00:00"/>
    <n v="43850.77"/>
    <x v="2"/>
    <n v="1"/>
    <s v="6201Н-001-"/>
    <n v="15.208333333333334"/>
    <s v="14"/>
    <n v="435.97222222222223"/>
    <s v="4"/>
    <s v="5"/>
  </r>
  <r>
    <x v="2"/>
    <x v="2"/>
    <s v="Население"/>
    <m/>
    <m/>
    <s v="Договор"/>
    <d v="2014-03-31T00:00:00"/>
    <d v="2014-04-20T00:00:00"/>
    <n v="68603.600000000006"/>
    <x v="2"/>
    <n v="1"/>
    <s v="6201Н-001-"/>
    <n v="18.25"/>
    <s v="15"/>
    <n v="527.22222222222217"/>
    <s v="4"/>
    <s v="5"/>
  </r>
  <r>
    <x v="2"/>
    <x v="2"/>
    <s v="Население"/>
    <m/>
    <m/>
    <s v="Договор"/>
    <d v="2013-02-28T00:00:00"/>
    <d v="2013-03-20T00:00:00"/>
    <n v="15161.5"/>
    <x v="2"/>
    <n v="1"/>
    <s v="6201Н-001-"/>
    <n v="31.430555555555557"/>
    <s v="19"/>
    <n v="922.6388888888888"/>
    <s v="4"/>
    <s v="5"/>
  </r>
  <r>
    <x v="2"/>
    <x v="2"/>
    <s v="Население"/>
    <m/>
    <m/>
    <s v="Договор"/>
    <d v="2014-02-28T00:00:00"/>
    <d v="2015-05-31T00:00:00"/>
    <n v="11637.97"/>
    <x v="2"/>
    <n v="1"/>
    <s v="6201Н-001-"/>
    <n v="19.263888888888889"/>
    <s v="15"/>
    <n v="121.66666666666666"/>
    <s v="4"/>
    <n v="0"/>
  </r>
  <r>
    <x v="2"/>
    <x v="2"/>
    <s v="Население"/>
    <m/>
    <m/>
    <s v="Договор"/>
    <d v="2014-07-31T00:00:00"/>
    <d v="2015-07-31T00:00:00"/>
    <n v="6848.75"/>
    <x v="2"/>
    <n v="1"/>
    <s v="6201Н-001-"/>
    <n v="14.194444444444446"/>
    <s v="13"/>
    <n v="60.833333333333329"/>
    <s v="3"/>
    <n v="0"/>
  </r>
  <r>
    <x v="2"/>
    <x v="2"/>
    <s v="Население"/>
    <m/>
    <m/>
    <s v="Договор"/>
    <d v="2011-12-31T00:00:00"/>
    <d v="2012-01-20T00:00:00"/>
    <n v="2454.04"/>
    <x v="2"/>
    <n v="1"/>
    <s v="6201Н-001-"/>
    <n v="45.625"/>
    <s v="21"/>
    <n v="1348.4722222222224"/>
    <s v="4"/>
    <s v="5"/>
  </r>
  <r>
    <x v="2"/>
    <x v="2"/>
    <s v="Население"/>
    <m/>
    <m/>
    <s v="Договор"/>
    <d v="2014-03-31T00:00:00"/>
    <d v="2014-04-30T00:00:00"/>
    <n v="1250.5"/>
    <x v="2"/>
    <n v="1"/>
    <s v="6201Н-001-"/>
    <n v="18.25"/>
    <s v="15"/>
    <n v="517.08333333333337"/>
    <s v="4"/>
    <s v="5"/>
  </r>
  <r>
    <x v="2"/>
    <x v="2"/>
    <s v="Население"/>
    <m/>
    <m/>
    <s v="Договор"/>
    <d v="2014-07-31T00:00:00"/>
    <d v="2015-06-30T00:00:00"/>
    <n v="5316.51"/>
    <x v="2"/>
    <n v="1"/>
    <s v="6201Н-001-"/>
    <n v="14.194444444444446"/>
    <s v="13"/>
    <n v="91.25"/>
    <s v="4"/>
    <n v="0"/>
  </r>
  <r>
    <x v="2"/>
    <x v="2"/>
    <s v="Население"/>
    <m/>
    <m/>
    <s v="Договор"/>
    <d v="2012-03-31T00:00:00"/>
    <d v="2012-04-20T00:00:00"/>
    <n v="4808.79"/>
    <x v="2"/>
    <n v="1"/>
    <s v="6201Н-001-"/>
    <n v="42.583333333333336"/>
    <s v="21"/>
    <n v="1257.2222222222224"/>
    <s v="4"/>
    <s v="5"/>
  </r>
  <r>
    <x v="2"/>
    <x v="2"/>
    <s v="Население"/>
    <m/>
    <m/>
    <s v="Договор"/>
    <d v="2009-09-30T00:00:00"/>
    <d v="2009-10-20T00:00:00"/>
    <n v="93.84"/>
    <x v="2"/>
    <n v="1"/>
    <s v="6201Н-001-"/>
    <n v="73"/>
    <s v="24"/>
    <n v="2169.7222222222222"/>
    <s v="4"/>
    <s v="5"/>
  </r>
  <r>
    <x v="2"/>
    <x v="2"/>
    <s v="Население"/>
    <m/>
    <m/>
    <s v="Договор"/>
    <d v="2010-03-31T00:00:00"/>
    <d v="2010-04-20T00:00:00"/>
    <n v="100"/>
    <x v="2"/>
    <n v="1"/>
    <s v="6201Н-001-"/>
    <n v="66.916666666666671"/>
    <s v="23"/>
    <n v="1987.2222222222224"/>
    <s v="4"/>
    <s v="5"/>
  </r>
  <r>
    <x v="2"/>
    <x v="2"/>
    <s v="Население"/>
    <m/>
    <m/>
    <s v="Договор"/>
    <d v="2014-05-31T00:00:00"/>
    <d v="2014-09-30T00:00:00"/>
    <n v="4654.0600000000004"/>
    <x v="2"/>
    <n v="1"/>
    <s v="6201Н-001-"/>
    <n v="16.222222222222221"/>
    <s v="14"/>
    <n v="365"/>
    <s v="4"/>
    <s v="5"/>
  </r>
  <r>
    <x v="2"/>
    <x v="2"/>
    <s v="Население"/>
    <m/>
    <m/>
    <s v="Договор"/>
    <d v="2012-12-31T00:00:00"/>
    <d v="2013-01-20T00:00:00"/>
    <n v="44.8"/>
    <x v="2"/>
    <n v="1"/>
    <s v="6201Н-001-"/>
    <n v="33.458333333333336"/>
    <s v="20"/>
    <n v="983.47222222222229"/>
    <s v="4"/>
    <s v="5"/>
  </r>
  <r>
    <x v="2"/>
    <x v="2"/>
    <s v="Население"/>
    <m/>
    <m/>
    <s v="Договор"/>
    <d v="2014-02-28T00:00:00"/>
    <d v="2015-08-31T00:00:00"/>
    <n v="17548.45"/>
    <x v="2"/>
    <n v="1"/>
    <s v="6201Н-001-"/>
    <n v="19.263888888888889"/>
    <s v="15"/>
    <n v="30.416666666666664"/>
    <s v="2"/>
    <n v="0"/>
  </r>
  <r>
    <x v="2"/>
    <x v="2"/>
    <s v="Население"/>
    <m/>
    <m/>
    <s v="Договор"/>
    <d v="2014-11-30T00:00:00"/>
    <d v="2015-11-30T00:00:00"/>
    <n v="49285.54"/>
    <x v="2"/>
    <n v="1"/>
    <s v="6201Н-001-"/>
    <n v="10.138888888888889"/>
    <s v="11"/>
    <n v="60.833333333333329"/>
    <s v="1"/>
    <n v="0"/>
  </r>
  <r>
    <x v="2"/>
    <x v="2"/>
    <s v="Население"/>
    <m/>
    <m/>
    <s v="Договор"/>
    <d v="2014-01-31T00:00:00"/>
    <d v="2014-12-31T00:00:00"/>
    <n v="10982.06"/>
    <x v="2"/>
    <n v="1"/>
    <s v="6201Н-001-"/>
    <n v="20.277777777777779"/>
    <s v="15"/>
    <n v="273.75"/>
    <s v="4"/>
    <n v="0"/>
  </r>
  <r>
    <x v="2"/>
    <x v="2"/>
    <s v="Население"/>
    <m/>
    <m/>
    <s v="Договор"/>
    <d v="2014-04-30T00:00:00"/>
    <d v="2014-11-30T00:00:00"/>
    <n v="4991.01"/>
    <x v="2"/>
    <n v="1"/>
    <s v="6201Н-001-"/>
    <n v="17.236111111111111"/>
    <s v="14"/>
    <n v="304.16666666666669"/>
    <s v="4"/>
    <n v="0"/>
  </r>
  <r>
    <x v="2"/>
    <x v="2"/>
    <s v="Население"/>
    <m/>
    <m/>
    <s v="Договор"/>
    <d v="2012-11-30T00:00:00"/>
    <d v="2012-12-20T00:00:00"/>
    <n v="2461.2399999999998"/>
    <x v="2"/>
    <n v="1"/>
    <s v="6201Н-001-"/>
    <n v="34.472222222222221"/>
    <s v="20"/>
    <n v="1013.8888888888888"/>
    <s v="4"/>
    <s v="5"/>
  </r>
  <r>
    <x v="2"/>
    <x v="2"/>
    <s v="Население"/>
    <m/>
    <m/>
    <s v="Договор"/>
    <d v="2014-12-31T00:00:00"/>
    <d v="2017-01-31T00:00:00"/>
    <n v="56716.34"/>
    <x v="2"/>
    <n v="1"/>
    <s v="6201Н-001-"/>
    <n v="9.125"/>
    <s v="10"/>
    <n v="486.66666666666663"/>
    <s v="1"/>
    <n v="0"/>
  </r>
  <r>
    <x v="2"/>
    <x v="2"/>
    <s v="Население"/>
    <m/>
    <m/>
    <s v="Договор"/>
    <d v="2015-02-28T00:00:00"/>
    <d v="2017-03-31T00:00:00"/>
    <n v="51938.73"/>
    <x v="2"/>
    <n v="1"/>
    <s v="6201Н-001-"/>
    <n v="7.0972222222222232"/>
    <s v="08"/>
    <n v="547.5"/>
    <s v="1"/>
    <n v="0"/>
  </r>
  <r>
    <x v="2"/>
    <x v="2"/>
    <s v="Население"/>
    <m/>
    <m/>
    <s v="Договор"/>
    <d v="2015-01-31T00:00:00"/>
    <d v="2017-01-31T00:00:00"/>
    <n v="5935.81"/>
    <x v="2"/>
    <n v="1"/>
    <s v="6201Н-001-"/>
    <n v="8.1111111111111107"/>
    <s v="09"/>
    <n v="486.66666666666663"/>
    <s v="1"/>
    <n v="0"/>
  </r>
  <r>
    <x v="2"/>
    <x v="2"/>
    <s v="Население"/>
    <m/>
    <m/>
    <s v="Договор"/>
    <d v="2015-03-31T00:00:00"/>
    <d v="2015-05-31T00:00:00"/>
    <n v="4870.05"/>
    <x v="2"/>
    <n v="1"/>
    <s v="6201Н-001-"/>
    <n v="6.083333333333333"/>
    <s v="07"/>
    <n v="121.66666666666666"/>
    <s v="4"/>
    <n v="0"/>
  </r>
  <r>
    <x v="2"/>
    <x v="2"/>
    <s v="Население"/>
    <m/>
    <m/>
    <s v="Договор"/>
    <d v="2015-05-31T00:00:00"/>
    <d v="2015-06-20T00:00:00"/>
    <n v="258550.22"/>
    <x v="2"/>
    <n v="1"/>
    <s v="6201Н-001-"/>
    <n v="4.0555555555555554"/>
    <s v="05"/>
    <n v="101.3888888888889"/>
    <s v="4"/>
    <n v="0"/>
  </r>
  <r>
    <x v="2"/>
    <x v="2"/>
    <s v="Население"/>
    <m/>
    <m/>
    <s v="Договор"/>
    <d v="2013-03-31T00:00:00"/>
    <d v="2013-04-20T00:00:00"/>
    <n v="13868.25"/>
    <x v="2"/>
    <n v="1"/>
    <s v="6201Н-001-"/>
    <n v="30.416666666666668"/>
    <s v="19"/>
    <n v="892.22222222222229"/>
    <s v="4"/>
    <s v="5"/>
  </r>
  <r>
    <x v="2"/>
    <x v="2"/>
    <s v="Население"/>
    <m/>
    <m/>
    <s v="Договор"/>
    <d v="2014-06-30T00:00:00"/>
    <d v="2015-07-31T00:00:00"/>
    <n v="3209.7"/>
    <x v="2"/>
    <n v="1"/>
    <s v="6201Н-001-"/>
    <n v="15.208333333333334"/>
    <s v="14"/>
    <n v="60.833333333333329"/>
    <s v="3"/>
    <n v="0"/>
  </r>
  <r>
    <x v="2"/>
    <x v="2"/>
    <s v="Население"/>
    <m/>
    <m/>
    <s v="Договор"/>
    <d v="2015-09-30T00:00:00"/>
    <d v="2015-10-20T00:00:00"/>
    <n v="637.12"/>
    <x v="2"/>
    <n v="1"/>
    <s v="6201Н-001-"/>
    <n v="0"/>
    <s v="01"/>
    <n v="20.277777777777775"/>
    <s v="1"/>
    <n v="0"/>
  </r>
  <r>
    <x v="2"/>
    <x v="2"/>
    <s v="Население"/>
    <m/>
    <m/>
    <s v="Договор"/>
    <d v="2015-06-30T00:00:00"/>
    <d v="2016-09-30T00:00:00"/>
    <n v="4767.33"/>
    <x v="2"/>
    <n v="1"/>
    <s v="6201Н-001-"/>
    <n v="3.0416666666666665"/>
    <s v="04"/>
    <n v="365"/>
    <s v="1"/>
    <n v="0"/>
  </r>
  <r>
    <x v="2"/>
    <x v="2"/>
    <s v="Население"/>
    <m/>
    <m/>
    <s v="Договор"/>
    <d v="2015-04-30T00:00:00"/>
    <d v="2015-12-31T00:00:00"/>
    <n v="1384"/>
    <x v="2"/>
    <n v="1"/>
    <s v="6201Н-001-"/>
    <n v="5.0694444444444446"/>
    <s v="06"/>
    <n v="91.25"/>
    <s v="1"/>
    <n v="0"/>
  </r>
  <r>
    <x v="2"/>
    <x v="2"/>
    <s v="Население"/>
    <m/>
    <m/>
    <s v="Договор"/>
    <d v="2012-04-30T00:00:00"/>
    <d v="2012-05-20T00:00:00"/>
    <n v="469.98"/>
    <x v="2"/>
    <n v="1"/>
    <s v="6201Н-001-"/>
    <n v="41.569444444444443"/>
    <s v="21"/>
    <n v="1226.8055555555557"/>
    <s v="4"/>
    <s v="5"/>
  </r>
  <r>
    <x v="2"/>
    <x v="2"/>
    <s v="Население"/>
    <m/>
    <m/>
    <s v="Договор"/>
    <d v="2014-09-30T00:00:00"/>
    <d v="2016-08-31T00:00:00"/>
    <n v="1200"/>
    <x v="2"/>
    <n v="1"/>
    <s v="6201Н-001-"/>
    <n v="12.166666666666666"/>
    <s v="13"/>
    <n v="334.58333333333331"/>
    <s v="1"/>
    <n v="0"/>
  </r>
  <r>
    <x v="2"/>
    <x v="2"/>
    <s v="Население"/>
    <m/>
    <m/>
    <s v="Договор"/>
    <d v="2014-07-31T00:00:00"/>
    <d v="2014-09-30T00:00:00"/>
    <n v="1148.5"/>
    <x v="2"/>
    <n v="1"/>
    <s v="6201Н-001-"/>
    <n v="14.194444444444446"/>
    <s v="13"/>
    <n v="365"/>
    <s v="4"/>
    <s v="5"/>
  </r>
  <r>
    <x v="2"/>
    <x v="2"/>
    <s v="Население"/>
    <m/>
    <m/>
    <s v="Договор"/>
    <d v="2014-08-31T00:00:00"/>
    <d v="2015-06-30T00:00:00"/>
    <n v="5665.51"/>
    <x v="2"/>
    <n v="1"/>
    <s v="6201Н-001-"/>
    <n v="13.180555555555554"/>
    <s v="13"/>
    <n v="91.25"/>
    <s v="4"/>
    <n v="0"/>
  </r>
  <r>
    <x v="2"/>
    <x v="2"/>
    <s v="Население"/>
    <m/>
    <m/>
    <s v="Договор"/>
    <d v="2014-03-31T00:00:00"/>
    <d v="2015-04-30T00:00:00"/>
    <n v="4292.7"/>
    <x v="2"/>
    <n v="1"/>
    <s v="6201Н-001-"/>
    <n v="18.25"/>
    <s v="15"/>
    <n v="152.08333333333334"/>
    <s v="4"/>
    <n v="0"/>
  </r>
  <r>
    <x v="2"/>
    <x v="2"/>
    <s v="Население"/>
    <m/>
    <m/>
    <s v="Договор"/>
    <d v="2014-04-30T00:00:00"/>
    <d v="2014-07-31T00:00:00"/>
    <n v="2233.5"/>
    <x v="2"/>
    <n v="1"/>
    <s v="6201Н-001-"/>
    <n v="17.236111111111111"/>
    <s v="14"/>
    <n v="425.83333333333337"/>
    <s v="4"/>
    <s v="5"/>
  </r>
  <r>
    <x v="2"/>
    <x v="2"/>
    <s v="Население"/>
    <m/>
    <m/>
    <s v="Договор"/>
    <d v="2014-01-31T00:00:00"/>
    <d v="2014-11-30T00:00:00"/>
    <n v="9444.0400000000009"/>
    <x v="2"/>
    <n v="1"/>
    <s v="6201Н-001-"/>
    <n v="20.277777777777779"/>
    <s v="15"/>
    <n v="304.16666666666669"/>
    <s v="4"/>
    <n v="0"/>
  </r>
  <r>
    <x v="2"/>
    <x v="2"/>
    <s v="Население"/>
    <m/>
    <m/>
    <s v="Договор"/>
    <d v="2014-01-31T00:00:00"/>
    <d v="2014-09-30T00:00:00"/>
    <n v="10639.6"/>
    <x v="2"/>
    <n v="1"/>
    <s v="6201Н-001-"/>
    <n v="20.277777777777779"/>
    <s v="15"/>
    <n v="365"/>
    <s v="4"/>
    <s v="5"/>
  </r>
  <r>
    <x v="2"/>
    <x v="2"/>
    <s v="Население"/>
    <m/>
    <m/>
    <s v="Договор"/>
    <d v="2014-09-30T00:00:00"/>
    <d v="2015-05-31T00:00:00"/>
    <n v="6168.88"/>
    <x v="2"/>
    <n v="1"/>
    <s v="6201Н-001-"/>
    <n v="12.166666666666666"/>
    <s v="13"/>
    <n v="121.66666666666666"/>
    <s v="4"/>
    <n v="0"/>
  </r>
  <r>
    <x v="2"/>
    <x v="2"/>
    <s v="Население"/>
    <m/>
    <m/>
    <s v="Договор"/>
    <d v="2014-04-30T00:00:00"/>
    <d v="2015-05-31T00:00:00"/>
    <n v="2319.5"/>
    <x v="2"/>
    <n v="1"/>
    <s v="6201Н-001-"/>
    <n v="17.236111111111111"/>
    <s v="14"/>
    <n v="121.66666666666666"/>
    <s v="4"/>
    <n v="0"/>
  </r>
  <r>
    <x v="2"/>
    <x v="2"/>
    <s v="Население"/>
    <m/>
    <m/>
    <s v="Договор"/>
    <d v="2014-02-28T00:00:00"/>
    <d v="2014-10-31T00:00:00"/>
    <n v="2058"/>
    <x v="2"/>
    <n v="1"/>
    <s v="6201Н-001-"/>
    <n v="19.263888888888889"/>
    <s v="15"/>
    <n v="334.58333333333331"/>
    <s v="4"/>
    <n v="0"/>
  </r>
  <r>
    <x v="2"/>
    <x v="2"/>
    <s v="Население"/>
    <m/>
    <m/>
    <s v="Договор"/>
    <d v="2014-09-30T00:00:00"/>
    <d v="2015-04-30T00:00:00"/>
    <n v="5229.95"/>
    <x v="2"/>
    <n v="1"/>
    <s v="6201Н-001-"/>
    <n v="12.166666666666666"/>
    <s v="13"/>
    <n v="152.08333333333334"/>
    <s v="4"/>
    <n v="0"/>
  </r>
  <r>
    <x v="2"/>
    <x v="2"/>
    <s v="Население"/>
    <m/>
    <m/>
    <s v="Договор"/>
    <d v="2014-02-28T00:00:00"/>
    <d v="2014-02-28T00:00:00"/>
    <n v="9115.7999999999993"/>
    <x v="2"/>
    <n v="1"/>
    <s v="6201Н-001-"/>
    <n v="19.263888888888889"/>
    <s v="15"/>
    <n v="577.91666666666663"/>
    <s v="4"/>
    <s v="5"/>
  </r>
  <r>
    <x v="2"/>
    <x v="2"/>
    <s v="Население"/>
    <m/>
    <m/>
    <s v="Договор"/>
    <d v="2014-10-31T00:00:00"/>
    <d v="2015-03-31T00:00:00"/>
    <n v="5559.83"/>
    <x v="2"/>
    <n v="1"/>
    <s v="6201Н-001-"/>
    <n v="11.152777777777777"/>
    <s v="12"/>
    <n v="182.5"/>
    <s v="4"/>
    <n v="0"/>
  </r>
  <r>
    <x v="2"/>
    <x v="2"/>
    <s v="Население"/>
    <m/>
    <m/>
    <s v="Договор"/>
    <d v="2014-07-31T00:00:00"/>
    <d v="2015-03-31T00:00:00"/>
    <n v="5171.4399999999996"/>
    <x v="2"/>
    <n v="1"/>
    <s v="6201Н-001-"/>
    <n v="14.194444444444446"/>
    <s v="13"/>
    <n v="182.5"/>
    <s v="4"/>
    <n v="0"/>
  </r>
  <r>
    <x v="2"/>
    <x v="2"/>
    <s v="Население"/>
    <m/>
    <m/>
    <s v="Договор"/>
    <d v="2014-07-31T00:00:00"/>
    <d v="2015-04-30T00:00:00"/>
    <n v="5210.07"/>
    <x v="2"/>
    <n v="1"/>
    <s v="6201Н-001-"/>
    <n v="14.194444444444446"/>
    <s v="13"/>
    <n v="152.08333333333334"/>
    <s v="4"/>
    <n v="0"/>
  </r>
  <r>
    <x v="2"/>
    <x v="2"/>
    <s v="Население"/>
    <m/>
    <m/>
    <s v="Договор"/>
    <d v="2011-07-31T00:00:00"/>
    <d v="2011-08-20T00:00:00"/>
    <n v="3633.78"/>
    <x v="2"/>
    <n v="1"/>
    <s v="6201Н-001-"/>
    <n v="50.69444444444445"/>
    <s v="22"/>
    <n v="1500.5555555555554"/>
    <s v="4"/>
    <s v="5"/>
  </r>
  <r>
    <x v="2"/>
    <x v="2"/>
    <s v="Население"/>
    <m/>
    <m/>
    <s v="Договор"/>
    <d v="2011-09-30T00:00:00"/>
    <d v="2011-10-20T00:00:00"/>
    <n v="222.5"/>
    <x v="2"/>
    <n v="1"/>
    <s v="6201Н-001-"/>
    <n v="48.666666666666664"/>
    <s v="22"/>
    <n v="1439.7222222222224"/>
    <s v="4"/>
    <s v="5"/>
  </r>
  <r>
    <x v="2"/>
    <x v="2"/>
    <s v="Население"/>
    <m/>
    <m/>
    <s v="Договор"/>
    <d v="2012-11-30T00:00:00"/>
    <d v="2012-12-20T00:00:00"/>
    <n v="11614.01"/>
    <x v="2"/>
    <n v="1"/>
    <s v="6201Н-001-"/>
    <n v="34.472222222222221"/>
    <s v="20"/>
    <n v="1013.8888888888888"/>
    <s v="4"/>
    <s v="5"/>
  </r>
  <r>
    <x v="2"/>
    <x v="2"/>
    <s v="Население"/>
    <m/>
    <m/>
    <s v="Договор"/>
    <d v="2015-03-31T00:00:00"/>
    <d v="2017-03-31T00:00:00"/>
    <n v="182851"/>
    <x v="2"/>
    <n v="1"/>
    <s v="6201Н-001-"/>
    <n v="6.083333333333333"/>
    <s v="07"/>
    <n v="547.5"/>
    <s v="1"/>
    <n v="0"/>
  </r>
  <r>
    <x v="2"/>
    <x v="2"/>
    <s v="Население"/>
    <m/>
    <m/>
    <s v="Договор"/>
    <d v="2014-03-31T00:00:00"/>
    <d v="2014-06-30T00:00:00"/>
    <n v="4398.1000000000004"/>
    <x v="2"/>
    <n v="1"/>
    <s v="6201Н-001-"/>
    <n v="18.25"/>
    <s v="15"/>
    <n v="456.25"/>
    <s v="4"/>
    <s v="5"/>
  </r>
  <r>
    <x v="2"/>
    <x v="2"/>
    <s v="Население"/>
    <m/>
    <m/>
    <s v="Договор"/>
    <d v="2014-03-31T00:00:00"/>
    <d v="2016-06-30T00:00:00"/>
    <n v="1000"/>
    <x v="2"/>
    <n v="1"/>
    <s v="6201Н-001-"/>
    <n v="18.25"/>
    <s v="15"/>
    <n v="273.75"/>
    <s v="1"/>
    <n v="0"/>
  </r>
  <r>
    <x v="2"/>
    <x v="2"/>
    <s v="Население"/>
    <m/>
    <m/>
    <s v="Договор"/>
    <d v="2014-03-31T00:00:00"/>
    <d v="2017-12-31T00:00:00"/>
    <n v="992.6"/>
    <x v="2"/>
    <n v="1"/>
    <s v="6201Н-001-"/>
    <n v="18.25"/>
    <s v="15"/>
    <n v="821.25"/>
    <s v="1"/>
    <n v="0"/>
  </r>
  <r>
    <x v="2"/>
    <x v="2"/>
    <s v="Население"/>
    <m/>
    <m/>
    <s v="Договор"/>
    <d v="2015-05-31T00:00:00"/>
    <d v="2015-09-30T00:00:00"/>
    <n v="129"/>
    <x v="2"/>
    <n v="1"/>
    <s v="6201Н-001-"/>
    <n v="4.0555555555555554"/>
    <s v="05"/>
    <n v="0"/>
    <s v="1"/>
    <n v="0"/>
  </r>
  <r>
    <x v="2"/>
    <x v="2"/>
    <s v="Население"/>
    <m/>
    <m/>
    <s v="Договор"/>
    <d v="2015-04-30T00:00:00"/>
    <d v="2016-03-31T00:00:00"/>
    <n v="1603"/>
    <x v="2"/>
    <n v="1"/>
    <s v="6201Н-001-"/>
    <n v="5.0694444444444446"/>
    <s v="06"/>
    <n v="182.5"/>
    <s v="1"/>
    <n v="0"/>
  </r>
  <r>
    <x v="2"/>
    <x v="2"/>
    <s v="Население"/>
    <m/>
    <m/>
    <s v="Договор"/>
    <d v="2014-04-30T00:00:00"/>
    <d v="2017-09-30T00:00:00"/>
    <n v="1395"/>
    <x v="2"/>
    <n v="1"/>
    <s v="6201Н-001-"/>
    <n v="17.236111111111111"/>
    <s v="14"/>
    <n v="730"/>
    <s v="1"/>
    <n v="0"/>
  </r>
  <r>
    <x v="2"/>
    <x v="2"/>
    <s v="Население"/>
    <m/>
    <m/>
    <s v="Договор"/>
    <d v="2015-03-31T00:00:00"/>
    <d v="2016-12-31T00:00:00"/>
    <n v="3956"/>
    <x v="2"/>
    <n v="1"/>
    <s v="6201Н-001-"/>
    <n v="6.083333333333333"/>
    <s v="07"/>
    <n v="456.25"/>
    <s v="1"/>
    <n v="0"/>
  </r>
  <r>
    <x v="2"/>
    <x v="2"/>
    <s v="Население"/>
    <m/>
    <m/>
    <s v="Договор"/>
    <d v="2012-06-30T00:00:00"/>
    <d v="2012-07-20T00:00:00"/>
    <n v="8426.32"/>
    <x v="2"/>
    <n v="1"/>
    <s v="6201Н-001-"/>
    <n v="39.541666666666664"/>
    <s v="21"/>
    <n v="1165.9722222222224"/>
    <s v="4"/>
    <s v="5"/>
  </r>
  <r>
    <x v="2"/>
    <x v="2"/>
    <s v="Население"/>
    <m/>
    <m/>
    <s v="Договор"/>
    <d v="2014-04-30T00:00:00"/>
    <d v="2017-04-30T00:00:00"/>
    <n v="258161.01"/>
    <x v="2"/>
    <n v="1"/>
    <s v="6201Н-001-"/>
    <n v="17.236111111111111"/>
    <s v="14"/>
    <n v="577.91666666666663"/>
    <s v="1"/>
    <n v="0"/>
  </r>
  <r>
    <x v="2"/>
    <x v="2"/>
    <s v="Население"/>
    <m/>
    <m/>
    <s v="Договор"/>
    <d v="2014-08-31T00:00:00"/>
    <d v="2017-08-31T00:00:00"/>
    <n v="193865.13"/>
    <x v="2"/>
    <n v="1"/>
    <s v="6201Н-001-"/>
    <n v="13.180555555555554"/>
    <s v="13"/>
    <n v="699.58333333333337"/>
    <s v="1"/>
    <n v="0"/>
  </r>
  <r>
    <x v="2"/>
    <x v="2"/>
    <s v="Население"/>
    <m/>
    <m/>
    <s v="Договор"/>
    <d v="2014-02-28T00:00:00"/>
    <d v="2014-03-20T00:00:00"/>
    <n v="47197.760000000002"/>
    <x v="2"/>
    <n v="1"/>
    <s v="6201Н-001-"/>
    <n v="19.263888888888889"/>
    <s v="15"/>
    <n v="557.6388888888888"/>
    <s v="4"/>
    <s v="5"/>
  </r>
  <r>
    <x v="2"/>
    <x v="2"/>
    <s v="Население"/>
    <m/>
    <m/>
    <s v="Договор"/>
    <d v="2012-02-29T00:00:00"/>
    <d v="2012-03-20T00:00:00"/>
    <n v="44930.73"/>
    <x v="2"/>
    <n v="1"/>
    <s v="6201Н-001-"/>
    <n v="43.597222222222221"/>
    <s v="21"/>
    <n v="1287.6388888888889"/>
    <s v="4"/>
    <s v="5"/>
  </r>
  <r>
    <x v="2"/>
    <x v="2"/>
    <s v="Население"/>
    <m/>
    <m/>
    <s v="Договор"/>
    <d v="2014-05-31T00:00:00"/>
    <d v="2015-06-30T00:00:00"/>
    <n v="4207"/>
    <x v="2"/>
    <n v="1"/>
    <s v="6201Н-001-"/>
    <n v="16.222222222222221"/>
    <s v="14"/>
    <n v="91.25"/>
    <s v="4"/>
    <n v="0"/>
  </r>
  <r>
    <x v="2"/>
    <x v="2"/>
    <s v="Население"/>
    <m/>
    <m/>
    <s v="Договор"/>
    <d v="2014-03-31T00:00:00"/>
    <d v="2017-02-28T00:00:00"/>
    <n v="18540.849999999999"/>
    <x v="2"/>
    <n v="1"/>
    <s v="6201Н-001-"/>
    <n v="18.25"/>
    <s v="15"/>
    <n v="515.05555555555554"/>
    <s v="1"/>
    <n v="0"/>
  </r>
  <r>
    <x v="2"/>
    <x v="2"/>
    <s v="Население"/>
    <m/>
    <m/>
    <s v="Договор"/>
    <d v="2014-10-31T00:00:00"/>
    <d v="2015-05-31T00:00:00"/>
    <n v="7193.02"/>
    <x v="2"/>
    <n v="1"/>
    <s v="6201Н-001-"/>
    <n v="11.152777777777777"/>
    <s v="12"/>
    <n v="121.66666666666666"/>
    <s v="4"/>
    <n v="0"/>
  </r>
  <r>
    <x v="2"/>
    <x v="2"/>
    <s v="Население"/>
    <m/>
    <m/>
    <s v="Договор"/>
    <d v="2014-12-31T00:00:00"/>
    <d v="2015-08-31T00:00:00"/>
    <n v="9770.0499999999993"/>
    <x v="2"/>
    <n v="1"/>
    <s v="6201Н-001-"/>
    <n v="9.125"/>
    <s v="10"/>
    <n v="30.416666666666664"/>
    <s v="2"/>
    <n v="0"/>
  </r>
  <r>
    <x v="2"/>
    <x v="2"/>
    <s v="Население"/>
    <m/>
    <m/>
    <s v="Договор"/>
    <d v="2014-12-31T00:00:00"/>
    <d v="2015-01-31T00:00:00"/>
    <n v="1384"/>
    <x v="2"/>
    <n v="1"/>
    <s v="6201Н-001-"/>
    <n v="9.125"/>
    <s v="10"/>
    <n v="243.33333333333331"/>
    <s v="4"/>
    <n v="0"/>
  </r>
  <r>
    <x v="2"/>
    <x v="2"/>
    <s v="Население"/>
    <m/>
    <m/>
    <s v="Договор"/>
    <d v="2014-12-31T00:00:00"/>
    <d v="2015-03-31T00:00:00"/>
    <n v="3574.96"/>
    <x v="2"/>
    <n v="1"/>
    <s v="6201Н-001-"/>
    <n v="9.125"/>
    <s v="10"/>
    <n v="182.5"/>
    <s v="4"/>
    <n v="0"/>
  </r>
  <r>
    <x v="2"/>
    <x v="2"/>
    <s v="Население"/>
    <m/>
    <m/>
    <s v="Договор"/>
    <d v="2015-03-31T00:00:00"/>
    <d v="2015-08-31T00:00:00"/>
    <n v="8801.1"/>
    <x v="2"/>
    <n v="1"/>
    <s v="6201Н-001-"/>
    <n v="6.083333333333333"/>
    <s v="07"/>
    <n v="30.416666666666664"/>
    <s v="2"/>
    <n v="0"/>
  </r>
  <r>
    <x v="2"/>
    <x v="2"/>
    <s v="Население"/>
    <m/>
    <m/>
    <s v="Договор"/>
    <d v="2014-07-31T00:00:00"/>
    <d v="2015-05-31T00:00:00"/>
    <n v="4517"/>
    <x v="2"/>
    <n v="1"/>
    <s v="6201Н-001-"/>
    <n v="14.194444444444446"/>
    <s v="13"/>
    <n v="121.66666666666666"/>
    <s v="4"/>
    <n v="0"/>
  </r>
  <r>
    <x v="2"/>
    <x v="2"/>
    <s v="Население"/>
    <m/>
    <m/>
    <s v="Договор"/>
    <d v="2011-12-31T00:00:00"/>
    <d v="2012-01-20T00:00:00"/>
    <n v="2920.35"/>
    <x v="2"/>
    <n v="1"/>
    <s v="6201Н-001-"/>
    <n v="45.625"/>
    <s v="21"/>
    <n v="1348.4722222222224"/>
    <s v="4"/>
    <s v="5"/>
  </r>
  <r>
    <x v="2"/>
    <x v="2"/>
    <s v="Население"/>
    <m/>
    <m/>
    <s v="Договор"/>
    <d v="2012-08-31T00:00:00"/>
    <d v="2012-09-20T00:00:00"/>
    <n v="1866.24"/>
    <x v="2"/>
    <n v="1"/>
    <s v="6201Н-001-"/>
    <n v="37.513888888888893"/>
    <s v="21"/>
    <n v="1105.1388888888889"/>
    <s v="4"/>
    <s v="5"/>
  </r>
  <r>
    <x v="2"/>
    <x v="2"/>
    <s v="Население"/>
    <m/>
    <m/>
    <s v="Договор"/>
    <d v="2014-03-31T00:00:00"/>
    <d v="2018-02-28T00:00:00"/>
    <n v="13694"/>
    <x v="2"/>
    <n v="1"/>
    <s v="6201Н-001-"/>
    <n v="18.25"/>
    <s v="15"/>
    <n v="880.05555555555554"/>
    <s v="1"/>
    <n v="0"/>
  </r>
  <r>
    <x v="2"/>
    <x v="2"/>
    <s v="Население"/>
    <m/>
    <m/>
    <s v="Договор"/>
    <d v="2014-01-31T00:00:00"/>
    <d v="2014-04-30T00:00:00"/>
    <n v="4924.58"/>
    <x v="2"/>
    <n v="1"/>
    <s v="6201Н-001-"/>
    <n v="20.277777777777779"/>
    <s v="15"/>
    <n v="517.08333333333337"/>
    <s v="4"/>
    <s v="5"/>
  </r>
  <r>
    <x v="2"/>
    <x v="2"/>
    <s v="Население"/>
    <m/>
    <m/>
    <s v="Договор"/>
    <d v="2015-03-31T00:00:00"/>
    <d v="2016-01-31T00:00:00"/>
    <n v="950"/>
    <x v="2"/>
    <n v="1"/>
    <s v="6201Н-001-"/>
    <n v="6.083333333333333"/>
    <s v="07"/>
    <n v="121.66666666666666"/>
    <s v="1"/>
    <n v="0"/>
  </r>
  <r>
    <x v="2"/>
    <x v="2"/>
    <s v="Население"/>
    <m/>
    <m/>
    <s v="Договор"/>
    <d v="2009-09-30T00:00:00"/>
    <d v="2009-10-20T00:00:00"/>
    <n v="0"/>
    <x v="2"/>
    <n v="1"/>
    <s v="6201Н-001-"/>
    <n v="73"/>
    <s v="24"/>
    <n v="2169.7222222222222"/>
    <s v="4"/>
    <s v="5"/>
  </r>
  <r>
    <x v="2"/>
    <x v="2"/>
    <s v="Население"/>
    <m/>
    <m/>
    <s v="Договор"/>
    <d v="2015-08-31T00:00:00"/>
    <d v="2015-09-20T00:00:00"/>
    <n v="7186045.5300000003"/>
    <x v="2"/>
    <n v="1"/>
    <s v="6201Н-001-"/>
    <n v="1.0138888888888888"/>
    <s v="02"/>
    <n v="10.138888888888888"/>
    <s v="2"/>
    <n v="0"/>
  </r>
  <r>
    <x v="2"/>
    <x v="2"/>
    <s v="Население"/>
    <m/>
    <m/>
    <s v="Договор"/>
    <d v="2014-09-30T00:00:00"/>
    <d v="2014-10-20T00:00:00"/>
    <n v="904405.76"/>
    <x v="2"/>
    <n v="1"/>
    <s v="6201Н-001-"/>
    <n v="12.166666666666666"/>
    <s v="13"/>
    <n v="344.72222222222223"/>
    <s v="4"/>
    <n v="0"/>
  </r>
  <r>
    <x v="2"/>
    <x v="2"/>
    <s v="Население"/>
    <m/>
    <m/>
    <s v="Договор"/>
    <d v="2015-04-30T00:00:00"/>
    <d v="2015-05-20T00:00:00"/>
    <n v="58855.93"/>
    <x v="2"/>
    <n v="1"/>
    <s v="6201Н-001-"/>
    <n v="5.0694444444444446"/>
    <s v="06"/>
    <n v="131.80555555555554"/>
    <s v="4"/>
    <n v="0"/>
  </r>
  <r>
    <x v="2"/>
    <x v="2"/>
    <s v="Население"/>
    <m/>
    <m/>
    <s v="Договор"/>
    <d v="2013-12-31T00:00:00"/>
    <d v="2014-01-20T00:00:00"/>
    <n v="5262.91"/>
    <x v="2"/>
    <n v="1"/>
    <s v="6201Н-001-"/>
    <n v="21.291666666666668"/>
    <s v="16"/>
    <n v="618.47222222222217"/>
    <s v="4"/>
    <s v="5"/>
  </r>
  <r>
    <x v="2"/>
    <x v="2"/>
    <s v="Население"/>
    <m/>
    <m/>
    <s v="Договор"/>
    <d v="2015-08-31T00:00:00"/>
    <d v="2017-08-31T00:00:00"/>
    <n v="33179"/>
    <x v="2"/>
    <n v="1"/>
    <s v="6201Н-001-"/>
    <n v="1.0138888888888888"/>
    <s v="02"/>
    <n v="699.58333333333337"/>
    <s v="1"/>
    <n v="0"/>
  </r>
  <r>
    <x v="2"/>
    <x v="2"/>
    <s v="Население"/>
    <m/>
    <m/>
    <s v="Договор"/>
    <d v="2014-04-30T00:00:00"/>
    <d v="2015-05-31T00:00:00"/>
    <n v="10029.129999999999"/>
    <x v="2"/>
    <n v="1"/>
    <s v="6201Н-001-"/>
    <n v="17.236111111111111"/>
    <s v="14"/>
    <n v="121.66666666666666"/>
    <s v="4"/>
    <n v="0"/>
  </r>
  <r>
    <x v="2"/>
    <x v="2"/>
    <s v="Население"/>
    <m/>
    <m/>
    <s v="Договор"/>
    <d v="2014-04-30T00:00:00"/>
    <d v="2015-07-31T00:00:00"/>
    <n v="12131.36"/>
    <x v="2"/>
    <n v="1"/>
    <s v="6201Н-001-"/>
    <n v="17.236111111111111"/>
    <s v="14"/>
    <n v="60.833333333333329"/>
    <s v="3"/>
    <n v="0"/>
  </r>
  <r>
    <x v="2"/>
    <x v="2"/>
    <s v="Население"/>
    <m/>
    <m/>
    <s v="Договор"/>
    <d v="2015-01-31T00:00:00"/>
    <d v="2019-02-28T00:00:00"/>
    <n v="28366.2"/>
    <x v="2"/>
    <n v="1"/>
    <s v="6201Н-001-"/>
    <n v="8.1111111111111107"/>
    <s v="09"/>
    <n v="1245.0555555555554"/>
    <s v="1"/>
    <n v="0"/>
  </r>
  <r>
    <x v="2"/>
    <x v="2"/>
    <s v="Население"/>
    <m/>
    <m/>
    <s v="Договор"/>
    <d v="2014-01-31T00:00:00"/>
    <d v="2014-10-31T00:00:00"/>
    <n v="12707.08"/>
    <x v="2"/>
    <n v="1"/>
    <s v="6201Н-001-"/>
    <n v="20.277777777777779"/>
    <s v="15"/>
    <n v="334.58333333333331"/>
    <s v="4"/>
    <n v="0"/>
  </r>
  <r>
    <x v="2"/>
    <x v="2"/>
    <s v="Население"/>
    <m/>
    <m/>
    <s v="Договор"/>
    <d v="2014-02-28T00:00:00"/>
    <d v="2014-03-20T00:00:00"/>
    <n v="3622.76"/>
    <x v="2"/>
    <n v="1"/>
    <s v="6201Н-001-"/>
    <n v="19.263888888888889"/>
    <s v="15"/>
    <n v="557.6388888888888"/>
    <s v="4"/>
    <s v="5"/>
  </r>
  <r>
    <x v="2"/>
    <x v="2"/>
    <s v="Население"/>
    <m/>
    <m/>
    <s v="Договор"/>
    <d v="2014-03-31T00:00:00"/>
    <d v="2014-07-31T00:00:00"/>
    <n v="4974.62"/>
    <x v="2"/>
    <n v="1"/>
    <s v="6201Н-001-"/>
    <n v="18.25"/>
    <s v="15"/>
    <n v="425.83333333333337"/>
    <s v="4"/>
    <s v="5"/>
  </r>
  <r>
    <x v="2"/>
    <x v="2"/>
    <s v="Население"/>
    <m/>
    <m/>
    <s v="Договор"/>
    <d v="2014-03-31T00:00:00"/>
    <d v="2015-01-31T00:00:00"/>
    <n v="7911.89"/>
    <x v="2"/>
    <n v="1"/>
    <s v="6201Н-001-"/>
    <n v="18.25"/>
    <s v="15"/>
    <n v="243.33333333333331"/>
    <s v="4"/>
    <n v="0"/>
  </r>
  <r>
    <x v="2"/>
    <x v="2"/>
    <s v="Население"/>
    <m/>
    <m/>
    <s v="Договор"/>
    <d v="2014-04-30T00:00:00"/>
    <d v="2017-03-31T00:00:00"/>
    <n v="2800"/>
    <x v="2"/>
    <n v="1"/>
    <s v="6201Н-001-"/>
    <n v="17.236111111111111"/>
    <s v="14"/>
    <n v="547.5"/>
    <s v="1"/>
    <n v="0"/>
  </r>
  <r>
    <x v="2"/>
    <x v="2"/>
    <s v="Население"/>
    <m/>
    <m/>
    <s v="Договор"/>
    <d v="2014-06-30T00:00:00"/>
    <d v="2017-10-31T00:00:00"/>
    <n v="3360"/>
    <x v="2"/>
    <n v="1"/>
    <s v="6201Н-001-"/>
    <n v="15.208333333333334"/>
    <s v="14"/>
    <n v="760.41666666666674"/>
    <s v="1"/>
    <n v="0"/>
  </r>
  <r>
    <x v="2"/>
    <x v="2"/>
    <s v="Население"/>
    <m/>
    <m/>
    <s v="Договор"/>
    <d v="2014-08-31T00:00:00"/>
    <d v="2015-07-31T00:00:00"/>
    <n v="6417.49"/>
    <x v="2"/>
    <n v="1"/>
    <s v="6201Н-001-"/>
    <n v="13.180555555555554"/>
    <s v="13"/>
    <n v="60.833333333333329"/>
    <s v="3"/>
    <n v="0"/>
  </r>
  <r>
    <x v="2"/>
    <x v="2"/>
    <s v="Население"/>
    <m/>
    <m/>
    <s v="Договор"/>
    <d v="2014-09-30T00:00:00"/>
    <d v="2014-10-31T00:00:00"/>
    <n v="624"/>
    <x v="2"/>
    <n v="1"/>
    <s v="6201Н-001-"/>
    <n v="12.166666666666666"/>
    <s v="13"/>
    <n v="334.58333333333331"/>
    <s v="4"/>
    <n v="0"/>
  </r>
  <r>
    <x v="2"/>
    <x v="2"/>
    <s v="Население"/>
    <m/>
    <m/>
    <s v="Договор"/>
    <d v="2015-04-30T00:00:00"/>
    <d v="2015-05-31T00:00:00"/>
    <n v="755"/>
    <x v="2"/>
    <n v="1"/>
    <s v="6201Н-001-"/>
    <n v="5.0694444444444446"/>
    <s v="06"/>
    <n v="121.66666666666666"/>
    <s v="4"/>
    <n v="0"/>
  </r>
  <r>
    <x v="2"/>
    <x v="2"/>
    <s v="Население"/>
    <m/>
    <m/>
    <s v="Договор"/>
    <d v="2014-03-31T00:00:00"/>
    <d v="2014-08-31T00:00:00"/>
    <n v="2723"/>
    <x v="2"/>
    <n v="1"/>
    <s v="6201Н-001-"/>
    <n v="18.25"/>
    <s v="15"/>
    <n v="395.41666666666663"/>
    <s v="4"/>
    <s v="5"/>
  </r>
  <r>
    <x v="2"/>
    <x v="2"/>
    <s v="Население"/>
    <m/>
    <m/>
    <s v="Договор"/>
    <d v="2015-03-31T00:00:00"/>
    <d v="2015-03-31T00:00:00"/>
    <n v="2956.63"/>
    <x v="2"/>
    <n v="1"/>
    <s v="6201Н-001-"/>
    <n v="6.083333333333333"/>
    <s v="07"/>
    <n v="182.5"/>
    <s v="4"/>
    <n v="0"/>
  </r>
  <r>
    <x v="2"/>
    <x v="2"/>
    <s v="Население"/>
    <m/>
    <m/>
    <s v="Договор"/>
    <d v="2015-03-31T00:00:00"/>
    <d v="2018-01-31T00:00:00"/>
    <n v="6370"/>
    <x v="2"/>
    <n v="1"/>
    <s v="6201Н-001-"/>
    <n v="6.083333333333333"/>
    <s v="07"/>
    <n v="851.66666666666674"/>
    <s v="1"/>
    <n v="0"/>
  </r>
  <r>
    <x v="2"/>
    <x v="2"/>
    <s v="Население"/>
    <m/>
    <m/>
    <s v="Договор"/>
    <d v="2015-04-30T00:00:00"/>
    <d v="2015-05-20T00:00:00"/>
    <n v="535.67999999999995"/>
    <x v="2"/>
    <n v="1"/>
    <s v="6201Н-001-"/>
    <n v="5.0694444444444446"/>
    <s v="06"/>
    <n v="131.80555555555554"/>
    <s v="4"/>
    <n v="0"/>
  </r>
  <r>
    <x v="2"/>
    <x v="2"/>
    <s v="Население"/>
    <m/>
    <m/>
    <s v="Договор"/>
    <d v="2014-10-31T00:00:00"/>
    <d v="2014-11-20T00:00:00"/>
    <n v="571"/>
    <x v="2"/>
    <n v="1"/>
    <s v="6201Н-001-"/>
    <n v="11.152777777777777"/>
    <s v="12"/>
    <n v="314.3055555555556"/>
    <s v="4"/>
    <n v="0"/>
  </r>
  <r>
    <x v="2"/>
    <x v="2"/>
    <s v="Население"/>
    <m/>
    <m/>
    <s v="Договор"/>
    <d v="2015-02-28T00:00:00"/>
    <d v="2015-02-28T00:00:00"/>
    <n v="2760.76"/>
    <x v="2"/>
    <n v="1"/>
    <s v="6201Н-001-"/>
    <n v="7.0972222222222232"/>
    <s v="08"/>
    <n v="212.91666666666669"/>
    <s v="4"/>
    <n v="0"/>
  </r>
  <r>
    <x v="2"/>
    <x v="2"/>
    <s v="Население"/>
    <m/>
    <m/>
    <s v="Договор"/>
    <d v="2014-12-31T00:00:00"/>
    <d v="2015-01-20T00:00:00"/>
    <n v="110"/>
    <x v="2"/>
    <n v="1"/>
    <s v="6201Н-001-"/>
    <n v="9.125"/>
    <s v="10"/>
    <n v="253.4722222222222"/>
    <s v="4"/>
    <n v="0"/>
  </r>
  <r>
    <x v="2"/>
    <x v="2"/>
    <s v="Население"/>
    <m/>
    <m/>
    <s v="Договор"/>
    <d v="2014-03-31T00:00:00"/>
    <d v="2017-04-30T00:00:00"/>
    <n v="467283.67"/>
    <x v="2"/>
    <n v="1"/>
    <s v="6201Н-001-"/>
    <n v="18.25"/>
    <s v="15"/>
    <n v="577.91666666666663"/>
    <s v="1"/>
    <n v="0"/>
  </r>
  <r>
    <x v="2"/>
    <x v="2"/>
    <s v="Население"/>
    <m/>
    <m/>
    <s v="Договор"/>
    <d v="2014-05-31T00:00:00"/>
    <d v="2014-06-20T00:00:00"/>
    <n v="63978.7"/>
    <x v="2"/>
    <n v="1"/>
    <s v="6201Н-001-"/>
    <n v="16.222222222222221"/>
    <s v="14"/>
    <n v="466.38888888888886"/>
    <s v="4"/>
    <s v="5"/>
  </r>
  <r>
    <x v="2"/>
    <x v="2"/>
    <s v="Население"/>
    <m/>
    <m/>
    <s v="Договор"/>
    <d v="2012-08-31T00:00:00"/>
    <d v="2012-09-20T00:00:00"/>
    <n v="182995.65"/>
    <x v="2"/>
    <n v="1"/>
    <s v="6201Н-001-"/>
    <n v="37.513888888888893"/>
    <s v="21"/>
    <n v="1105.1388888888889"/>
    <s v="4"/>
    <s v="5"/>
  </r>
  <r>
    <x v="2"/>
    <x v="2"/>
    <s v="Население"/>
    <m/>
    <m/>
    <s v="Договор"/>
    <d v="2014-11-30T00:00:00"/>
    <d v="2014-12-20T00:00:00"/>
    <n v="123916.29"/>
    <x v="2"/>
    <n v="1"/>
    <s v="6201Н-001-"/>
    <n v="10.138888888888889"/>
    <s v="11"/>
    <n v="283.88888888888891"/>
    <s v="4"/>
    <n v="0"/>
  </r>
  <r>
    <x v="2"/>
    <x v="2"/>
    <s v="Население"/>
    <m/>
    <m/>
    <s v="Договор"/>
    <d v="2014-01-31T00:00:00"/>
    <d v="2016-11-30T00:00:00"/>
    <n v="39529.56"/>
    <x v="2"/>
    <n v="1"/>
    <s v="6201Н-001-"/>
    <n v="20.277777777777779"/>
    <s v="15"/>
    <n v="425.83333333333337"/>
    <s v="1"/>
    <n v="0"/>
  </r>
  <r>
    <x v="2"/>
    <x v="2"/>
    <s v="Население"/>
    <m/>
    <m/>
    <s v="Договор"/>
    <d v="2014-03-31T00:00:00"/>
    <d v="2014-04-20T00:00:00"/>
    <n v="10533.51"/>
    <x v="2"/>
    <n v="1"/>
    <s v="6201Н-001-"/>
    <n v="18.25"/>
    <s v="15"/>
    <n v="527.22222222222217"/>
    <s v="4"/>
    <s v="5"/>
  </r>
  <r>
    <x v="2"/>
    <x v="2"/>
    <s v="Население"/>
    <m/>
    <m/>
    <s v="Договор"/>
    <d v="2014-02-28T00:00:00"/>
    <d v="2014-11-30T00:00:00"/>
    <n v="6437.48"/>
    <x v="2"/>
    <n v="1"/>
    <s v="6201Н-001-"/>
    <n v="19.263888888888889"/>
    <s v="15"/>
    <n v="304.16666666666669"/>
    <s v="4"/>
    <n v="0"/>
  </r>
  <r>
    <x v="2"/>
    <x v="2"/>
    <s v="Население"/>
    <m/>
    <m/>
    <s v="Договор"/>
    <d v="2014-01-31T00:00:00"/>
    <d v="2015-01-31T00:00:00"/>
    <n v="7181.33"/>
    <x v="2"/>
    <n v="1"/>
    <s v="6201Н-001-"/>
    <n v="20.277777777777779"/>
    <s v="15"/>
    <n v="243.33333333333331"/>
    <s v="4"/>
    <n v="0"/>
  </r>
  <r>
    <x v="2"/>
    <x v="2"/>
    <s v="Население"/>
    <m/>
    <m/>
    <s v="Договор"/>
    <d v="2014-06-30T00:00:00"/>
    <d v="2017-07-31T00:00:00"/>
    <n v="279672.93"/>
    <x v="2"/>
    <n v="1"/>
    <s v="6201Н-001-"/>
    <n v="15.208333333333334"/>
    <s v="14"/>
    <n v="669.16666666666663"/>
    <s v="1"/>
    <n v="0"/>
  </r>
  <r>
    <x v="2"/>
    <x v="2"/>
    <s v="Население"/>
    <m/>
    <m/>
    <s v="Договор"/>
    <d v="2012-07-31T00:00:00"/>
    <d v="2012-08-20T00:00:00"/>
    <n v="1420.73"/>
    <x v="2"/>
    <n v="1"/>
    <s v="6201Н-001-"/>
    <n v="38.527777777777779"/>
    <s v="21"/>
    <n v="1135.5555555555557"/>
    <s v="4"/>
    <s v="5"/>
  </r>
  <r>
    <x v="2"/>
    <x v="2"/>
    <s v="Население"/>
    <m/>
    <m/>
    <s v="Договор"/>
    <d v="2014-06-30T00:00:00"/>
    <d v="2018-08-31T00:00:00"/>
    <n v="2844"/>
    <x v="2"/>
    <n v="1"/>
    <s v="6201Н-001-"/>
    <n v="15.208333333333334"/>
    <s v="14"/>
    <n v="1064.5833333333333"/>
    <s v="1"/>
    <n v="0"/>
  </r>
  <r>
    <x v="2"/>
    <x v="2"/>
    <s v="Население"/>
    <m/>
    <m/>
    <s v="Договор"/>
    <d v="2014-06-30T00:00:00"/>
    <d v="2018-07-31T00:00:00"/>
    <n v="124086.34"/>
    <x v="2"/>
    <n v="1"/>
    <s v="6201Н-001-"/>
    <n v="15.208333333333334"/>
    <s v="14"/>
    <n v="1034.1666666666667"/>
    <s v="1"/>
    <n v="0"/>
  </r>
  <r>
    <x v="2"/>
    <x v="2"/>
    <s v="Население"/>
    <m/>
    <m/>
    <s v="Договор"/>
    <d v="2011-02-28T00:00:00"/>
    <d v="2011-03-20T00:00:00"/>
    <n v="2743.73"/>
    <x v="2"/>
    <n v="1"/>
    <s v="6201Н-001-"/>
    <n v="55.763888888888886"/>
    <s v="22"/>
    <n v="1652.6388888888889"/>
    <s v="4"/>
    <s v="5"/>
  </r>
  <r>
    <x v="2"/>
    <x v="2"/>
    <s v="Население"/>
    <m/>
    <m/>
    <s v="Договор"/>
    <d v="2014-12-31T00:00:00"/>
    <d v="2015-09-30T00:00:00"/>
    <n v="1810"/>
    <x v="2"/>
    <n v="1"/>
    <s v="6201Н-001-"/>
    <n v="9.125"/>
    <s v="10"/>
    <n v="0"/>
    <s v="1"/>
    <n v="0"/>
  </r>
  <r>
    <x v="2"/>
    <x v="2"/>
    <s v="Население"/>
    <m/>
    <m/>
    <s v="Договор"/>
    <d v="2014-03-31T00:00:00"/>
    <d v="2015-01-31T00:00:00"/>
    <n v="4803.2"/>
    <x v="2"/>
    <n v="1"/>
    <s v="6201Н-001-"/>
    <n v="18.25"/>
    <s v="15"/>
    <n v="243.33333333333331"/>
    <s v="4"/>
    <n v="0"/>
  </r>
  <r>
    <x v="2"/>
    <x v="2"/>
    <s v="Население"/>
    <m/>
    <m/>
    <s v="Договор"/>
    <d v="2014-04-30T00:00:00"/>
    <d v="2014-08-31T00:00:00"/>
    <n v="2819"/>
    <x v="2"/>
    <n v="1"/>
    <s v="6201Н-001-"/>
    <n v="17.236111111111111"/>
    <s v="14"/>
    <n v="395.41666666666663"/>
    <s v="4"/>
    <s v="5"/>
  </r>
  <r>
    <x v="2"/>
    <x v="2"/>
    <s v="Население"/>
    <m/>
    <m/>
    <s v="Договор"/>
    <d v="2014-07-31T00:00:00"/>
    <d v="2014-11-30T00:00:00"/>
    <n v="3822.98"/>
    <x v="2"/>
    <n v="1"/>
    <s v="6201Н-001-"/>
    <n v="14.194444444444446"/>
    <s v="13"/>
    <n v="304.16666666666669"/>
    <s v="4"/>
    <n v="0"/>
  </r>
  <r>
    <x v="2"/>
    <x v="2"/>
    <s v="Население"/>
    <m/>
    <m/>
    <s v="Договор"/>
    <d v="2014-08-31T00:00:00"/>
    <d v="2015-08-31T00:00:00"/>
    <n v="8368.2000000000007"/>
    <x v="2"/>
    <n v="1"/>
    <s v="6201Н-001-"/>
    <n v="13.180555555555554"/>
    <s v="13"/>
    <n v="30.416666666666664"/>
    <s v="2"/>
    <n v="0"/>
  </r>
  <r>
    <x v="2"/>
    <x v="2"/>
    <s v="Население"/>
    <m/>
    <m/>
    <s v="Договор"/>
    <d v="2015-03-31T00:00:00"/>
    <d v="2016-07-31T00:00:00"/>
    <n v="3330"/>
    <x v="2"/>
    <n v="1"/>
    <s v="6201Н-001-"/>
    <n v="6.083333333333333"/>
    <s v="07"/>
    <n v="304.16666666666669"/>
    <s v="1"/>
    <n v="0"/>
  </r>
  <r>
    <x v="2"/>
    <x v="2"/>
    <s v="Население"/>
    <m/>
    <m/>
    <s v="Договор"/>
    <d v="2014-08-31T00:00:00"/>
    <d v="2014-08-31T00:00:00"/>
    <n v="783.5"/>
    <x v="2"/>
    <n v="1"/>
    <s v="6201Н-001-"/>
    <n v="13.180555555555554"/>
    <s v="13"/>
    <n v="395.41666666666663"/>
    <s v="4"/>
    <s v="5"/>
  </r>
  <r>
    <x v="2"/>
    <x v="2"/>
    <s v="Население"/>
    <m/>
    <m/>
    <s v="Договор"/>
    <d v="2010-01-31T00:00:00"/>
    <d v="2010-02-20T00:00:00"/>
    <n v="203.15"/>
    <x v="2"/>
    <n v="1"/>
    <s v="6201Н-001-"/>
    <n v="68.944444444444443"/>
    <s v="23"/>
    <n v="2048.0555555555552"/>
    <s v="4"/>
    <s v="5"/>
  </r>
  <r>
    <x v="2"/>
    <x v="2"/>
    <s v="Население"/>
    <m/>
    <m/>
    <s v="Договор"/>
    <d v="2015-05-31T00:00:00"/>
    <d v="2015-06-20T00:00:00"/>
    <n v="1982570.18"/>
    <x v="2"/>
    <n v="1"/>
    <s v="6201Н-001-"/>
    <n v="4.0555555555555554"/>
    <s v="05"/>
    <n v="101.3888888888889"/>
    <s v="4"/>
    <n v="0"/>
  </r>
  <r>
    <x v="2"/>
    <x v="2"/>
    <s v="Население"/>
    <m/>
    <m/>
    <s v="Договор"/>
    <d v="2014-05-31T00:00:00"/>
    <d v="2014-06-20T00:00:00"/>
    <n v="1001350.26"/>
    <x v="2"/>
    <n v="1"/>
    <s v="6201Н-001-"/>
    <n v="16.222222222222221"/>
    <s v="14"/>
    <n v="466.38888888888886"/>
    <s v="4"/>
    <s v="5"/>
  </r>
  <r>
    <x v="2"/>
    <x v="2"/>
    <s v="Население"/>
    <m/>
    <m/>
    <s v="Договор"/>
    <d v="2013-02-28T00:00:00"/>
    <d v="2013-03-20T00:00:00"/>
    <n v="12338.91"/>
    <x v="2"/>
    <n v="1"/>
    <s v="6201Н-001-"/>
    <n v="31.430555555555557"/>
    <s v="19"/>
    <n v="922.6388888888888"/>
    <s v="4"/>
    <s v="5"/>
  </r>
  <r>
    <x v="2"/>
    <x v="2"/>
    <s v="Население"/>
    <m/>
    <m/>
    <s v="Договор"/>
    <d v="2015-03-31T00:00:00"/>
    <d v="2018-10-31T00:00:00"/>
    <n v="5688"/>
    <x v="2"/>
    <n v="1"/>
    <s v="6201Н-001-"/>
    <n v="6.083333333333333"/>
    <s v="07"/>
    <n v="1125.4166666666667"/>
    <s v="1"/>
    <n v="0"/>
  </r>
  <r>
    <x v="2"/>
    <x v="2"/>
    <s v="Население"/>
    <m/>
    <m/>
    <s v="Договор"/>
    <d v="2015-06-30T00:00:00"/>
    <d v="2017-09-30T00:00:00"/>
    <n v="2838"/>
    <x v="2"/>
    <n v="1"/>
    <s v="6201Н-001-"/>
    <n v="3.0416666666666665"/>
    <s v="04"/>
    <n v="730"/>
    <s v="1"/>
    <n v="0"/>
  </r>
  <r>
    <x v="2"/>
    <x v="2"/>
    <s v="Население"/>
    <m/>
    <m/>
    <s v="Договор"/>
    <d v="2014-10-31T00:00:00"/>
    <d v="2015-09-30T00:00:00"/>
    <n v="170"/>
    <x v="2"/>
    <n v="1"/>
    <s v="6201Н-001-"/>
    <n v="11.152777777777777"/>
    <s v="12"/>
    <n v="0"/>
    <s v="1"/>
    <n v="0"/>
  </r>
  <r>
    <x v="2"/>
    <x v="2"/>
    <s v="Население"/>
    <m/>
    <m/>
    <s v="Договор"/>
    <d v="2014-11-30T00:00:00"/>
    <d v="2016-10-31T00:00:00"/>
    <n v="1761.96"/>
    <x v="2"/>
    <n v="1"/>
    <s v="6201Н-001-"/>
    <n v="10.138888888888889"/>
    <s v="11"/>
    <n v="395.41666666666663"/>
    <s v="1"/>
    <n v="0"/>
  </r>
  <r>
    <x v="2"/>
    <x v="2"/>
    <s v="Население"/>
    <m/>
    <m/>
    <s v="Договор"/>
    <d v="2014-09-30T00:00:00"/>
    <d v="2014-11-30T00:00:00"/>
    <n v="2236"/>
    <x v="2"/>
    <n v="1"/>
    <s v="6201Н-001-"/>
    <n v="12.166666666666666"/>
    <s v="13"/>
    <n v="304.16666666666669"/>
    <s v="4"/>
    <n v="0"/>
  </r>
  <r>
    <x v="2"/>
    <x v="2"/>
    <s v="Население"/>
    <m/>
    <m/>
    <s v="Договор"/>
    <d v="2015-09-30T00:00:00"/>
    <d v="2015-10-20T00:00:00"/>
    <n v="462.48"/>
    <x v="2"/>
    <n v="1"/>
    <s v="6201Н-001-"/>
    <n v="0"/>
    <s v="01"/>
    <n v="20.277777777777775"/>
    <s v="1"/>
    <n v="0"/>
  </r>
  <r>
    <x v="2"/>
    <x v="2"/>
    <s v="Население"/>
    <m/>
    <m/>
    <s v="Договор"/>
    <d v="2014-06-30T00:00:00"/>
    <d v="2015-03-31T00:00:00"/>
    <n v="7196.39"/>
    <x v="2"/>
    <n v="1"/>
    <s v="6201Н-001-"/>
    <n v="15.208333333333334"/>
    <s v="14"/>
    <n v="182.5"/>
    <s v="4"/>
    <n v="0"/>
  </r>
  <r>
    <x v="2"/>
    <x v="2"/>
    <s v="Население"/>
    <m/>
    <m/>
    <s v="Договор"/>
    <d v="2009-11-30T00:00:00"/>
    <d v="2009-12-20T00:00:00"/>
    <n v="267.89"/>
    <x v="2"/>
    <n v="1"/>
    <s v="6201Н-001-"/>
    <n v="70.972222222222214"/>
    <s v="23"/>
    <n v="2108.8888888888887"/>
    <s v="4"/>
    <s v="5"/>
  </r>
  <r>
    <x v="2"/>
    <x v="2"/>
    <s v="Население"/>
    <m/>
    <m/>
    <s v="Договор"/>
    <d v="2010-03-31T00:00:00"/>
    <d v="2010-04-20T00:00:00"/>
    <n v="185.13"/>
    <x v="2"/>
    <n v="1"/>
    <s v="6201Н-001-"/>
    <n v="66.916666666666671"/>
    <s v="23"/>
    <n v="1987.2222222222224"/>
    <s v="4"/>
    <s v="5"/>
  </r>
  <r>
    <x v="2"/>
    <x v="2"/>
    <s v="Население"/>
    <m/>
    <m/>
    <s v="Договор"/>
    <d v="2014-05-31T00:00:00"/>
    <d v="2015-03-31T00:00:00"/>
    <n v="8544"/>
    <x v="2"/>
    <n v="1"/>
    <s v="6201Н-001-"/>
    <n v="16.222222222222221"/>
    <s v="14"/>
    <n v="182.5"/>
    <s v="4"/>
    <n v="0"/>
  </r>
  <r>
    <x v="2"/>
    <x v="2"/>
    <s v="Население"/>
    <m/>
    <m/>
    <s v="Договор"/>
    <d v="2014-01-31T00:00:00"/>
    <d v="2015-02-28T00:00:00"/>
    <n v="4504.8"/>
    <x v="2"/>
    <n v="1"/>
    <s v="6201Н-001-"/>
    <n v="20.277777777777779"/>
    <s v="15"/>
    <n v="212.91666666666669"/>
    <s v="4"/>
    <n v="0"/>
  </r>
  <r>
    <x v="2"/>
    <x v="2"/>
    <s v="Население"/>
    <m/>
    <m/>
    <s v="Договор"/>
    <d v="2015-08-31T00:00:00"/>
    <d v="2017-07-31T00:00:00"/>
    <n v="6624"/>
    <x v="2"/>
    <n v="1"/>
    <s v="6201Н-001-"/>
    <n v="1.0138888888888888"/>
    <s v="02"/>
    <n v="669.16666666666663"/>
    <s v="1"/>
    <n v="0"/>
  </r>
  <r>
    <x v="2"/>
    <x v="2"/>
    <s v="Население"/>
    <m/>
    <m/>
    <s v="Договор"/>
    <d v="2014-10-31T00:00:00"/>
    <d v="2015-11-30T00:00:00"/>
    <n v="100026.07"/>
    <x v="2"/>
    <n v="1"/>
    <s v="6201Н-001-"/>
    <n v="11.152777777777777"/>
    <s v="12"/>
    <n v="60.833333333333329"/>
    <s v="1"/>
    <n v="0"/>
  </r>
  <r>
    <x v="2"/>
    <x v="2"/>
    <s v="Население"/>
    <m/>
    <m/>
    <s v="Договор"/>
    <d v="2014-10-31T00:00:00"/>
    <d v="2015-01-31T00:00:00"/>
    <n v="4784.58"/>
    <x v="2"/>
    <n v="1"/>
    <s v="6201Н-001-"/>
    <n v="11.152777777777777"/>
    <s v="12"/>
    <n v="243.33333333333331"/>
    <s v="4"/>
    <n v="0"/>
  </r>
  <r>
    <x v="2"/>
    <x v="2"/>
    <s v="Население"/>
    <m/>
    <m/>
    <s v="Договор"/>
    <d v="2010-01-31T00:00:00"/>
    <d v="2010-02-20T00:00:00"/>
    <n v="20"/>
    <x v="2"/>
    <n v="1"/>
    <s v="6201Н-001-"/>
    <n v="68.944444444444443"/>
    <s v="23"/>
    <n v="2048.0555555555552"/>
    <s v="4"/>
    <s v="5"/>
  </r>
  <r>
    <x v="2"/>
    <x v="2"/>
    <s v="Население"/>
    <m/>
    <m/>
    <s v="Договор"/>
    <d v="2015-04-30T00:00:00"/>
    <d v="2015-05-31T00:00:00"/>
    <n v="478"/>
    <x v="2"/>
    <n v="1"/>
    <s v="6201Н-001-"/>
    <n v="5.0694444444444446"/>
    <s v="06"/>
    <n v="121.66666666666666"/>
    <s v="4"/>
    <n v="0"/>
  </r>
  <r>
    <x v="2"/>
    <x v="2"/>
    <s v="Население"/>
    <m/>
    <m/>
    <s v="Договор"/>
    <d v="2014-11-30T00:00:00"/>
    <d v="2016-09-30T00:00:00"/>
    <n v="156"/>
    <x v="2"/>
    <n v="1"/>
    <s v="6201Н-001-"/>
    <n v="10.138888888888889"/>
    <s v="11"/>
    <n v="365"/>
    <s v="1"/>
    <n v="0"/>
  </r>
  <r>
    <x v="2"/>
    <x v="2"/>
    <s v="Население"/>
    <m/>
    <m/>
    <s v="Договор"/>
    <d v="2014-12-31T00:00:00"/>
    <d v="2016-12-31T00:00:00"/>
    <n v="67828.19"/>
    <x v="2"/>
    <n v="1"/>
    <s v="6201Н-001-"/>
    <n v="9.125"/>
    <s v="10"/>
    <n v="456.25"/>
    <s v="1"/>
    <n v="0"/>
  </r>
  <r>
    <x v="2"/>
    <x v="2"/>
    <s v="Население"/>
    <m/>
    <m/>
    <s v="Договор"/>
    <d v="2014-06-30T00:00:00"/>
    <d v="2014-10-31T00:00:00"/>
    <n v="4070.64"/>
    <x v="2"/>
    <n v="1"/>
    <s v="6201Н-001-"/>
    <n v="15.208333333333334"/>
    <s v="14"/>
    <n v="334.58333333333331"/>
    <s v="4"/>
    <n v="0"/>
  </r>
  <r>
    <x v="2"/>
    <x v="2"/>
    <s v="Население"/>
    <m/>
    <m/>
    <s v="Договор"/>
    <d v="2014-08-31T00:00:00"/>
    <d v="2014-12-31T00:00:00"/>
    <n v="2843.69"/>
    <x v="2"/>
    <n v="1"/>
    <s v="6201Н-001-"/>
    <n v="13.180555555555554"/>
    <s v="13"/>
    <n v="273.75"/>
    <s v="4"/>
    <n v="0"/>
  </r>
  <r>
    <x v="2"/>
    <x v="2"/>
    <s v="Население"/>
    <m/>
    <m/>
    <s v="Договор"/>
    <d v="2014-08-31T00:00:00"/>
    <d v="2015-02-28T00:00:00"/>
    <n v="4219.4399999999996"/>
    <x v="2"/>
    <n v="1"/>
    <s v="6201Н-001-"/>
    <n v="13.180555555555554"/>
    <s v="13"/>
    <n v="212.91666666666669"/>
    <s v="4"/>
    <n v="0"/>
  </r>
  <r>
    <x v="2"/>
    <x v="2"/>
    <s v="Население"/>
    <m/>
    <m/>
    <s v="Договор"/>
    <d v="2014-08-31T00:00:00"/>
    <d v="2015-04-30T00:00:00"/>
    <n v="5146.04"/>
    <x v="2"/>
    <n v="1"/>
    <s v="6201Н-001-"/>
    <n v="13.180555555555554"/>
    <s v="13"/>
    <n v="152.08333333333334"/>
    <s v="4"/>
    <n v="0"/>
  </r>
  <r>
    <x v="2"/>
    <x v="2"/>
    <s v="Население"/>
    <m/>
    <m/>
    <s v="Договор"/>
    <d v="2014-01-31T00:00:00"/>
    <d v="2015-04-30T00:00:00"/>
    <n v="2124.44"/>
    <x v="2"/>
    <n v="1"/>
    <s v="6201Н-001-"/>
    <n v="20.277777777777779"/>
    <s v="15"/>
    <n v="152.08333333333334"/>
    <s v="4"/>
    <n v="0"/>
  </r>
  <r>
    <x v="2"/>
    <x v="2"/>
    <s v="Население"/>
    <m/>
    <m/>
    <s v="Договор"/>
    <d v="2014-08-31T00:00:00"/>
    <d v="2015-08-31T00:00:00"/>
    <n v="7468.83"/>
    <x v="2"/>
    <n v="1"/>
    <s v="6201Н-001-"/>
    <n v="13.180555555555554"/>
    <s v="13"/>
    <n v="30.416666666666664"/>
    <s v="2"/>
    <n v="0"/>
  </r>
  <r>
    <x v="2"/>
    <x v="2"/>
    <s v="Население"/>
    <m/>
    <m/>
    <s v="Договор"/>
    <d v="2014-08-31T00:00:00"/>
    <d v="2014-08-31T00:00:00"/>
    <n v="12733.74"/>
    <x v="2"/>
    <n v="1"/>
    <s v="6201Н-001-"/>
    <n v="13.180555555555554"/>
    <s v="13"/>
    <n v="395.41666666666663"/>
    <s v="4"/>
    <s v="5"/>
  </r>
  <r>
    <x v="2"/>
    <x v="2"/>
    <s v="Население"/>
    <m/>
    <m/>
    <s v="Договор"/>
    <d v="2014-05-31T00:00:00"/>
    <d v="2014-05-31T00:00:00"/>
    <n v="2602"/>
    <x v="2"/>
    <n v="1"/>
    <s v="6201Н-001-"/>
    <n v="16.222222222222221"/>
    <s v="14"/>
    <n v="486.66666666666663"/>
    <s v="4"/>
    <s v="5"/>
  </r>
  <r>
    <x v="2"/>
    <x v="2"/>
    <s v="Население"/>
    <m/>
    <m/>
    <s v="Договор"/>
    <d v="2015-07-31T00:00:00"/>
    <d v="2015-08-20T00:00:00"/>
    <n v="1167.08"/>
    <x v="2"/>
    <n v="1"/>
    <s v="6201Н-001-"/>
    <n v="2.0277777777777777"/>
    <s v="03"/>
    <n v="40.55555555555555"/>
    <s v="2"/>
    <n v="0"/>
  </r>
  <r>
    <x v="2"/>
    <x v="2"/>
    <s v="Население"/>
    <m/>
    <m/>
    <s v="Договор"/>
    <d v="2015-03-31T00:00:00"/>
    <d v="2019-02-28T00:00:00"/>
    <n v="5650.63"/>
    <x v="2"/>
    <n v="1"/>
    <s v="6201Н-001-"/>
    <n v="6.083333333333333"/>
    <s v="07"/>
    <n v="1245.0555555555554"/>
    <s v="1"/>
    <n v="0"/>
  </r>
  <r>
    <x v="2"/>
    <x v="2"/>
    <s v="Население"/>
    <m/>
    <m/>
    <s v="Договор"/>
    <d v="2015-02-28T00:00:00"/>
    <d v="2016-10-31T00:00:00"/>
    <n v="1281.22"/>
    <x v="2"/>
    <n v="1"/>
    <s v="6201Н-001-"/>
    <n v="7.0972222222222232"/>
    <s v="08"/>
    <n v="395.41666666666663"/>
    <s v="1"/>
    <n v="0"/>
  </r>
  <r>
    <x v="2"/>
    <x v="2"/>
    <s v="Население"/>
    <m/>
    <m/>
    <s v="Договор"/>
    <d v="2014-05-31T00:00:00"/>
    <d v="2016-06-30T00:00:00"/>
    <n v="1020"/>
    <x v="2"/>
    <n v="1"/>
    <s v="6201Н-001-"/>
    <n v="16.222222222222221"/>
    <s v="14"/>
    <n v="273.75"/>
    <s v="1"/>
    <n v="0"/>
  </r>
  <r>
    <x v="2"/>
    <x v="2"/>
    <s v="Население"/>
    <m/>
    <m/>
    <s v="Договор"/>
    <d v="2014-10-31T00:00:00"/>
    <d v="2015-02-28T00:00:00"/>
    <n v="2764"/>
    <x v="2"/>
    <n v="1"/>
    <s v="6201Н-001-"/>
    <n v="11.152777777777777"/>
    <s v="12"/>
    <n v="212.91666666666669"/>
    <s v="4"/>
    <n v="0"/>
  </r>
  <r>
    <x v="2"/>
    <x v="2"/>
    <s v="Население"/>
    <m/>
    <m/>
    <s v="Договор"/>
    <d v="2014-12-31T00:00:00"/>
    <d v="2015-01-20T00:00:00"/>
    <n v="55976.11"/>
    <x v="2"/>
    <n v="1"/>
    <s v="6201Н-001-"/>
    <n v="9.125"/>
    <s v="10"/>
    <n v="253.4722222222222"/>
    <s v="4"/>
    <n v="0"/>
  </r>
  <r>
    <x v="2"/>
    <x v="2"/>
    <s v="Население"/>
    <m/>
    <m/>
    <s v="Договор"/>
    <d v="2015-03-31T00:00:00"/>
    <d v="2015-04-20T00:00:00"/>
    <n v="1416292.66"/>
    <x v="2"/>
    <n v="1"/>
    <s v="6201Н-001-"/>
    <n v="6.083333333333333"/>
    <s v="07"/>
    <n v="162.2222222222222"/>
    <s v="4"/>
    <n v="0"/>
  </r>
  <r>
    <x v="2"/>
    <x v="2"/>
    <s v="Население"/>
    <m/>
    <m/>
    <s v="Договор"/>
    <d v="2015-06-30T00:00:00"/>
    <d v="2015-07-20T00:00:00"/>
    <n v="170235.6"/>
    <x v="2"/>
    <n v="1"/>
    <s v="6201Н-001-"/>
    <n v="3.0416666666666665"/>
    <s v="04"/>
    <n v="70.972222222222229"/>
    <s v="3"/>
    <n v="0"/>
  </r>
  <r>
    <x v="2"/>
    <x v="2"/>
    <s v="Население"/>
    <m/>
    <m/>
    <s v="Договор"/>
    <d v="2015-07-31T00:00:00"/>
    <d v="2015-08-20T00:00:00"/>
    <n v="110019.45"/>
    <x v="2"/>
    <n v="1"/>
    <s v="6201Н-001-"/>
    <n v="2.0277777777777777"/>
    <s v="03"/>
    <n v="40.55555555555555"/>
    <s v="2"/>
    <n v="0"/>
  </r>
  <r>
    <x v="2"/>
    <x v="2"/>
    <s v="Население"/>
    <m/>
    <m/>
    <s v="Договор"/>
    <d v="2011-09-30T00:00:00"/>
    <d v="2011-10-20T00:00:00"/>
    <n v="9445.92"/>
    <x v="2"/>
    <n v="1"/>
    <s v="6201Н-001-"/>
    <n v="48.666666666666664"/>
    <s v="22"/>
    <n v="1439.7222222222224"/>
    <s v="4"/>
    <s v="5"/>
  </r>
  <r>
    <x v="2"/>
    <x v="2"/>
    <s v="Население"/>
    <m/>
    <m/>
    <s v="Договор"/>
    <d v="2015-03-31T00:00:00"/>
    <d v="2017-10-31T00:00:00"/>
    <n v="1191.5999999999999"/>
    <x v="2"/>
    <n v="1"/>
    <s v="6201Н-001-"/>
    <n v="6.083333333333333"/>
    <s v="07"/>
    <n v="760.41666666666674"/>
    <s v="1"/>
    <n v="0"/>
  </r>
  <r>
    <x v="2"/>
    <x v="2"/>
    <s v="Население"/>
    <m/>
    <m/>
    <s v="Договор"/>
    <d v="2011-11-30T00:00:00"/>
    <d v="2011-12-20T00:00:00"/>
    <n v="19488.32"/>
    <x v="2"/>
    <n v="1"/>
    <s v="6201Н-001-"/>
    <n v="46.638888888888893"/>
    <s v="21"/>
    <n v="1378.8888888888889"/>
    <s v="4"/>
    <s v="5"/>
  </r>
  <r>
    <x v="2"/>
    <x v="2"/>
    <s v="Население"/>
    <m/>
    <m/>
    <s v="Договор"/>
    <d v="2014-02-28T00:00:00"/>
    <d v="2014-02-28T00:00:00"/>
    <n v="21005.05"/>
    <x v="2"/>
    <n v="1"/>
    <s v="6201Н-001-"/>
    <n v="19.263888888888889"/>
    <s v="15"/>
    <n v="577.91666666666663"/>
    <s v="4"/>
    <s v="5"/>
  </r>
  <r>
    <x v="2"/>
    <x v="2"/>
    <s v="Население"/>
    <m/>
    <m/>
    <s v="Договор"/>
    <d v="2014-02-28T00:00:00"/>
    <d v="2014-09-30T00:00:00"/>
    <n v="5225.38"/>
    <x v="2"/>
    <n v="1"/>
    <s v="6201Н-001-"/>
    <n v="19.263888888888889"/>
    <s v="15"/>
    <n v="365"/>
    <s v="4"/>
    <s v="5"/>
  </r>
  <r>
    <x v="2"/>
    <x v="2"/>
    <s v="Население"/>
    <m/>
    <m/>
    <s v="Договор"/>
    <d v="2014-02-28T00:00:00"/>
    <d v="2014-03-20T00:00:00"/>
    <n v="22.44"/>
    <x v="2"/>
    <n v="1"/>
    <s v="6201Н-001-"/>
    <n v="19.263888888888889"/>
    <s v="15"/>
    <n v="557.6388888888888"/>
    <s v="4"/>
    <s v="5"/>
  </r>
  <r>
    <x v="2"/>
    <x v="2"/>
    <s v="Население"/>
    <m/>
    <m/>
    <s v="Договор"/>
    <d v="2011-06-30T00:00:00"/>
    <d v="2011-07-20T00:00:00"/>
    <n v="3365.93"/>
    <x v="2"/>
    <n v="1"/>
    <s v="6201Н-001-"/>
    <n v="51.708333333333336"/>
    <s v="22"/>
    <n v="1530.9722222222224"/>
    <s v="4"/>
    <s v="5"/>
  </r>
  <r>
    <x v="2"/>
    <x v="2"/>
    <s v="Население"/>
    <m/>
    <m/>
    <s v="Договор"/>
    <d v="2014-05-31T00:00:00"/>
    <d v="2017-06-30T00:00:00"/>
    <n v="390895.53"/>
    <x v="2"/>
    <n v="1"/>
    <s v="6201Н-001-"/>
    <n v="16.222222222222221"/>
    <s v="14"/>
    <n v="638.75"/>
    <s v="1"/>
    <n v="0"/>
  </r>
  <r>
    <x v="2"/>
    <x v="2"/>
    <s v="Население"/>
    <m/>
    <m/>
    <s v="Договор"/>
    <d v="2014-01-31T00:00:00"/>
    <d v="2014-03-31T00:00:00"/>
    <n v="5465.28"/>
    <x v="2"/>
    <n v="1"/>
    <s v="6201Н-001-"/>
    <n v="20.277777777777779"/>
    <s v="15"/>
    <n v="547.5"/>
    <s v="4"/>
    <s v="5"/>
  </r>
  <r>
    <x v="2"/>
    <x v="2"/>
    <s v="Население"/>
    <m/>
    <m/>
    <s v="Договор"/>
    <d v="2014-07-31T00:00:00"/>
    <d v="2015-03-31T00:00:00"/>
    <n v="3381"/>
    <x v="2"/>
    <n v="1"/>
    <s v="6201Н-001-"/>
    <n v="14.194444444444446"/>
    <s v="13"/>
    <n v="182.5"/>
    <s v="4"/>
    <n v="0"/>
  </r>
  <r>
    <x v="2"/>
    <x v="2"/>
    <s v="Население"/>
    <m/>
    <m/>
    <s v="Договор"/>
    <d v="2011-10-31T00:00:00"/>
    <d v="2011-11-20T00:00:00"/>
    <n v="2029.51"/>
    <x v="2"/>
    <n v="1"/>
    <s v="6201Н-001-"/>
    <n v="47.652777777777779"/>
    <s v="21"/>
    <n v="1409.3055555555557"/>
    <s v="4"/>
    <s v="5"/>
  </r>
  <r>
    <x v="2"/>
    <x v="2"/>
    <s v="Население"/>
    <m/>
    <m/>
    <s v="Договор"/>
    <d v="2015-04-30T00:00:00"/>
    <d v="2015-08-31T00:00:00"/>
    <n v="4840.99"/>
    <x v="2"/>
    <n v="1"/>
    <s v="6201Н-001-"/>
    <n v="5.0694444444444446"/>
    <s v="06"/>
    <n v="30.416666666666664"/>
    <s v="2"/>
    <n v="0"/>
  </r>
  <r>
    <x v="2"/>
    <x v="2"/>
    <s v="Население"/>
    <m/>
    <m/>
    <s v="Договор"/>
    <d v="2015-02-28T00:00:00"/>
    <d v="2018-02-28T00:00:00"/>
    <n v="210926.28"/>
    <x v="2"/>
    <n v="1"/>
    <s v="6201Н-001-"/>
    <n v="7.0972222222222232"/>
    <s v="08"/>
    <n v="880.05555555555554"/>
    <s v="1"/>
    <n v="0"/>
  </r>
  <r>
    <x v="2"/>
    <x v="2"/>
    <s v="Население"/>
    <m/>
    <m/>
    <s v="Договор"/>
    <d v="2014-03-31T00:00:00"/>
    <d v="2014-10-31T00:00:00"/>
    <n v="7498.63"/>
    <x v="2"/>
    <n v="1"/>
    <s v="6201Н-001-"/>
    <n v="18.25"/>
    <s v="15"/>
    <n v="334.58333333333331"/>
    <s v="4"/>
    <n v="0"/>
  </r>
  <r>
    <x v="2"/>
    <x v="2"/>
    <s v="Население"/>
    <m/>
    <m/>
    <s v="Договор"/>
    <d v="2014-03-31T00:00:00"/>
    <d v="2015-06-30T00:00:00"/>
    <n v="11492.35"/>
    <x v="2"/>
    <n v="1"/>
    <s v="6201Н-001-"/>
    <n v="18.25"/>
    <s v="15"/>
    <n v="91.25"/>
    <s v="4"/>
    <n v="0"/>
  </r>
  <r>
    <x v="2"/>
    <x v="2"/>
    <s v="Население"/>
    <m/>
    <m/>
    <s v="Договор"/>
    <d v="2015-09-30T00:00:00"/>
    <d v="2016-10-31T00:00:00"/>
    <n v="161217.20000000001"/>
    <x v="2"/>
    <n v="1"/>
    <s v="6201Н-001-"/>
    <n v="0"/>
    <s v="01"/>
    <n v="395.41666666666663"/>
    <s v="1"/>
    <n v="0"/>
  </r>
  <r>
    <x v="2"/>
    <x v="2"/>
    <s v="Население"/>
    <m/>
    <m/>
    <s v="Договор"/>
    <d v="2015-07-31T00:00:00"/>
    <d v="2015-07-31T00:00:00"/>
    <n v="27242"/>
    <x v="2"/>
    <n v="1"/>
    <s v="6201Н-001-"/>
    <n v="2.0277777777777777"/>
    <s v="03"/>
    <n v="60.833333333333329"/>
    <s v="3"/>
    <n v="0"/>
  </r>
  <r>
    <x v="2"/>
    <x v="2"/>
    <s v="Население"/>
    <m/>
    <m/>
    <s v="Договор"/>
    <d v="2014-05-31T00:00:00"/>
    <d v="2014-06-20T00:00:00"/>
    <n v="17.5"/>
    <x v="2"/>
    <n v="1"/>
    <s v="6201Н-001-"/>
    <n v="16.222222222222221"/>
    <s v="14"/>
    <n v="466.38888888888886"/>
    <s v="4"/>
    <s v="5"/>
  </r>
  <r>
    <x v="2"/>
    <x v="2"/>
    <s v="Население"/>
    <m/>
    <m/>
    <s v="Договор"/>
    <d v="2015-02-28T00:00:00"/>
    <d v="2015-04-30T00:00:00"/>
    <n v="2041.96"/>
    <x v="2"/>
    <n v="1"/>
    <s v="6201Н-001-"/>
    <n v="7.0972222222222232"/>
    <s v="08"/>
    <n v="152.08333333333334"/>
    <s v="4"/>
    <n v="0"/>
  </r>
  <r>
    <x v="2"/>
    <x v="2"/>
    <s v="Население"/>
    <m/>
    <m/>
    <s v="Договор"/>
    <d v="2015-02-28T00:00:00"/>
    <d v="2016-09-30T00:00:00"/>
    <n v="1248"/>
    <x v="2"/>
    <n v="1"/>
    <s v="6201Н-001-"/>
    <n v="7.0972222222222232"/>
    <s v="08"/>
    <n v="365"/>
    <s v="1"/>
    <n v="0"/>
  </r>
  <r>
    <x v="2"/>
    <x v="2"/>
    <s v="Население"/>
    <m/>
    <m/>
    <s v="Договор"/>
    <d v="2014-07-31T00:00:00"/>
    <d v="2014-12-31T00:00:00"/>
    <n v="4256.82"/>
    <x v="2"/>
    <n v="1"/>
    <s v="6201Н-001-"/>
    <n v="14.194444444444446"/>
    <s v="13"/>
    <n v="273.75"/>
    <s v="4"/>
    <n v="0"/>
  </r>
  <r>
    <x v="2"/>
    <x v="2"/>
    <s v="Население"/>
    <m/>
    <m/>
    <s v="Договор"/>
    <d v="2014-08-31T00:00:00"/>
    <d v="2015-01-31T00:00:00"/>
    <n v="2764.5"/>
    <x v="2"/>
    <n v="1"/>
    <s v="6201Н-001-"/>
    <n v="13.180555555555554"/>
    <s v="13"/>
    <n v="243.33333333333331"/>
    <s v="4"/>
    <n v="0"/>
  </r>
  <r>
    <x v="2"/>
    <x v="2"/>
    <s v="Население"/>
    <m/>
    <m/>
    <s v="Договор"/>
    <d v="2015-08-31T00:00:00"/>
    <d v="2015-09-20T00:00:00"/>
    <n v="7697.8"/>
    <x v="2"/>
    <n v="1"/>
    <s v="6201Н-001-"/>
    <n v="1.0138888888888888"/>
    <s v="02"/>
    <n v="10.138888888888888"/>
    <s v="2"/>
    <n v="0"/>
  </r>
  <r>
    <x v="2"/>
    <x v="2"/>
    <s v="Население"/>
    <m/>
    <m/>
    <s v="Договор"/>
    <d v="2014-06-30T00:00:00"/>
    <d v="2014-08-31T00:00:00"/>
    <n v="1689.5"/>
    <x v="2"/>
    <n v="1"/>
    <s v="6201Н-001-"/>
    <n v="15.208333333333334"/>
    <s v="14"/>
    <n v="395.41666666666663"/>
    <s v="4"/>
    <s v="5"/>
  </r>
  <r>
    <x v="2"/>
    <x v="2"/>
    <s v="Население"/>
    <m/>
    <m/>
    <s v="Договор"/>
    <d v="2015-08-31T00:00:00"/>
    <d v="2018-07-31T00:00:00"/>
    <n v="2690"/>
    <x v="2"/>
    <n v="1"/>
    <s v="6201Н-001-"/>
    <n v="1.0138888888888888"/>
    <s v="02"/>
    <n v="1034.1666666666667"/>
    <s v="1"/>
    <n v="0"/>
  </r>
  <r>
    <x v="2"/>
    <x v="2"/>
    <s v="Население"/>
    <m/>
    <m/>
    <s v="Договор"/>
    <d v="2014-07-31T00:00:00"/>
    <d v="2018-06-30T00:00:00"/>
    <n v="2501.94"/>
    <x v="2"/>
    <n v="1"/>
    <s v="6201Н-001-"/>
    <n v="14.194444444444446"/>
    <s v="13"/>
    <n v="1003.75"/>
    <s v="1"/>
    <n v="0"/>
  </r>
  <r>
    <x v="2"/>
    <x v="2"/>
    <s v="Население"/>
    <m/>
    <m/>
    <s v="Договор"/>
    <d v="2014-09-30T00:00:00"/>
    <d v="2017-07-31T00:00:00"/>
    <n v="1750"/>
    <x v="2"/>
    <n v="1"/>
    <s v="6201Н-001-"/>
    <n v="12.166666666666666"/>
    <s v="13"/>
    <n v="669.16666666666663"/>
    <s v="1"/>
    <n v="0"/>
  </r>
  <r>
    <x v="2"/>
    <x v="2"/>
    <s v="Население"/>
    <m/>
    <m/>
    <s v="Договор"/>
    <d v="2012-03-31T00:00:00"/>
    <d v="2012-04-20T00:00:00"/>
    <n v="634.44000000000005"/>
    <x v="2"/>
    <n v="1"/>
    <s v="6201Н-001-"/>
    <n v="42.583333333333336"/>
    <s v="21"/>
    <n v="1257.2222222222224"/>
    <s v="4"/>
    <s v="5"/>
  </r>
  <r>
    <x v="2"/>
    <x v="2"/>
    <s v="Население"/>
    <m/>
    <m/>
    <s v="Договор"/>
    <d v="2015-05-31T00:00:00"/>
    <d v="2015-05-31T00:00:00"/>
    <n v="1940.32"/>
    <x v="2"/>
    <n v="1"/>
    <s v="6201Н-001-"/>
    <n v="4.0555555555555554"/>
    <s v="05"/>
    <n v="121.66666666666666"/>
    <s v="4"/>
    <n v="0"/>
  </r>
  <r>
    <x v="2"/>
    <x v="2"/>
    <s v="Население"/>
    <m/>
    <m/>
    <s v="Договор"/>
    <d v="2014-06-30T00:00:00"/>
    <d v="2014-06-30T00:00:00"/>
    <n v="19155.45"/>
    <x v="2"/>
    <n v="1"/>
    <s v="6201Н-001-"/>
    <n v="15.208333333333334"/>
    <s v="14"/>
    <n v="456.25"/>
    <s v="4"/>
    <s v="5"/>
  </r>
  <r>
    <x v="2"/>
    <x v="2"/>
    <s v="Население"/>
    <m/>
    <m/>
    <s v="Договор"/>
    <d v="2014-09-30T00:00:00"/>
    <d v="2015-03-31T00:00:00"/>
    <n v="4820.55"/>
    <x v="2"/>
    <n v="1"/>
    <s v="6201Н-001-"/>
    <n v="12.166666666666666"/>
    <s v="13"/>
    <n v="182.5"/>
    <s v="4"/>
    <n v="0"/>
  </r>
  <r>
    <x v="2"/>
    <x v="2"/>
    <s v="Население"/>
    <m/>
    <m/>
    <s v="Договор"/>
    <d v="2015-02-28T00:00:00"/>
    <d v="2016-02-29T00:00:00"/>
    <n v="104229.35"/>
    <x v="2"/>
    <n v="1"/>
    <s v="6201Н-001-"/>
    <n v="7.0972222222222232"/>
    <s v="08"/>
    <n v="151.06944444444443"/>
    <s v="1"/>
    <n v="0"/>
  </r>
  <r>
    <x v="2"/>
    <x v="2"/>
    <s v="Население"/>
    <m/>
    <m/>
    <s v="Договор"/>
    <d v="2011-07-31T00:00:00"/>
    <d v="2011-08-20T00:00:00"/>
    <n v="5561.94"/>
    <x v="2"/>
    <n v="1"/>
    <s v="6201Н-001-"/>
    <n v="50.69444444444445"/>
    <s v="22"/>
    <n v="1500.5555555555554"/>
    <s v="4"/>
    <s v="5"/>
  </r>
  <r>
    <x v="2"/>
    <x v="2"/>
    <s v="Население"/>
    <m/>
    <m/>
    <s v="Договор"/>
    <d v="2014-11-30T00:00:00"/>
    <d v="2015-07-31T00:00:00"/>
    <n v="5258.87"/>
    <x v="2"/>
    <n v="1"/>
    <s v="6201Н-001-"/>
    <n v="10.138888888888889"/>
    <s v="11"/>
    <n v="60.833333333333329"/>
    <s v="3"/>
    <n v="0"/>
  </r>
  <r>
    <x v="2"/>
    <x v="2"/>
    <s v="Население"/>
    <m/>
    <m/>
    <s v="Договор"/>
    <d v="2014-04-30T00:00:00"/>
    <d v="2015-08-31T00:00:00"/>
    <n v="14206.66"/>
    <x v="2"/>
    <n v="1"/>
    <s v="6201Н-001-"/>
    <n v="17.236111111111111"/>
    <s v="14"/>
    <n v="30.416666666666664"/>
    <s v="2"/>
    <n v="0"/>
  </r>
  <r>
    <x v="2"/>
    <x v="2"/>
    <s v="Население"/>
    <m/>
    <m/>
    <s v="Договор"/>
    <d v="2014-09-30T00:00:00"/>
    <d v="2015-07-31T00:00:00"/>
    <n v="8038.59"/>
    <x v="2"/>
    <n v="1"/>
    <s v="6201Н-001-"/>
    <n v="12.166666666666666"/>
    <s v="13"/>
    <n v="60.833333333333329"/>
    <s v="3"/>
    <n v="0"/>
  </r>
  <r>
    <x v="2"/>
    <x v="2"/>
    <s v="Население"/>
    <m/>
    <m/>
    <s v="Договор"/>
    <d v="2014-11-30T00:00:00"/>
    <d v="2017-10-31T00:00:00"/>
    <n v="2282.21"/>
    <x v="2"/>
    <n v="1"/>
    <s v="6201Н-001-"/>
    <n v="10.138888888888889"/>
    <s v="11"/>
    <n v="760.41666666666674"/>
    <s v="1"/>
    <n v="0"/>
  </r>
  <r>
    <x v="2"/>
    <x v="2"/>
    <s v="Население"/>
    <m/>
    <m/>
    <s v="Договор"/>
    <d v="2014-07-31T00:00:00"/>
    <d v="2015-02-28T00:00:00"/>
    <n v="3230.38"/>
    <x v="2"/>
    <n v="1"/>
    <s v="6201Н-001-"/>
    <n v="14.194444444444446"/>
    <s v="13"/>
    <n v="212.91666666666669"/>
    <s v="4"/>
    <n v="0"/>
  </r>
  <r>
    <x v="2"/>
    <x v="2"/>
    <s v="Население"/>
    <m/>
    <m/>
    <s v="Договор"/>
    <d v="2010-08-31T00:00:00"/>
    <d v="2010-09-20T00:00:00"/>
    <n v="200"/>
    <x v="2"/>
    <n v="1"/>
    <s v="6201Н-001-"/>
    <n v="61.847222222222214"/>
    <s v="23"/>
    <n v="1835.1388888888889"/>
    <s v="4"/>
    <s v="5"/>
  </r>
  <r>
    <x v="2"/>
    <x v="2"/>
    <s v="Население"/>
    <m/>
    <m/>
    <s v="Договор"/>
    <d v="2014-01-31T00:00:00"/>
    <d v="2017-01-31T00:00:00"/>
    <n v="7925"/>
    <x v="2"/>
    <n v="1"/>
    <s v="6201Н-001-"/>
    <n v="20.277777777777779"/>
    <s v="15"/>
    <n v="486.66666666666663"/>
    <s v="1"/>
    <n v="0"/>
  </r>
  <r>
    <x v="2"/>
    <x v="2"/>
    <s v="Население"/>
    <m/>
    <m/>
    <s v="Договор"/>
    <d v="2010-11-30T00:00:00"/>
    <d v="2010-12-20T00:00:00"/>
    <n v="4595.58"/>
    <x v="2"/>
    <n v="1"/>
    <s v="6201Н-001-"/>
    <n v="58.80555555555555"/>
    <s v="22"/>
    <n v="1743.8888888888889"/>
    <s v="4"/>
    <s v="5"/>
  </r>
  <r>
    <x v="2"/>
    <x v="2"/>
    <s v="Население"/>
    <m/>
    <m/>
    <s v="Договор"/>
    <d v="2010-08-31T00:00:00"/>
    <d v="2010-09-20T00:00:00"/>
    <n v="0"/>
    <x v="2"/>
    <n v="1"/>
    <s v="6201Н-001-"/>
    <n v="61.847222222222214"/>
    <s v="23"/>
    <n v="1835.1388888888889"/>
    <s v="4"/>
    <s v="5"/>
  </r>
  <r>
    <x v="2"/>
    <x v="2"/>
    <s v="Население"/>
    <m/>
    <m/>
    <s v="Договор"/>
    <d v="2014-09-30T00:00:00"/>
    <d v="2014-10-20T00:00:00"/>
    <n v="2251"/>
    <x v="2"/>
    <n v="1"/>
    <s v="6201Н-001-"/>
    <n v="12.166666666666666"/>
    <s v="13"/>
    <n v="344.72222222222223"/>
    <s v="4"/>
    <n v="0"/>
  </r>
  <r>
    <x v="2"/>
    <x v="2"/>
    <s v="Население"/>
    <m/>
    <m/>
    <s v="Договор"/>
    <d v="2014-10-31T00:00:00"/>
    <d v="2015-03-31T00:00:00"/>
    <n v="3144"/>
    <x v="2"/>
    <n v="1"/>
    <s v="6201Н-001-"/>
    <n v="11.152777777777777"/>
    <s v="12"/>
    <n v="182.5"/>
    <s v="4"/>
    <n v="0"/>
  </r>
  <r>
    <x v="2"/>
    <x v="2"/>
    <s v="Население"/>
    <m/>
    <m/>
    <s v="Договор"/>
    <d v="2014-01-31T00:00:00"/>
    <d v="2017-04-30T00:00:00"/>
    <n v="2660"/>
    <x v="2"/>
    <n v="1"/>
    <s v="6201Н-001-"/>
    <n v="20.277777777777779"/>
    <s v="15"/>
    <n v="577.91666666666663"/>
    <s v="1"/>
    <n v="0"/>
  </r>
  <r>
    <x v="2"/>
    <x v="2"/>
    <s v="Население"/>
    <m/>
    <m/>
    <s v="Договор"/>
    <d v="2015-01-31T00:00:00"/>
    <d v="2018-03-31T00:00:00"/>
    <n v="1612"/>
    <x v="2"/>
    <n v="1"/>
    <s v="6201Н-001-"/>
    <n v="8.1111111111111107"/>
    <s v="09"/>
    <n v="912.5"/>
    <s v="1"/>
    <n v="0"/>
  </r>
  <r>
    <x v="2"/>
    <x v="2"/>
    <s v="Население"/>
    <m/>
    <m/>
    <s v="Договор"/>
    <d v="2015-06-30T00:00:00"/>
    <d v="2015-06-30T00:00:00"/>
    <n v="2690"/>
    <x v="2"/>
    <n v="1"/>
    <s v="6201Н-001-"/>
    <n v="3.0416666666666665"/>
    <s v="04"/>
    <n v="91.25"/>
    <s v="4"/>
    <n v="0"/>
  </r>
  <r>
    <x v="2"/>
    <x v="2"/>
    <s v="Население"/>
    <m/>
    <m/>
    <s v="Договор"/>
    <d v="2014-01-31T00:00:00"/>
    <d v="2016-10-31T00:00:00"/>
    <n v="4720"/>
    <x v="2"/>
    <n v="1"/>
    <s v="6201Н-001-"/>
    <n v="20.277777777777779"/>
    <s v="15"/>
    <n v="395.41666666666663"/>
    <s v="1"/>
    <n v="0"/>
  </r>
  <r>
    <x v="2"/>
    <x v="2"/>
    <s v="Население"/>
    <m/>
    <m/>
    <s v="Договор"/>
    <d v="2014-09-30T00:00:00"/>
    <d v="2015-11-30T00:00:00"/>
    <n v="570"/>
    <x v="2"/>
    <n v="1"/>
    <s v="6201Н-001-"/>
    <n v="12.166666666666666"/>
    <s v="13"/>
    <n v="60.833333333333329"/>
    <s v="1"/>
    <n v="0"/>
  </r>
  <r>
    <x v="2"/>
    <x v="2"/>
    <s v="Население"/>
    <m/>
    <m/>
    <s v="Договор"/>
    <d v="2014-08-31T00:00:00"/>
    <d v="2016-08-31T00:00:00"/>
    <n v="936"/>
    <x v="2"/>
    <n v="1"/>
    <s v="6201Н-001-"/>
    <n v="13.180555555555554"/>
    <s v="13"/>
    <n v="334.58333333333331"/>
    <s v="1"/>
    <n v="0"/>
  </r>
  <r>
    <x v="2"/>
    <x v="2"/>
    <s v="Население"/>
    <m/>
    <m/>
    <s v="Договор"/>
    <d v="2015-04-30T00:00:00"/>
    <d v="2015-04-30T00:00:00"/>
    <n v="4182.83"/>
    <x v="2"/>
    <n v="1"/>
    <s v="6201Н-001-"/>
    <n v="5.0694444444444446"/>
    <s v="06"/>
    <n v="152.08333333333334"/>
    <s v="4"/>
    <n v="0"/>
  </r>
  <r>
    <x v="2"/>
    <x v="2"/>
    <s v="Население"/>
    <m/>
    <m/>
    <s v="Договор"/>
    <d v="2014-11-30T00:00:00"/>
    <d v="2015-07-31T00:00:00"/>
    <n v="4393"/>
    <x v="2"/>
    <n v="1"/>
    <s v="6201Н-001-"/>
    <n v="10.138888888888889"/>
    <s v="11"/>
    <n v="60.833333333333329"/>
    <s v="3"/>
    <n v="0"/>
  </r>
  <r>
    <x v="2"/>
    <x v="2"/>
    <s v="Население"/>
    <m/>
    <m/>
    <s v="Договор"/>
    <d v="2015-02-28T00:00:00"/>
    <d v="2015-05-31T00:00:00"/>
    <n v="2251.96"/>
    <x v="2"/>
    <n v="1"/>
    <s v="6201Н-001-"/>
    <n v="7.0972222222222232"/>
    <s v="08"/>
    <n v="121.66666666666666"/>
    <s v="4"/>
    <n v="0"/>
  </r>
  <r>
    <x v="3"/>
    <x v="2"/>
    <s v="Население"/>
    <m/>
    <m/>
    <s v="Договор"/>
    <d v="2012-03-31T00:00:00"/>
    <d v="2012-04-20T00:00:00"/>
    <n v="10731.09"/>
    <x v="2"/>
    <n v="1"/>
    <s v="6202Н-001-"/>
    <n v="42.583333333333336"/>
    <s v="21"/>
    <n v="1257.2222222222224"/>
    <s v="4"/>
    <s v="5"/>
  </r>
  <r>
    <x v="3"/>
    <x v="2"/>
    <s v="Население"/>
    <m/>
    <m/>
    <s v="Договор"/>
    <d v="2012-04-30T00:00:00"/>
    <d v="2012-05-20T00:00:00"/>
    <n v="11913.77"/>
    <x v="2"/>
    <n v="1"/>
    <s v="6202Н-001-"/>
    <n v="41.569444444444443"/>
    <s v="21"/>
    <n v="1226.8055555555557"/>
    <s v="4"/>
    <s v="5"/>
  </r>
  <r>
    <x v="3"/>
    <x v="2"/>
    <s v="Население"/>
    <m/>
    <m/>
    <s v="Договор"/>
    <d v="2014-06-30T00:00:00"/>
    <d v="2014-07-31T00:00:00"/>
    <n v="1361.17"/>
    <x v="2"/>
    <n v="1"/>
    <s v="6202Н-001-"/>
    <n v="15.208333333333334"/>
    <s v="14"/>
    <n v="425.83333333333337"/>
    <s v="4"/>
    <s v="5"/>
  </r>
  <r>
    <x v="3"/>
    <x v="2"/>
    <s v="Население"/>
    <m/>
    <m/>
    <s v="Договор"/>
    <d v="2012-10-31T00:00:00"/>
    <d v="2012-11-20T00:00:00"/>
    <n v="8.5"/>
    <x v="2"/>
    <n v="1"/>
    <s v="6202Н-001-"/>
    <n v="35.486111111111107"/>
    <s v="20"/>
    <n v="1044.3055555555557"/>
    <s v="4"/>
    <s v="5"/>
  </r>
  <r>
    <x v="3"/>
    <x v="2"/>
    <s v="Население"/>
    <m/>
    <m/>
    <s v="Договор"/>
    <d v="2011-12-31T00:00:00"/>
    <d v="2012-01-20T00:00:00"/>
    <n v="928.9"/>
    <x v="2"/>
    <n v="1"/>
    <s v="6202Н-001-"/>
    <n v="45.625"/>
    <s v="21"/>
    <n v="1348.4722222222224"/>
    <s v="4"/>
    <s v="5"/>
  </r>
  <r>
    <x v="3"/>
    <x v="2"/>
    <s v="Население"/>
    <m/>
    <m/>
    <s v="Договор"/>
    <d v="2015-04-30T00:00:00"/>
    <d v="2017-05-31T00:00:00"/>
    <n v="248061.63"/>
    <x v="2"/>
    <n v="1"/>
    <s v="6202Н-001-"/>
    <n v="5.0694444444444446"/>
    <s v="06"/>
    <n v="608.33333333333337"/>
    <s v="1"/>
    <n v="0"/>
  </r>
  <r>
    <x v="3"/>
    <x v="2"/>
    <s v="Население"/>
    <m/>
    <m/>
    <s v="Договор"/>
    <d v="2014-05-31T00:00:00"/>
    <d v="2015-04-30T00:00:00"/>
    <n v="5206.5"/>
    <x v="2"/>
    <n v="1"/>
    <s v="6202Н-001-"/>
    <n v="16.222222222222221"/>
    <s v="14"/>
    <n v="152.08333333333334"/>
    <s v="4"/>
    <n v="0"/>
  </r>
  <r>
    <x v="3"/>
    <x v="2"/>
    <s v="Население"/>
    <m/>
    <m/>
    <s v="Договор"/>
    <d v="2014-10-31T00:00:00"/>
    <d v="2018-11-30T00:00:00"/>
    <n v="253955.4"/>
    <x v="2"/>
    <n v="1"/>
    <s v="6202Н-001-"/>
    <n v="11.152777777777777"/>
    <s v="12"/>
    <n v="1155.8333333333333"/>
    <s v="1"/>
    <n v="0"/>
  </r>
  <r>
    <x v="3"/>
    <x v="2"/>
    <s v="Население"/>
    <m/>
    <m/>
    <s v="Договор"/>
    <d v="2014-04-30T00:00:00"/>
    <d v="2014-12-31T00:00:00"/>
    <n v="5253.71"/>
    <x v="2"/>
    <n v="1"/>
    <s v="6202Н-001-"/>
    <n v="17.236111111111111"/>
    <s v="14"/>
    <n v="273.75"/>
    <s v="4"/>
    <n v="0"/>
  </r>
  <r>
    <x v="3"/>
    <x v="2"/>
    <s v="Население"/>
    <m/>
    <m/>
    <s v="Договор"/>
    <d v="2015-03-31T00:00:00"/>
    <d v="2017-12-31T00:00:00"/>
    <n v="2055.2600000000002"/>
    <x v="2"/>
    <n v="1"/>
    <s v="6202Н-001-"/>
    <n v="6.083333333333333"/>
    <s v="07"/>
    <n v="821.25"/>
    <s v="1"/>
    <n v="0"/>
  </r>
  <r>
    <x v="3"/>
    <x v="2"/>
    <s v="Население"/>
    <m/>
    <m/>
    <s v="Договор"/>
    <d v="2014-10-31T00:00:00"/>
    <d v="2014-11-20T00:00:00"/>
    <n v="4626.58"/>
    <x v="2"/>
    <n v="1"/>
    <s v="6202Н-001-"/>
    <n v="11.152777777777777"/>
    <s v="12"/>
    <n v="314.3055555555556"/>
    <s v="4"/>
    <n v="0"/>
  </r>
  <r>
    <x v="3"/>
    <x v="2"/>
    <s v="Население"/>
    <m/>
    <m/>
    <s v="Договор"/>
    <d v="2011-09-30T00:00:00"/>
    <d v="2011-10-20T00:00:00"/>
    <n v="1915"/>
    <x v="2"/>
    <n v="1"/>
    <s v="6202Н-001-"/>
    <n v="48.666666666666664"/>
    <s v="22"/>
    <n v="1439.7222222222224"/>
    <s v="4"/>
    <s v="5"/>
  </r>
  <r>
    <x v="3"/>
    <x v="2"/>
    <s v="Население"/>
    <m/>
    <m/>
    <s v="Договор"/>
    <d v="2014-03-31T00:00:00"/>
    <d v="2014-11-30T00:00:00"/>
    <n v="7134.8"/>
    <x v="2"/>
    <n v="1"/>
    <s v="6202Н-001-"/>
    <n v="18.25"/>
    <s v="15"/>
    <n v="304.16666666666669"/>
    <s v="4"/>
    <n v="0"/>
  </r>
  <r>
    <x v="3"/>
    <x v="2"/>
    <s v="Население"/>
    <m/>
    <m/>
    <s v="Договор"/>
    <d v="2014-12-31T00:00:00"/>
    <d v="2019-01-31T00:00:00"/>
    <n v="72743"/>
    <x v="2"/>
    <n v="1"/>
    <s v="6202Н-001-"/>
    <n v="9.125"/>
    <s v="10"/>
    <n v="1216.6666666666667"/>
    <s v="1"/>
    <n v="0"/>
  </r>
  <r>
    <x v="3"/>
    <x v="2"/>
    <s v="Население"/>
    <m/>
    <m/>
    <s v="Договор"/>
    <d v="2010-04-30T00:00:00"/>
    <d v="2010-05-20T00:00:00"/>
    <n v="100"/>
    <x v="2"/>
    <n v="1"/>
    <s v="6202Н-001-"/>
    <n v="65.902777777777786"/>
    <s v="23"/>
    <n v="1956.8055555555554"/>
    <s v="4"/>
    <s v="5"/>
  </r>
  <r>
    <x v="3"/>
    <x v="2"/>
    <s v="Население"/>
    <m/>
    <m/>
    <s v="Договор"/>
    <d v="2010-08-31T00:00:00"/>
    <d v="2010-09-20T00:00:00"/>
    <n v="113.81"/>
    <x v="2"/>
    <n v="1"/>
    <s v="6202Н-001-"/>
    <n v="61.847222222222214"/>
    <s v="23"/>
    <n v="1835.1388888888889"/>
    <s v="4"/>
    <s v="5"/>
  </r>
  <r>
    <x v="3"/>
    <x v="2"/>
    <s v="Население"/>
    <m/>
    <m/>
    <s v="Договор"/>
    <d v="2014-07-31T00:00:00"/>
    <d v="2017-10-31T00:00:00"/>
    <n v="98.17"/>
    <x v="2"/>
    <n v="1"/>
    <s v="6202Н-001-"/>
    <n v="14.194444444444446"/>
    <s v="13"/>
    <n v="760.41666666666674"/>
    <s v="1"/>
    <n v="0"/>
  </r>
  <r>
    <x v="3"/>
    <x v="2"/>
    <s v="Население"/>
    <m/>
    <m/>
    <s v="Договор"/>
    <d v="2014-08-31T00:00:00"/>
    <d v="2018-08-31T00:00:00"/>
    <n v="301325.59000000003"/>
    <x v="2"/>
    <n v="1"/>
    <s v="6202Н-001-"/>
    <n v="13.180555555555554"/>
    <s v="13"/>
    <n v="1064.5833333333333"/>
    <s v="1"/>
    <n v="0"/>
  </r>
  <r>
    <x v="3"/>
    <x v="2"/>
    <s v="Население"/>
    <m/>
    <m/>
    <s v="Договор"/>
    <d v="2015-01-31T00:00:00"/>
    <d v="2015-07-31T00:00:00"/>
    <n v="3211.06"/>
    <x v="2"/>
    <n v="1"/>
    <s v="6202Н-001-"/>
    <n v="8.1111111111111107"/>
    <s v="09"/>
    <n v="60.833333333333329"/>
    <s v="3"/>
    <n v="0"/>
  </r>
  <r>
    <x v="3"/>
    <x v="2"/>
    <s v="Население"/>
    <m/>
    <m/>
    <s v="Договор"/>
    <d v="2014-02-28T00:00:00"/>
    <d v="2019-02-28T00:00:00"/>
    <n v="4898"/>
    <x v="2"/>
    <n v="1"/>
    <s v="6202Н-001-"/>
    <n v="19.263888888888889"/>
    <s v="15"/>
    <n v="1245.0555555555554"/>
    <s v="1"/>
    <n v="0"/>
  </r>
  <r>
    <x v="3"/>
    <x v="2"/>
    <s v="Население"/>
    <m/>
    <m/>
    <s v="Договор"/>
    <d v="2015-06-30T00:00:00"/>
    <d v="2015-07-31T00:00:00"/>
    <n v="637"/>
    <x v="2"/>
    <n v="1"/>
    <s v="6202Н-001-"/>
    <n v="3.0416666666666665"/>
    <s v="04"/>
    <n v="60.833333333333329"/>
    <s v="3"/>
    <n v="0"/>
  </r>
  <r>
    <x v="3"/>
    <x v="2"/>
    <s v="Население"/>
    <m/>
    <m/>
    <s v="Договор"/>
    <d v="2015-03-31T00:00:00"/>
    <d v="2015-04-30T00:00:00"/>
    <n v="1093"/>
    <x v="2"/>
    <n v="1"/>
    <s v="6202Н-001-"/>
    <n v="6.083333333333333"/>
    <s v="07"/>
    <n v="152.08333333333334"/>
    <s v="4"/>
    <n v="0"/>
  </r>
  <r>
    <x v="3"/>
    <x v="2"/>
    <s v="Население"/>
    <m/>
    <m/>
    <s v="Договор"/>
    <d v="2014-11-30T00:00:00"/>
    <d v="2014-12-31T00:00:00"/>
    <n v="380"/>
    <x v="2"/>
    <n v="1"/>
    <s v="6202Н-001-"/>
    <n v="10.138888888888889"/>
    <s v="11"/>
    <n v="273.75"/>
    <s v="4"/>
    <n v="0"/>
  </r>
  <r>
    <x v="3"/>
    <x v="2"/>
    <s v="Население"/>
    <m/>
    <m/>
    <s v="Договор"/>
    <d v="2015-07-31T00:00:00"/>
    <d v="2015-08-31T00:00:00"/>
    <n v="1982"/>
    <x v="2"/>
    <n v="1"/>
    <s v="6202Н-001-"/>
    <n v="2.0277777777777777"/>
    <s v="03"/>
    <n v="30.416666666666664"/>
    <s v="2"/>
    <n v="0"/>
  </r>
  <r>
    <x v="3"/>
    <x v="2"/>
    <s v="Население"/>
    <m/>
    <m/>
    <s v="Договор"/>
    <d v="2015-01-31T00:00:00"/>
    <d v="2015-06-30T00:00:00"/>
    <n v="2887.89"/>
    <x v="2"/>
    <n v="1"/>
    <s v="6202Н-001-"/>
    <n v="8.1111111111111107"/>
    <s v="09"/>
    <n v="91.25"/>
    <s v="4"/>
    <n v="0"/>
  </r>
  <r>
    <x v="3"/>
    <x v="2"/>
    <s v="Население"/>
    <m/>
    <m/>
    <s v="Договор"/>
    <d v="2015-01-31T00:00:00"/>
    <d v="2015-02-20T00:00:00"/>
    <n v="291.44"/>
    <x v="2"/>
    <n v="1"/>
    <s v="6202Н-001-"/>
    <n v="8.1111111111111107"/>
    <s v="09"/>
    <n v="223.05555555555557"/>
    <s v="4"/>
    <n v="0"/>
  </r>
  <r>
    <x v="3"/>
    <x v="2"/>
    <s v="Население"/>
    <m/>
    <m/>
    <s v="Договор"/>
    <d v="2014-05-31T00:00:00"/>
    <d v="2014-08-31T00:00:00"/>
    <n v="3953.43"/>
    <x v="2"/>
    <n v="1"/>
    <s v="6202Н-001-"/>
    <n v="16.222222222222221"/>
    <s v="14"/>
    <n v="395.41666666666663"/>
    <s v="4"/>
    <s v="5"/>
  </r>
  <r>
    <x v="3"/>
    <x v="2"/>
    <s v="Население"/>
    <m/>
    <m/>
    <s v="Договор"/>
    <d v="2015-01-31T00:00:00"/>
    <d v="2015-02-20T00:00:00"/>
    <n v="354"/>
    <x v="2"/>
    <n v="1"/>
    <s v="6202Н-001-"/>
    <n v="8.1111111111111107"/>
    <s v="09"/>
    <n v="223.05555555555557"/>
    <s v="4"/>
    <n v="0"/>
  </r>
  <r>
    <x v="3"/>
    <x v="2"/>
    <s v="Население"/>
    <m/>
    <m/>
    <s v="Договор"/>
    <d v="2015-01-31T00:00:00"/>
    <d v="2017-02-28T00:00:00"/>
    <n v="52235.94"/>
    <x v="2"/>
    <n v="1"/>
    <s v="6202Н-001-"/>
    <n v="8.1111111111111107"/>
    <s v="09"/>
    <n v="515.05555555555554"/>
    <s v="1"/>
    <n v="0"/>
  </r>
  <r>
    <x v="3"/>
    <x v="2"/>
    <s v="Население"/>
    <m/>
    <m/>
    <s v="Договор"/>
    <d v="2014-05-31T00:00:00"/>
    <d v="2014-10-31T00:00:00"/>
    <n v="6621.13"/>
    <x v="2"/>
    <n v="1"/>
    <s v="6202Н-001-"/>
    <n v="16.222222222222221"/>
    <s v="14"/>
    <n v="334.58333333333331"/>
    <s v="4"/>
    <n v="0"/>
  </r>
  <r>
    <x v="3"/>
    <x v="2"/>
    <s v="Население"/>
    <m/>
    <m/>
    <s v="Договор"/>
    <d v="2014-05-31T00:00:00"/>
    <d v="2018-06-30T00:00:00"/>
    <n v="184159.03"/>
    <x v="2"/>
    <n v="1"/>
    <s v="6202Н-001-"/>
    <n v="16.222222222222221"/>
    <s v="14"/>
    <n v="1003.75"/>
    <s v="1"/>
    <n v="0"/>
  </r>
  <r>
    <x v="3"/>
    <x v="2"/>
    <s v="Население"/>
    <m/>
    <m/>
    <s v="Договор"/>
    <d v="2012-08-31T00:00:00"/>
    <d v="2012-09-20T00:00:00"/>
    <n v="45.6"/>
    <x v="2"/>
    <n v="1"/>
    <s v="6202Н-001-"/>
    <n v="37.513888888888893"/>
    <s v="21"/>
    <n v="1105.1388888888889"/>
    <s v="4"/>
    <s v="5"/>
  </r>
  <r>
    <x v="3"/>
    <x v="2"/>
    <s v="Население"/>
    <m/>
    <m/>
    <s v="Договор"/>
    <d v="2015-08-31T00:00:00"/>
    <d v="2015-09-20T00:00:00"/>
    <n v="570.66"/>
    <x v="2"/>
    <n v="1"/>
    <s v="6202Н-001-"/>
    <n v="1.0138888888888888"/>
    <s v="02"/>
    <n v="10.138888888888888"/>
    <s v="2"/>
    <n v="0"/>
  </r>
  <r>
    <x v="3"/>
    <x v="2"/>
    <s v="Население"/>
    <m/>
    <m/>
    <s v="Договор"/>
    <d v="2014-06-30T00:00:00"/>
    <d v="2017-02-28T00:00:00"/>
    <n v="774"/>
    <x v="2"/>
    <n v="1"/>
    <s v="6202Н-001-"/>
    <n v="15.208333333333334"/>
    <s v="14"/>
    <n v="515.05555555555554"/>
    <s v="1"/>
    <n v="0"/>
  </r>
  <r>
    <x v="3"/>
    <x v="2"/>
    <s v="Население"/>
    <m/>
    <m/>
    <s v="Договор"/>
    <d v="2013-12-31T00:00:00"/>
    <d v="2014-01-20T00:00:00"/>
    <n v="40149.99"/>
    <x v="2"/>
    <n v="1"/>
    <s v="6202Н-001-"/>
    <n v="21.291666666666668"/>
    <s v="16"/>
    <n v="618.47222222222217"/>
    <s v="4"/>
    <s v="5"/>
  </r>
  <r>
    <x v="3"/>
    <x v="2"/>
    <s v="Население"/>
    <m/>
    <m/>
    <s v="Договор"/>
    <d v="2015-01-31T00:00:00"/>
    <d v="2015-02-20T00:00:00"/>
    <n v="1529923.1"/>
    <x v="2"/>
    <n v="1"/>
    <s v="6202Н-001-"/>
    <n v="8.1111111111111107"/>
    <s v="09"/>
    <n v="223.05555555555557"/>
    <s v="4"/>
    <n v="0"/>
  </r>
  <r>
    <x v="3"/>
    <x v="2"/>
    <s v="Население"/>
    <m/>
    <m/>
    <s v="Договор"/>
    <d v="2014-03-31T00:00:00"/>
    <d v="2014-04-20T00:00:00"/>
    <n v="813413.69"/>
    <x v="2"/>
    <n v="1"/>
    <s v="6202Н-001-"/>
    <n v="18.25"/>
    <s v="15"/>
    <n v="527.22222222222217"/>
    <s v="4"/>
    <s v="5"/>
  </r>
  <r>
    <x v="3"/>
    <x v="2"/>
    <s v="Население"/>
    <m/>
    <m/>
    <s v="Договор"/>
    <d v="2014-09-30T00:00:00"/>
    <d v="2014-10-20T00:00:00"/>
    <n v="31473.03"/>
    <x v="2"/>
    <n v="1"/>
    <s v="6202Н-001-"/>
    <n v="12.166666666666666"/>
    <s v="13"/>
    <n v="344.72222222222223"/>
    <s v="4"/>
    <n v="0"/>
  </r>
  <r>
    <x v="3"/>
    <x v="2"/>
    <s v="Население"/>
    <m/>
    <m/>
    <s v="Договор"/>
    <d v="2011-11-30T00:00:00"/>
    <d v="2011-12-20T00:00:00"/>
    <n v="593"/>
    <x v="2"/>
    <n v="1"/>
    <s v="6202Н-001-"/>
    <n v="46.638888888888893"/>
    <s v="21"/>
    <n v="1378.8888888888889"/>
    <s v="4"/>
    <s v="5"/>
  </r>
  <r>
    <x v="3"/>
    <x v="2"/>
    <s v="Население"/>
    <m/>
    <m/>
    <s v="Договор"/>
    <d v="2015-01-31T00:00:00"/>
    <d v="2018-02-28T00:00:00"/>
    <n v="368534.48"/>
    <x v="2"/>
    <n v="1"/>
    <s v="6202Н-001-"/>
    <n v="8.1111111111111107"/>
    <s v="09"/>
    <n v="880.05555555555554"/>
    <s v="1"/>
    <n v="0"/>
  </r>
  <r>
    <x v="3"/>
    <x v="2"/>
    <s v="Население"/>
    <m/>
    <m/>
    <s v="Договор"/>
    <d v="2013-05-31T00:00:00"/>
    <d v="2013-06-20T00:00:00"/>
    <n v="19770.349999999999"/>
    <x v="2"/>
    <n v="1"/>
    <s v="6202Н-001-"/>
    <n v="28.388888888888893"/>
    <s v="18"/>
    <n v="831.3888888888888"/>
    <s v="4"/>
    <s v="5"/>
  </r>
  <r>
    <x v="3"/>
    <x v="2"/>
    <s v="Население"/>
    <m/>
    <m/>
    <s v="Договор"/>
    <d v="2014-05-31T00:00:00"/>
    <d v="2015-01-31T00:00:00"/>
    <n v="4860.5"/>
    <x v="2"/>
    <n v="1"/>
    <s v="6202Н-001-"/>
    <n v="16.222222222222221"/>
    <s v="14"/>
    <n v="243.33333333333331"/>
    <s v="4"/>
    <n v="0"/>
  </r>
  <r>
    <x v="3"/>
    <x v="2"/>
    <s v="Население"/>
    <m/>
    <m/>
    <s v="Договор"/>
    <d v="2014-01-31T00:00:00"/>
    <d v="2014-02-28T00:00:00"/>
    <n v="3902.11"/>
    <x v="2"/>
    <n v="1"/>
    <s v="6202Н-001-"/>
    <n v="20.277777777777779"/>
    <s v="15"/>
    <n v="577.91666666666663"/>
    <s v="4"/>
    <s v="5"/>
  </r>
  <r>
    <x v="3"/>
    <x v="2"/>
    <s v="Население"/>
    <m/>
    <m/>
    <s v="Договор"/>
    <d v="2015-09-30T00:00:00"/>
    <d v="2016-08-31T00:00:00"/>
    <n v="28980"/>
    <x v="2"/>
    <n v="1"/>
    <s v="6202Н-001-"/>
    <n v="0"/>
    <s v="01"/>
    <n v="334.58333333333331"/>
    <s v="1"/>
    <n v="0"/>
  </r>
  <r>
    <x v="3"/>
    <x v="2"/>
    <s v="Население"/>
    <m/>
    <m/>
    <s v="Договор"/>
    <d v="2015-02-28T00:00:00"/>
    <d v="2015-08-31T00:00:00"/>
    <n v="5599.41"/>
    <x v="2"/>
    <n v="1"/>
    <s v="6202Н-001-"/>
    <n v="7.0972222222222232"/>
    <s v="08"/>
    <n v="30.416666666666664"/>
    <s v="2"/>
    <n v="0"/>
  </r>
  <r>
    <x v="3"/>
    <x v="2"/>
    <s v="Население"/>
    <m/>
    <m/>
    <s v="Договор"/>
    <d v="2014-03-31T00:00:00"/>
    <d v="2015-08-31T00:00:00"/>
    <n v="15846.99"/>
    <x v="2"/>
    <n v="1"/>
    <s v="6202Н-001-"/>
    <n v="18.25"/>
    <s v="15"/>
    <n v="30.416666666666664"/>
    <s v="2"/>
    <n v="0"/>
  </r>
  <r>
    <x v="3"/>
    <x v="2"/>
    <s v="Население"/>
    <m/>
    <m/>
    <s v="Договор"/>
    <d v="2009-11-30T00:00:00"/>
    <d v="2009-12-20T00:00:00"/>
    <n v="100"/>
    <x v="2"/>
    <n v="1"/>
    <s v="6202Н-001-"/>
    <n v="70.972222222222214"/>
    <s v="23"/>
    <n v="2108.8888888888887"/>
    <s v="4"/>
    <s v="5"/>
  </r>
  <r>
    <x v="3"/>
    <x v="2"/>
    <s v="Население"/>
    <m/>
    <m/>
    <s v="Договор"/>
    <d v="2014-04-30T00:00:00"/>
    <d v="2017-10-31T00:00:00"/>
    <n v="3220"/>
    <x v="2"/>
    <n v="1"/>
    <s v="6202Н-001-"/>
    <n v="17.236111111111111"/>
    <s v="14"/>
    <n v="760.41666666666674"/>
    <s v="1"/>
    <n v="0"/>
  </r>
  <r>
    <x v="3"/>
    <x v="2"/>
    <s v="Население"/>
    <m/>
    <m/>
    <s v="Договор"/>
    <d v="2015-01-31T00:00:00"/>
    <d v="2015-01-31T00:00:00"/>
    <n v="4029.7"/>
    <x v="2"/>
    <n v="1"/>
    <s v="6202Н-001-"/>
    <n v="8.1111111111111107"/>
    <s v="09"/>
    <n v="243.33333333333331"/>
    <s v="4"/>
    <n v="0"/>
  </r>
  <r>
    <x v="3"/>
    <x v="2"/>
    <s v="Население"/>
    <m/>
    <m/>
    <s v="Договор"/>
    <d v="2015-02-28T00:00:00"/>
    <d v="2015-04-30T00:00:00"/>
    <n v="1196.5999999999999"/>
    <x v="2"/>
    <n v="1"/>
    <s v="6202Н-001-"/>
    <n v="7.0972222222222232"/>
    <s v="08"/>
    <n v="152.08333333333334"/>
    <s v="4"/>
    <n v="0"/>
  </r>
  <r>
    <x v="3"/>
    <x v="2"/>
    <s v="Население"/>
    <m/>
    <m/>
    <s v="Договор"/>
    <d v="2010-02-28T00:00:00"/>
    <d v="2010-03-20T00:00:00"/>
    <n v="100"/>
    <x v="2"/>
    <n v="1"/>
    <s v="6202Н-001-"/>
    <n v="67.930555555555557"/>
    <s v="23"/>
    <n v="2017.6388888888889"/>
    <s v="4"/>
    <s v="5"/>
  </r>
  <r>
    <x v="3"/>
    <x v="2"/>
    <s v="Население"/>
    <m/>
    <m/>
    <s v="Договор"/>
    <d v="2015-01-31T00:00:00"/>
    <d v="2015-08-31T00:00:00"/>
    <n v="4878.99"/>
    <x v="2"/>
    <n v="1"/>
    <s v="6202Н-001-"/>
    <n v="8.1111111111111107"/>
    <s v="09"/>
    <n v="30.416666666666664"/>
    <s v="2"/>
    <n v="0"/>
  </r>
  <r>
    <x v="3"/>
    <x v="2"/>
    <s v="Население"/>
    <m/>
    <m/>
    <s v="Договор"/>
    <d v="2014-05-31T00:00:00"/>
    <d v="2015-02-28T00:00:00"/>
    <n v="7963.05"/>
    <x v="2"/>
    <n v="1"/>
    <s v="6202Н-001-"/>
    <n v="16.222222222222221"/>
    <s v="14"/>
    <n v="212.91666666666669"/>
    <s v="4"/>
    <n v="0"/>
  </r>
  <r>
    <x v="3"/>
    <x v="2"/>
    <s v="Население"/>
    <m/>
    <m/>
    <s v="Договор"/>
    <d v="2014-05-31T00:00:00"/>
    <d v="2014-06-30T00:00:00"/>
    <n v="509"/>
    <x v="2"/>
    <n v="1"/>
    <s v="6202Н-001-"/>
    <n v="16.222222222222221"/>
    <s v="14"/>
    <n v="456.25"/>
    <s v="4"/>
    <s v="5"/>
  </r>
  <r>
    <x v="3"/>
    <x v="2"/>
    <s v="Население"/>
    <m/>
    <m/>
    <s v="Договор"/>
    <d v="2014-08-31T00:00:00"/>
    <d v="2015-03-31T00:00:00"/>
    <n v="3785"/>
    <x v="2"/>
    <n v="1"/>
    <s v="6202Н-001-"/>
    <n v="13.180555555555554"/>
    <s v="13"/>
    <n v="182.5"/>
    <s v="4"/>
    <n v="0"/>
  </r>
  <r>
    <x v="3"/>
    <x v="2"/>
    <s v="Население"/>
    <m/>
    <m/>
    <s v="Договор"/>
    <d v="2014-03-31T00:00:00"/>
    <d v="2017-09-30T00:00:00"/>
    <n v="1360"/>
    <x v="2"/>
    <n v="1"/>
    <s v="6202Н-001-"/>
    <n v="18.25"/>
    <s v="15"/>
    <n v="730"/>
    <s v="1"/>
    <n v="0"/>
  </r>
  <r>
    <x v="3"/>
    <x v="2"/>
    <s v="Население"/>
    <m/>
    <m/>
    <s v="Договор"/>
    <d v="2014-01-31T00:00:00"/>
    <d v="2014-05-31T00:00:00"/>
    <n v="5959.26"/>
    <x v="2"/>
    <n v="1"/>
    <s v="6202Н-001-"/>
    <n v="20.277777777777779"/>
    <s v="15"/>
    <n v="486.66666666666663"/>
    <s v="4"/>
    <s v="5"/>
  </r>
  <r>
    <x v="3"/>
    <x v="2"/>
    <s v="Население"/>
    <m/>
    <m/>
    <s v="Договор"/>
    <d v="2014-04-30T00:00:00"/>
    <d v="2018-06-30T00:00:00"/>
    <n v="2686"/>
    <x v="2"/>
    <n v="1"/>
    <s v="6202Н-001-"/>
    <n v="17.236111111111111"/>
    <s v="14"/>
    <n v="1003.75"/>
    <s v="1"/>
    <n v="0"/>
  </r>
  <r>
    <x v="3"/>
    <x v="2"/>
    <s v="Население"/>
    <m/>
    <m/>
    <s v="Договор"/>
    <d v="2014-01-31T00:00:00"/>
    <d v="2014-10-31T00:00:00"/>
    <n v="8764.6"/>
    <x v="2"/>
    <n v="1"/>
    <s v="6202Н-001-"/>
    <n v="20.277777777777779"/>
    <s v="15"/>
    <n v="334.58333333333331"/>
    <s v="4"/>
    <n v="0"/>
  </r>
  <r>
    <x v="3"/>
    <x v="2"/>
    <s v="Население"/>
    <m/>
    <m/>
    <s v="Договор"/>
    <d v="2014-02-28T00:00:00"/>
    <d v="2015-01-31T00:00:00"/>
    <n v="3123"/>
    <x v="2"/>
    <n v="1"/>
    <s v="6202Н-001-"/>
    <n v="19.263888888888889"/>
    <s v="15"/>
    <n v="243.33333333333331"/>
    <s v="4"/>
    <n v="0"/>
  </r>
  <r>
    <x v="3"/>
    <x v="2"/>
    <s v="Население"/>
    <m/>
    <m/>
    <s v="Договор"/>
    <d v="2014-09-30T00:00:00"/>
    <d v="2015-04-30T00:00:00"/>
    <n v="5448.67"/>
    <x v="2"/>
    <n v="1"/>
    <s v="6202Н-001-"/>
    <n v="12.166666666666666"/>
    <s v="13"/>
    <n v="152.08333333333334"/>
    <s v="4"/>
    <n v="0"/>
  </r>
  <r>
    <x v="3"/>
    <x v="2"/>
    <s v="Население"/>
    <m/>
    <m/>
    <s v="Договор"/>
    <d v="2014-06-30T00:00:00"/>
    <d v="2014-10-31T00:00:00"/>
    <n v="2795.5"/>
    <x v="2"/>
    <n v="1"/>
    <s v="6202Н-001-"/>
    <n v="15.208333333333334"/>
    <s v="14"/>
    <n v="334.58333333333331"/>
    <s v="4"/>
    <n v="0"/>
  </r>
  <r>
    <x v="3"/>
    <x v="2"/>
    <s v="Население"/>
    <m/>
    <m/>
    <s v="Договор"/>
    <d v="2014-10-31T00:00:00"/>
    <d v="2014-11-20T00:00:00"/>
    <n v="449"/>
    <x v="2"/>
    <n v="1"/>
    <s v="6202Н-001-"/>
    <n v="11.152777777777777"/>
    <s v="12"/>
    <n v="314.3055555555556"/>
    <s v="4"/>
    <n v="0"/>
  </r>
  <r>
    <x v="3"/>
    <x v="2"/>
    <s v="Население"/>
    <m/>
    <m/>
    <s v="Договор"/>
    <d v="2015-03-31T00:00:00"/>
    <d v="2015-06-30T00:00:00"/>
    <n v="5871.37"/>
    <x v="2"/>
    <n v="1"/>
    <s v="6202Н-001-"/>
    <n v="6.083333333333333"/>
    <s v="07"/>
    <n v="91.25"/>
    <s v="4"/>
    <n v="0"/>
  </r>
  <r>
    <x v="3"/>
    <x v="2"/>
    <s v="Население"/>
    <m/>
    <m/>
    <s v="Договор"/>
    <d v="2014-03-31T00:00:00"/>
    <d v="2014-06-30T00:00:00"/>
    <n v="2063"/>
    <x v="2"/>
    <n v="1"/>
    <s v="6202Н-001-"/>
    <n v="18.25"/>
    <s v="15"/>
    <n v="456.25"/>
    <s v="4"/>
    <s v="5"/>
  </r>
  <r>
    <x v="3"/>
    <x v="2"/>
    <s v="Население"/>
    <m/>
    <m/>
    <s v="Договор"/>
    <d v="2010-05-31T00:00:00"/>
    <d v="2010-06-20T00:00:00"/>
    <n v="206.49"/>
    <x v="2"/>
    <n v="1"/>
    <s v="6202Н-001-"/>
    <n v="64.888888888888886"/>
    <s v="23"/>
    <n v="1926.3888888888889"/>
    <s v="4"/>
    <s v="5"/>
  </r>
  <r>
    <x v="3"/>
    <x v="2"/>
    <s v="Население"/>
    <m/>
    <m/>
    <s v="Договор"/>
    <d v="2014-02-28T00:00:00"/>
    <d v="2014-03-31T00:00:00"/>
    <n v="216"/>
    <x v="2"/>
    <n v="1"/>
    <s v="6202Н-001-"/>
    <n v="19.263888888888889"/>
    <s v="15"/>
    <n v="547.5"/>
    <s v="4"/>
    <s v="5"/>
  </r>
  <r>
    <x v="3"/>
    <x v="2"/>
    <s v="Население"/>
    <m/>
    <m/>
    <s v="Договор"/>
    <d v="2014-02-28T00:00:00"/>
    <d v="2014-05-31T00:00:00"/>
    <n v="596"/>
    <x v="2"/>
    <n v="1"/>
    <s v="6202Н-001-"/>
    <n v="19.263888888888889"/>
    <s v="15"/>
    <n v="486.66666666666663"/>
    <s v="4"/>
    <s v="5"/>
  </r>
  <r>
    <x v="3"/>
    <x v="2"/>
    <s v="Население"/>
    <m/>
    <m/>
    <s v="Договор"/>
    <d v="2015-03-31T00:00:00"/>
    <d v="2018-12-31T00:00:00"/>
    <n v="16514"/>
    <x v="2"/>
    <n v="1"/>
    <s v="6202Н-001-"/>
    <n v="6.083333333333333"/>
    <s v="07"/>
    <n v="1186.25"/>
    <s v="1"/>
    <n v="0"/>
  </r>
  <r>
    <x v="3"/>
    <x v="2"/>
    <s v="Население"/>
    <m/>
    <m/>
    <s v="Договор"/>
    <d v="2014-11-30T00:00:00"/>
    <d v="2014-11-30T00:00:00"/>
    <n v="12661.29"/>
    <x v="2"/>
    <n v="1"/>
    <s v="6202Н-001-"/>
    <n v="10.138888888888889"/>
    <s v="11"/>
    <n v="304.16666666666669"/>
    <s v="4"/>
    <n v="0"/>
  </r>
  <r>
    <x v="3"/>
    <x v="2"/>
    <s v="Население"/>
    <m/>
    <m/>
    <s v="Договор"/>
    <d v="2014-10-31T00:00:00"/>
    <d v="2015-04-30T00:00:00"/>
    <n v="3868"/>
    <x v="2"/>
    <n v="1"/>
    <s v="6202Н-001-"/>
    <n v="11.152777777777777"/>
    <s v="12"/>
    <n v="152.08333333333334"/>
    <s v="4"/>
    <n v="0"/>
  </r>
  <r>
    <x v="3"/>
    <x v="2"/>
    <s v="Население"/>
    <m/>
    <m/>
    <s v="Договор"/>
    <d v="2014-06-30T00:00:00"/>
    <d v="2015-02-28T00:00:00"/>
    <n v="3518.02"/>
    <x v="2"/>
    <n v="1"/>
    <s v="6202Н-001-"/>
    <n v="15.208333333333334"/>
    <s v="14"/>
    <n v="212.91666666666669"/>
    <s v="4"/>
    <n v="0"/>
  </r>
  <r>
    <x v="3"/>
    <x v="2"/>
    <s v="Население"/>
    <m/>
    <m/>
    <s v="Договор"/>
    <d v="2015-03-31T00:00:00"/>
    <d v="2017-01-31T00:00:00"/>
    <n v="1900"/>
    <x v="2"/>
    <n v="1"/>
    <s v="6202Н-001-"/>
    <n v="6.083333333333333"/>
    <s v="07"/>
    <n v="486.66666666666663"/>
    <s v="1"/>
    <n v="0"/>
  </r>
  <r>
    <x v="3"/>
    <x v="2"/>
    <s v="Население"/>
    <m/>
    <m/>
    <s v="Договор"/>
    <d v="2014-04-30T00:00:00"/>
    <d v="2018-05-31T00:00:00"/>
    <n v="141975.74"/>
    <x v="2"/>
    <n v="1"/>
    <s v="6202Н-001-"/>
    <n v="17.236111111111111"/>
    <s v="14"/>
    <n v="973.33333333333326"/>
    <s v="1"/>
    <n v="0"/>
  </r>
  <r>
    <x v="3"/>
    <x v="2"/>
    <s v="Население"/>
    <m/>
    <m/>
    <s v="Договор"/>
    <d v="2014-04-30T00:00:00"/>
    <d v="2018-04-30T00:00:00"/>
    <n v="191339.11"/>
    <x v="2"/>
    <n v="1"/>
    <s v="6202Н-001-"/>
    <n v="17.236111111111111"/>
    <s v="14"/>
    <n v="942.91666666666674"/>
    <s v="1"/>
    <n v="0"/>
  </r>
  <r>
    <x v="3"/>
    <x v="2"/>
    <s v="Население"/>
    <m/>
    <m/>
    <s v="Договор"/>
    <d v="2014-07-31T00:00:00"/>
    <d v="2014-08-31T00:00:00"/>
    <n v="1415.45"/>
    <x v="2"/>
    <n v="1"/>
    <s v="6202Н-001-"/>
    <n v="14.194444444444446"/>
    <s v="13"/>
    <n v="395.41666666666663"/>
    <s v="4"/>
    <s v="5"/>
  </r>
  <r>
    <x v="3"/>
    <x v="2"/>
    <s v="Население"/>
    <m/>
    <m/>
    <s v="Договор"/>
    <d v="2015-01-31T00:00:00"/>
    <d v="2018-01-31T00:00:00"/>
    <n v="60841.48"/>
    <x v="2"/>
    <n v="1"/>
    <s v="6202Н-001-"/>
    <n v="8.1111111111111107"/>
    <s v="09"/>
    <n v="851.66666666666674"/>
    <s v="1"/>
    <n v="0"/>
  </r>
  <r>
    <x v="3"/>
    <x v="2"/>
    <s v="Население"/>
    <m/>
    <m/>
    <s v="Договор"/>
    <d v="2015-05-31T00:00:00"/>
    <d v="2015-08-31T00:00:00"/>
    <n v="1250.33"/>
    <x v="2"/>
    <n v="1"/>
    <s v="6202Н-001-"/>
    <n v="4.0555555555555554"/>
    <s v="05"/>
    <n v="30.416666666666664"/>
    <s v="2"/>
    <n v="0"/>
  </r>
  <r>
    <x v="3"/>
    <x v="2"/>
    <s v="Население"/>
    <m/>
    <m/>
    <s v="Договор"/>
    <d v="2015-05-31T00:00:00"/>
    <d v="2015-06-20T00:00:00"/>
    <n v="680.18"/>
    <x v="2"/>
    <n v="1"/>
    <s v="6202Н-001-"/>
    <n v="4.0555555555555554"/>
    <s v="05"/>
    <n v="101.3888888888889"/>
    <s v="4"/>
    <n v="0"/>
  </r>
  <r>
    <x v="3"/>
    <x v="2"/>
    <s v="Население"/>
    <m/>
    <m/>
    <s v="Договор"/>
    <d v="2014-09-30T00:00:00"/>
    <d v="2015-06-30T00:00:00"/>
    <n v="5814.95"/>
    <x v="2"/>
    <n v="1"/>
    <s v="6202Н-001-"/>
    <n v="12.166666666666666"/>
    <s v="13"/>
    <n v="91.25"/>
    <s v="4"/>
    <n v="0"/>
  </r>
  <r>
    <x v="3"/>
    <x v="2"/>
    <s v="Население"/>
    <m/>
    <m/>
    <s v="Договор"/>
    <d v="2009-12-31T00:00:00"/>
    <d v="2010-01-20T00:00:00"/>
    <n v="94.18"/>
    <x v="2"/>
    <n v="1"/>
    <s v="6202Н-001-"/>
    <n v="69.958333333333329"/>
    <s v="23"/>
    <n v="2078.4722222222222"/>
    <s v="4"/>
    <s v="5"/>
  </r>
  <r>
    <x v="4"/>
    <x v="2"/>
    <s v="Население"/>
    <m/>
    <m/>
    <s v="Договор"/>
    <d v="2015-02-28T00:00:00"/>
    <d v="2015-03-20T00:00:00"/>
    <n v="27.5"/>
    <x v="2"/>
    <n v="1"/>
    <s v="6203Н-001-"/>
    <n v="7.0972222222222232"/>
    <s v="08"/>
    <n v="192.63888888888889"/>
    <s v="4"/>
    <n v="0"/>
  </r>
  <r>
    <x v="4"/>
    <x v="2"/>
    <s v="Население"/>
    <m/>
    <m/>
    <s v="Договор"/>
    <d v="2015-01-31T00:00:00"/>
    <d v="2015-02-20T00:00:00"/>
    <n v="3694.94"/>
    <x v="2"/>
    <n v="1"/>
    <s v="6203Н-001-"/>
    <n v="8.1111111111111107"/>
    <s v="09"/>
    <n v="223.05555555555557"/>
    <s v="4"/>
    <n v="0"/>
  </r>
  <r>
    <x v="4"/>
    <x v="2"/>
    <s v="Население"/>
    <m/>
    <m/>
    <s v="Договор"/>
    <d v="2014-06-30T00:00:00"/>
    <d v="2016-06-30T00:00:00"/>
    <n v="46349.98"/>
    <x v="2"/>
    <n v="1"/>
    <s v="6203Н-001-"/>
    <n v="15.208333333333334"/>
    <s v="14"/>
    <n v="273.75"/>
    <s v="1"/>
    <n v="0"/>
  </r>
  <r>
    <x v="4"/>
    <x v="2"/>
    <s v="Население"/>
    <m/>
    <m/>
    <s v="Договор"/>
    <d v="2014-11-30T00:00:00"/>
    <d v="2017-09-30T00:00:00"/>
    <n v="1750"/>
    <x v="2"/>
    <n v="1"/>
    <s v="6203Н-001-"/>
    <n v="10.138888888888889"/>
    <s v="11"/>
    <n v="730"/>
    <s v="1"/>
    <n v="0"/>
  </r>
  <r>
    <x v="4"/>
    <x v="2"/>
    <s v="Население"/>
    <m/>
    <m/>
    <s v="Договор"/>
    <d v="2014-07-31T00:00:00"/>
    <d v="2014-11-30T00:00:00"/>
    <n v="2176.5"/>
    <x v="2"/>
    <n v="1"/>
    <s v="6203Н-001-"/>
    <n v="14.194444444444446"/>
    <s v="13"/>
    <n v="304.16666666666669"/>
    <s v="4"/>
    <n v="0"/>
  </r>
  <r>
    <x v="4"/>
    <x v="2"/>
    <s v="Население"/>
    <m/>
    <m/>
    <s v="Договор"/>
    <d v="2014-11-30T00:00:00"/>
    <d v="2015-05-31T00:00:00"/>
    <n v="3060"/>
    <x v="2"/>
    <n v="1"/>
    <s v="6203Н-001-"/>
    <n v="10.138888888888889"/>
    <s v="11"/>
    <n v="121.66666666666666"/>
    <s v="4"/>
    <n v="0"/>
  </r>
  <r>
    <x v="4"/>
    <x v="2"/>
    <s v="Население"/>
    <m/>
    <m/>
    <s v="Договор"/>
    <d v="2015-04-30T00:00:00"/>
    <d v="2015-07-31T00:00:00"/>
    <n v="3615"/>
    <x v="2"/>
    <n v="1"/>
    <s v="6203Н-001-"/>
    <n v="5.0694444444444446"/>
    <s v="06"/>
    <n v="60.833333333333329"/>
    <s v="3"/>
    <n v="0"/>
  </r>
  <r>
    <x v="4"/>
    <x v="2"/>
    <s v="Население"/>
    <m/>
    <m/>
    <s v="Договор"/>
    <d v="2013-05-31T00:00:00"/>
    <d v="2013-06-20T00:00:00"/>
    <n v="2669.6"/>
    <x v="2"/>
    <n v="1"/>
    <s v="6203Н-001-"/>
    <n v="28.388888888888893"/>
    <s v="18"/>
    <n v="831.3888888888888"/>
    <s v="4"/>
    <s v="5"/>
  </r>
  <r>
    <x v="4"/>
    <x v="2"/>
    <s v="Население"/>
    <m/>
    <m/>
    <s v="Договор"/>
    <d v="2014-06-30T00:00:00"/>
    <d v="2015-03-31T00:00:00"/>
    <n v="4100"/>
    <x v="2"/>
    <n v="1"/>
    <s v="6203Н-001-"/>
    <n v="15.208333333333334"/>
    <s v="14"/>
    <n v="182.5"/>
    <s v="4"/>
    <n v="0"/>
  </r>
  <r>
    <x v="4"/>
    <x v="2"/>
    <s v="Население"/>
    <m/>
    <m/>
    <s v="Договор"/>
    <d v="2014-12-31T00:00:00"/>
    <d v="2014-12-31T00:00:00"/>
    <n v="6462.37"/>
    <x v="2"/>
    <n v="1"/>
    <s v="6203Н-001-"/>
    <n v="9.125"/>
    <s v="10"/>
    <n v="273.75"/>
    <s v="4"/>
    <n v="0"/>
  </r>
  <r>
    <x v="4"/>
    <x v="2"/>
    <s v="Население"/>
    <m/>
    <m/>
    <s v="Договор"/>
    <d v="2011-01-31T00:00:00"/>
    <d v="2011-02-20T00:00:00"/>
    <n v="4307.47"/>
    <x v="2"/>
    <n v="1"/>
    <s v="6203Н-001-"/>
    <n v="56.777777777777786"/>
    <s v="22"/>
    <n v="1683.0555555555554"/>
    <s v="4"/>
    <s v="5"/>
  </r>
  <r>
    <x v="4"/>
    <x v="2"/>
    <s v="Население"/>
    <m/>
    <m/>
    <s v="Договор"/>
    <d v="2014-04-30T00:00:00"/>
    <d v="2014-06-30T00:00:00"/>
    <n v="2159.7600000000002"/>
    <x v="2"/>
    <n v="1"/>
    <s v="6203Н-001-"/>
    <n v="17.236111111111111"/>
    <s v="14"/>
    <n v="456.25"/>
    <s v="4"/>
    <s v="5"/>
  </r>
  <r>
    <x v="4"/>
    <x v="2"/>
    <s v="Население"/>
    <m/>
    <m/>
    <s v="Договор"/>
    <d v="2014-08-31T00:00:00"/>
    <d v="2015-07-31T00:00:00"/>
    <n v="6094.7"/>
    <x v="2"/>
    <n v="1"/>
    <s v="6203Н-001-"/>
    <n v="13.180555555555554"/>
    <s v="13"/>
    <n v="60.833333333333329"/>
    <s v="3"/>
    <n v="0"/>
  </r>
  <r>
    <x v="4"/>
    <x v="2"/>
    <s v="Население"/>
    <m/>
    <m/>
    <s v="Договор"/>
    <d v="2014-02-28T00:00:00"/>
    <d v="2015-09-30T00:00:00"/>
    <n v="100"/>
    <x v="2"/>
    <n v="1"/>
    <s v="6203Н-001-"/>
    <n v="19.263888888888889"/>
    <s v="15"/>
    <n v="0"/>
    <s v="1"/>
    <n v="0"/>
  </r>
  <r>
    <x v="4"/>
    <x v="2"/>
    <s v="Население"/>
    <m/>
    <m/>
    <s v="Договор"/>
    <d v="2015-08-31T00:00:00"/>
    <d v="2015-09-20T00:00:00"/>
    <n v="398.64"/>
    <x v="2"/>
    <n v="1"/>
    <s v="6203Н-001-"/>
    <n v="1.0138888888888888"/>
    <s v="02"/>
    <n v="10.138888888888888"/>
    <s v="2"/>
    <n v="0"/>
  </r>
  <r>
    <x v="4"/>
    <x v="2"/>
    <s v="Население"/>
    <m/>
    <m/>
    <s v="Договор"/>
    <d v="2015-04-30T00:00:00"/>
    <d v="2016-06-30T00:00:00"/>
    <n v="4355.83"/>
    <x v="2"/>
    <n v="1"/>
    <s v="6203Н-001-"/>
    <n v="5.0694444444444446"/>
    <s v="06"/>
    <n v="273.75"/>
    <s v="1"/>
    <n v="0"/>
  </r>
  <r>
    <x v="4"/>
    <x v="2"/>
    <s v="Население"/>
    <m/>
    <m/>
    <s v="Договор"/>
    <d v="2014-03-31T00:00:00"/>
    <d v="2014-07-31T00:00:00"/>
    <n v="2253"/>
    <x v="2"/>
    <n v="1"/>
    <s v="6203Н-001-"/>
    <n v="18.25"/>
    <s v="15"/>
    <n v="425.83333333333337"/>
    <s v="4"/>
    <s v="5"/>
  </r>
  <r>
    <x v="4"/>
    <x v="2"/>
    <s v="Население"/>
    <m/>
    <m/>
    <s v="Договор"/>
    <d v="2014-04-30T00:00:00"/>
    <d v="2014-04-30T00:00:00"/>
    <n v="19233.05"/>
    <x v="2"/>
    <n v="1"/>
    <s v="6203Н-001-"/>
    <n v="17.236111111111111"/>
    <s v="14"/>
    <n v="517.08333333333337"/>
    <s v="4"/>
    <s v="5"/>
  </r>
  <r>
    <x v="4"/>
    <x v="2"/>
    <s v="Население"/>
    <m/>
    <m/>
    <s v="Договор"/>
    <d v="2014-06-30T00:00:00"/>
    <d v="2018-06-30T00:00:00"/>
    <n v="125065.86"/>
    <x v="2"/>
    <n v="1"/>
    <s v="6203Н-001-"/>
    <n v="15.208333333333334"/>
    <s v="14"/>
    <n v="1003.75"/>
    <s v="1"/>
    <n v="0"/>
  </r>
  <r>
    <x v="4"/>
    <x v="2"/>
    <s v="Население"/>
    <m/>
    <m/>
    <s v="Договор"/>
    <d v="2014-08-31T00:00:00"/>
    <d v="2015-11-30T00:00:00"/>
    <n v="468"/>
    <x v="2"/>
    <n v="1"/>
    <s v="6203Н-001-"/>
    <n v="13.180555555555554"/>
    <s v="13"/>
    <n v="60.833333333333329"/>
    <s v="1"/>
    <n v="0"/>
  </r>
  <r>
    <x v="4"/>
    <x v="2"/>
    <s v="Население"/>
    <m/>
    <m/>
    <s v="Договор"/>
    <d v="2015-03-31T00:00:00"/>
    <d v="2015-04-20T00:00:00"/>
    <n v="321.83999999999997"/>
    <x v="2"/>
    <n v="1"/>
    <s v="6203Н-001-"/>
    <n v="6.083333333333333"/>
    <s v="07"/>
    <n v="162.2222222222222"/>
    <s v="4"/>
    <n v="0"/>
  </r>
  <r>
    <x v="4"/>
    <x v="2"/>
    <s v="Население"/>
    <m/>
    <m/>
    <s v="Договор"/>
    <d v="2011-03-31T00:00:00"/>
    <d v="2011-04-20T00:00:00"/>
    <n v="3551.62"/>
    <x v="2"/>
    <n v="1"/>
    <s v="6203Н-001-"/>
    <n v="54.75"/>
    <s v="22"/>
    <n v="1622.2222222222224"/>
    <s v="4"/>
    <s v="5"/>
  </r>
  <r>
    <x v="4"/>
    <x v="2"/>
    <s v="Население"/>
    <m/>
    <m/>
    <s v="Договор"/>
    <d v="2014-10-31T00:00:00"/>
    <d v="2018-10-31T00:00:00"/>
    <n v="176393.81"/>
    <x v="2"/>
    <n v="1"/>
    <s v="6203Н-001-"/>
    <n v="11.152777777777777"/>
    <s v="12"/>
    <n v="1125.4166666666667"/>
    <s v="1"/>
    <n v="0"/>
  </r>
  <r>
    <x v="4"/>
    <x v="2"/>
    <s v="Население"/>
    <m/>
    <m/>
    <s v="Договор"/>
    <d v="2015-01-31T00:00:00"/>
    <d v="2015-05-31T00:00:00"/>
    <n v="2473.48"/>
    <x v="2"/>
    <n v="1"/>
    <s v="6203Н-001-"/>
    <n v="8.1111111111111107"/>
    <s v="09"/>
    <n v="121.66666666666666"/>
    <s v="4"/>
    <n v="0"/>
  </r>
  <r>
    <x v="4"/>
    <x v="2"/>
    <s v="Население"/>
    <m/>
    <m/>
    <s v="Договор"/>
    <d v="2014-05-31T00:00:00"/>
    <d v="2015-12-31T00:00:00"/>
    <n v="260"/>
    <x v="2"/>
    <n v="1"/>
    <s v="6203Н-001-"/>
    <n v="16.222222222222221"/>
    <s v="14"/>
    <n v="91.25"/>
    <s v="1"/>
    <n v="0"/>
  </r>
  <r>
    <x v="4"/>
    <x v="2"/>
    <s v="Население"/>
    <m/>
    <m/>
    <s v="Договор"/>
    <d v="2014-07-31T00:00:00"/>
    <d v="2016-09-30T00:00:00"/>
    <n v="1300"/>
    <x v="2"/>
    <n v="1"/>
    <s v="6203Н-001-"/>
    <n v="14.194444444444446"/>
    <s v="13"/>
    <n v="365"/>
    <s v="1"/>
    <n v="0"/>
  </r>
  <r>
    <x v="4"/>
    <x v="2"/>
    <s v="Население"/>
    <m/>
    <m/>
    <s v="Договор"/>
    <d v="2014-05-31T00:00:00"/>
    <d v="2016-05-31T00:00:00"/>
    <n v="19814.28"/>
    <x v="2"/>
    <n v="1"/>
    <s v="6203Н-001-"/>
    <n v="16.222222222222221"/>
    <s v="14"/>
    <n v="243.33333333333331"/>
    <s v="1"/>
    <n v="0"/>
  </r>
  <r>
    <x v="4"/>
    <x v="2"/>
    <s v="Население"/>
    <m/>
    <m/>
    <s v="Договор"/>
    <d v="2014-07-31T00:00:00"/>
    <d v="2016-07-31T00:00:00"/>
    <n v="34281.96"/>
    <x v="2"/>
    <n v="1"/>
    <s v="6203Н-001-"/>
    <n v="14.194444444444446"/>
    <s v="13"/>
    <n v="304.16666666666669"/>
    <s v="1"/>
    <n v="0"/>
  </r>
  <r>
    <x v="4"/>
    <x v="2"/>
    <s v="Население"/>
    <m/>
    <m/>
    <s v="Договор"/>
    <d v="2014-02-28T00:00:00"/>
    <d v="2017-04-30T00:00:00"/>
    <n v="9330.8700000000008"/>
    <x v="2"/>
    <n v="1"/>
    <s v="6203Н-001-"/>
    <n v="19.263888888888889"/>
    <s v="15"/>
    <n v="577.91666666666663"/>
    <s v="1"/>
    <n v="0"/>
  </r>
  <r>
    <x v="4"/>
    <x v="2"/>
    <s v="Население"/>
    <m/>
    <m/>
    <s v="Договор"/>
    <d v="2015-06-30T00:00:00"/>
    <d v="2015-08-31T00:00:00"/>
    <n v="2866.37"/>
    <x v="2"/>
    <n v="1"/>
    <s v="6203Н-001-"/>
    <n v="3.0416666666666665"/>
    <s v="04"/>
    <n v="30.416666666666664"/>
    <s v="2"/>
    <n v="0"/>
  </r>
  <r>
    <x v="4"/>
    <x v="2"/>
    <s v="Население"/>
    <m/>
    <m/>
    <s v="Договор"/>
    <d v="2014-09-30T00:00:00"/>
    <d v="2015-06-30T00:00:00"/>
    <n v="7082.84"/>
    <x v="2"/>
    <n v="1"/>
    <s v="6203Н-001-"/>
    <n v="12.166666666666666"/>
    <s v="13"/>
    <n v="91.25"/>
    <s v="4"/>
    <n v="0"/>
  </r>
  <r>
    <x v="4"/>
    <x v="2"/>
    <s v="Население"/>
    <m/>
    <m/>
    <s v="Договор"/>
    <d v="2014-12-31T00:00:00"/>
    <d v="2015-09-30T00:00:00"/>
    <n v="312"/>
    <x v="2"/>
    <n v="1"/>
    <s v="6203Н-001-"/>
    <n v="9.125"/>
    <s v="10"/>
    <n v="0"/>
    <s v="1"/>
    <n v="0"/>
  </r>
  <r>
    <x v="4"/>
    <x v="2"/>
    <s v="Население"/>
    <m/>
    <m/>
    <s v="Договор"/>
    <d v="2010-10-31T00:00:00"/>
    <d v="2010-11-20T00:00:00"/>
    <n v="962.5"/>
    <x v="2"/>
    <n v="1"/>
    <s v="6203Н-001-"/>
    <n v="59.81944444444445"/>
    <s v="22"/>
    <n v="1774.3055555555554"/>
    <s v="4"/>
    <s v="5"/>
  </r>
  <r>
    <x v="4"/>
    <x v="2"/>
    <s v="Население"/>
    <m/>
    <m/>
    <s v="Договор"/>
    <d v="2014-02-28T00:00:00"/>
    <d v="2017-03-31T00:00:00"/>
    <n v="988"/>
    <x v="2"/>
    <n v="1"/>
    <s v="6203Н-001-"/>
    <n v="19.263888888888889"/>
    <s v="15"/>
    <n v="547.5"/>
    <s v="1"/>
    <n v="0"/>
  </r>
  <r>
    <x v="4"/>
    <x v="2"/>
    <s v="Население"/>
    <m/>
    <m/>
    <s v="Договор"/>
    <d v="2010-09-30T00:00:00"/>
    <d v="2010-10-20T00:00:00"/>
    <n v="394.4"/>
    <x v="2"/>
    <n v="1"/>
    <s v="6203Н-001-"/>
    <n v="60.833333333333336"/>
    <s v="23"/>
    <n v="1804.7222222222224"/>
    <s v="4"/>
    <s v="5"/>
  </r>
  <r>
    <x v="4"/>
    <x v="2"/>
    <s v="Население"/>
    <m/>
    <m/>
    <s v="Договор"/>
    <d v="2014-12-31T00:00:00"/>
    <d v="2015-01-20T00:00:00"/>
    <n v="996.77"/>
    <x v="2"/>
    <n v="1"/>
    <s v="6203Н-001-"/>
    <n v="9.125"/>
    <s v="10"/>
    <n v="253.4722222222222"/>
    <s v="4"/>
    <n v="0"/>
  </r>
  <r>
    <x v="4"/>
    <x v="2"/>
    <s v="Население"/>
    <m/>
    <m/>
    <s v="Договор"/>
    <d v="2014-02-28T00:00:00"/>
    <d v="2016-02-29T00:00:00"/>
    <n v="11521"/>
    <x v="2"/>
    <n v="1"/>
    <s v="6203Н-001-"/>
    <n v="19.263888888888889"/>
    <s v="15"/>
    <n v="151.06944444444443"/>
    <s v="1"/>
    <n v="0"/>
  </r>
  <r>
    <x v="4"/>
    <x v="2"/>
    <s v="Население"/>
    <m/>
    <m/>
    <s v="Договор"/>
    <d v="2014-04-30T00:00:00"/>
    <d v="2014-05-20T00:00:00"/>
    <n v="847266.87"/>
    <x v="2"/>
    <n v="1"/>
    <s v="6203Н-001-"/>
    <n v="17.236111111111111"/>
    <s v="14"/>
    <n v="496.8055555555556"/>
    <s v="4"/>
    <s v="5"/>
  </r>
  <r>
    <x v="4"/>
    <x v="2"/>
    <s v="Население"/>
    <m/>
    <m/>
    <s v="Договор"/>
    <d v="2013-05-31T00:00:00"/>
    <d v="2013-06-20T00:00:00"/>
    <n v="16175.48"/>
    <x v="2"/>
    <n v="1"/>
    <s v="6203Н-001-"/>
    <n v="28.388888888888893"/>
    <s v="18"/>
    <n v="831.3888888888888"/>
    <s v="4"/>
    <s v="5"/>
  </r>
  <r>
    <x v="4"/>
    <x v="2"/>
    <s v="Население"/>
    <m/>
    <m/>
    <s v="Договор"/>
    <d v="2014-11-30T00:00:00"/>
    <d v="2014-12-20T00:00:00"/>
    <n v="1189905.27"/>
    <x v="2"/>
    <n v="1"/>
    <s v="6203Н-001-"/>
    <n v="10.138888888888889"/>
    <s v="11"/>
    <n v="283.88888888888891"/>
    <s v="4"/>
    <n v="0"/>
  </r>
  <r>
    <x v="4"/>
    <x v="2"/>
    <s v="Население"/>
    <m/>
    <m/>
    <s v="Договор"/>
    <d v="2015-02-28T00:00:00"/>
    <d v="2015-03-20T00:00:00"/>
    <n v="210497.25"/>
    <x v="2"/>
    <n v="1"/>
    <s v="6203Н-001-"/>
    <n v="7.0972222222222232"/>
    <s v="08"/>
    <n v="192.63888888888889"/>
    <s v="4"/>
    <n v="0"/>
  </r>
  <r>
    <x v="4"/>
    <x v="2"/>
    <s v="Население"/>
    <m/>
    <m/>
    <s v="Договор"/>
    <d v="2014-04-30T00:00:00"/>
    <d v="2014-05-20T00:00:00"/>
    <n v="57567.16"/>
    <x v="2"/>
    <n v="1"/>
    <s v="6203Н-001-"/>
    <n v="17.236111111111111"/>
    <s v="14"/>
    <n v="496.8055555555556"/>
    <s v="4"/>
    <s v="5"/>
  </r>
  <r>
    <x v="4"/>
    <x v="2"/>
    <s v="Население"/>
    <m/>
    <m/>
    <s v="Договор"/>
    <d v="2015-09-30T00:00:00"/>
    <d v="2015-09-30T00:00:00"/>
    <n v="209860.19"/>
    <x v="2"/>
    <n v="1"/>
    <s v="6203Н-001-"/>
    <n v="0"/>
    <s v="01"/>
    <n v="0"/>
    <s v="1"/>
    <n v="0"/>
  </r>
  <r>
    <x v="4"/>
    <x v="2"/>
    <s v="Население"/>
    <m/>
    <m/>
    <s v="Договор"/>
    <d v="2014-07-31T00:00:00"/>
    <d v="2014-08-20T00:00:00"/>
    <n v="45712.84"/>
    <x v="2"/>
    <n v="1"/>
    <s v="6203Н-001-"/>
    <n v="14.194444444444446"/>
    <s v="13"/>
    <n v="405.5555555555556"/>
    <s v="4"/>
    <s v="5"/>
  </r>
  <r>
    <x v="4"/>
    <x v="2"/>
    <s v="Население"/>
    <m/>
    <m/>
    <s v="Договор"/>
    <d v="2012-04-30T00:00:00"/>
    <d v="2012-05-20T00:00:00"/>
    <n v="121587.86"/>
    <x v="2"/>
    <n v="1"/>
    <s v="6203Н-001-"/>
    <n v="41.569444444444443"/>
    <s v="21"/>
    <n v="1226.8055555555557"/>
    <s v="4"/>
    <s v="5"/>
  </r>
  <r>
    <x v="4"/>
    <x v="2"/>
    <s v="Население"/>
    <m/>
    <m/>
    <s v="Договор"/>
    <d v="2015-02-28T00:00:00"/>
    <d v="2015-03-20T00:00:00"/>
    <n v="47395.27"/>
    <x v="2"/>
    <n v="1"/>
    <s v="6203Н-001-"/>
    <n v="7.0972222222222232"/>
    <s v="08"/>
    <n v="192.63888888888889"/>
    <s v="4"/>
    <n v="0"/>
  </r>
  <r>
    <x v="4"/>
    <x v="2"/>
    <s v="Население"/>
    <m/>
    <m/>
    <s v="Договор"/>
    <d v="2014-11-30T00:00:00"/>
    <d v="2015-01-31T00:00:00"/>
    <n v="950"/>
    <x v="2"/>
    <n v="1"/>
    <s v="6203Н-001-"/>
    <n v="10.138888888888889"/>
    <s v="11"/>
    <n v="243.33333333333331"/>
    <s v="4"/>
    <n v="0"/>
  </r>
  <r>
    <x v="4"/>
    <x v="2"/>
    <s v="Население"/>
    <m/>
    <m/>
    <s v="Договор"/>
    <d v="2014-06-30T00:00:00"/>
    <d v="2016-07-31T00:00:00"/>
    <n v="51476.74"/>
    <x v="2"/>
    <n v="1"/>
    <s v="6203Н-001-"/>
    <n v="15.208333333333334"/>
    <s v="14"/>
    <n v="304.16666666666669"/>
    <s v="1"/>
    <n v="0"/>
  </r>
  <r>
    <x v="4"/>
    <x v="2"/>
    <s v="Население"/>
    <m/>
    <m/>
    <s v="Договор"/>
    <d v="2015-01-31T00:00:00"/>
    <d v="2015-05-31T00:00:00"/>
    <n v="1586.3"/>
    <x v="2"/>
    <n v="1"/>
    <s v="6203Н-001-"/>
    <n v="8.1111111111111107"/>
    <s v="09"/>
    <n v="121.66666666666666"/>
    <s v="4"/>
    <n v="0"/>
  </r>
  <r>
    <x v="4"/>
    <x v="2"/>
    <s v="Население"/>
    <m/>
    <m/>
    <s v="Договор"/>
    <d v="2014-06-30T00:00:00"/>
    <d v="2015-08-31T00:00:00"/>
    <n v="13540.93"/>
    <x v="2"/>
    <n v="1"/>
    <s v="6203Н-001-"/>
    <n v="15.208333333333334"/>
    <s v="14"/>
    <n v="30.416666666666664"/>
    <s v="2"/>
    <n v="0"/>
  </r>
  <r>
    <x v="4"/>
    <x v="2"/>
    <s v="Население"/>
    <m/>
    <m/>
    <s v="Договор"/>
    <d v="2015-06-30T00:00:00"/>
    <d v="2015-07-20T00:00:00"/>
    <n v="5749.72"/>
    <x v="2"/>
    <n v="1"/>
    <s v="6203Н-001-"/>
    <n v="3.0416666666666665"/>
    <s v="04"/>
    <n v="70.972222222222229"/>
    <s v="3"/>
    <n v="0"/>
  </r>
  <r>
    <x v="4"/>
    <x v="2"/>
    <s v="Население"/>
    <m/>
    <m/>
    <s v="Договор"/>
    <d v="2014-12-31T00:00:00"/>
    <d v="2018-05-31T00:00:00"/>
    <n v="1950.5"/>
    <x v="2"/>
    <n v="1"/>
    <s v="6203Н-001-"/>
    <n v="9.125"/>
    <s v="10"/>
    <n v="973.33333333333326"/>
    <s v="1"/>
    <n v="0"/>
  </r>
  <r>
    <x v="4"/>
    <x v="2"/>
    <s v="Население"/>
    <m/>
    <m/>
    <s v="Договор"/>
    <d v="2015-04-30T00:00:00"/>
    <d v="2016-07-31T00:00:00"/>
    <n v="3454"/>
    <x v="2"/>
    <n v="1"/>
    <s v="6203Н-001-"/>
    <n v="5.0694444444444446"/>
    <s v="06"/>
    <n v="304.16666666666669"/>
    <s v="1"/>
    <n v="0"/>
  </r>
  <r>
    <x v="4"/>
    <x v="2"/>
    <s v="Население"/>
    <m/>
    <m/>
    <s v="Договор"/>
    <d v="2014-04-30T00:00:00"/>
    <d v="2015-03-31T00:00:00"/>
    <n v="5462.5"/>
    <x v="2"/>
    <n v="1"/>
    <s v="6203Н-001-"/>
    <n v="17.236111111111111"/>
    <s v="14"/>
    <n v="182.5"/>
    <s v="4"/>
    <n v="0"/>
  </r>
  <r>
    <x v="4"/>
    <x v="2"/>
    <s v="Население"/>
    <m/>
    <m/>
    <s v="Договор"/>
    <d v="2014-06-30T00:00:00"/>
    <d v="2014-06-30T00:00:00"/>
    <n v="22162.02"/>
    <x v="2"/>
    <n v="1"/>
    <s v="6203Н-001-"/>
    <n v="15.208333333333334"/>
    <s v="14"/>
    <n v="456.25"/>
    <s v="4"/>
    <s v="5"/>
  </r>
  <r>
    <x v="4"/>
    <x v="2"/>
    <s v="Население"/>
    <m/>
    <m/>
    <s v="Договор"/>
    <d v="2015-03-31T00:00:00"/>
    <d v="2018-03-31T00:00:00"/>
    <n v="62677.66"/>
    <x v="2"/>
    <n v="1"/>
    <s v="6203Н-001-"/>
    <n v="6.083333333333333"/>
    <s v="07"/>
    <n v="912.5"/>
    <s v="1"/>
    <n v="0"/>
  </r>
  <r>
    <x v="4"/>
    <x v="2"/>
    <s v="Население"/>
    <m/>
    <m/>
    <s v="Договор"/>
    <d v="2014-11-30T00:00:00"/>
    <d v="2014-12-20T00:00:00"/>
    <n v="3026.66"/>
    <x v="2"/>
    <n v="1"/>
    <s v="6203Н-001-"/>
    <n v="10.138888888888889"/>
    <s v="11"/>
    <n v="283.88888888888891"/>
    <s v="4"/>
    <n v="0"/>
  </r>
  <r>
    <x v="4"/>
    <x v="2"/>
    <s v="Население"/>
    <m/>
    <m/>
    <s v="Договор"/>
    <d v="2015-09-30T00:00:00"/>
    <d v="2015-10-20T00:00:00"/>
    <n v="115810666.23999999"/>
    <x v="2"/>
    <n v="1"/>
    <s v="6203Н-001-"/>
    <n v="0"/>
    <s v="01"/>
    <n v="20.277777777777775"/>
    <s v="1"/>
    <n v="0"/>
  </r>
  <r>
    <x v="4"/>
    <x v="2"/>
    <s v="Население"/>
    <m/>
    <m/>
    <s v="Договор"/>
    <d v="2014-02-28T00:00:00"/>
    <d v="2014-03-20T00:00:00"/>
    <n v="49892.72"/>
    <x v="2"/>
    <n v="1"/>
    <s v="6203Н-001-"/>
    <n v="19.263888888888889"/>
    <s v="15"/>
    <n v="557.6388888888888"/>
    <s v="4"/>
    <s v="5"/>
  </r>
  <r>
    <x v="4"/>
    <x v="2"/>
    <s v="Население"/>
    <m/>
    <m/>
    <s v="Договор"/>
    <d v="2014-03-31T00:00:00"/>
    <d v="2014-04-20T00:00:00"/>
    <n v="54426.42"/>
    <x v="2"/>
    <n v="1"/>
    <s v="6203Н-001-"/>
    <n v="18.25"/>
    <s v="15"/>
    <n v="527.22222222222217"/>
    <s v="4"/>
    <s v="5"/>
  </r>
  <r>
    <x v="4"/>
    <x v="2"/>
    <s v="Население"/>
    <m/>
    <m/>
    <s v="Договор"/>
    <d v="2012-06-30T00:00:00"/>
    <d v="2012-07-20T00:00:00"/>
    <n v="19187.36"/>
    <x v="2"/>
    <n v="1"/>
    <s v="6203Н-001-"/>
    <n v="39.541666666666664"/>
    <s v="21"/>
    <n v="1165.9722222222224"/>
    <s v="4"/>
    <s v="5"/>
  </r>
  <r>
    <x v="4"/>
    <x v="2"/>
    <s v="Население"/>
    <m/>
    <m/>
    <s v="Договор"/>
    <d v="2012-08-31T00:00:00"/>
    <d v="2012-09-20T00:00:00"/>
    <n v="9590.64"/>
    <x v="2"/>
    <n v="1"/>
    <s v="6203Н-001-"/>
    <n v="37.513888888888893"/>
    <s v="21"/>
    <n v="1105.1388888888889"/>
    <s v="4"/>
    <s v="5"/>
  </r>
  <r>
    <x v="4"/>
    <x v="2"/>
    <s v="Население"/>
    <m/>
    <m/>
    <s v="Договор"/>
    <d v="2014-02-28T00:00:00"/>
    <d v="2015-01-31T00:00:00"/>
    <n v="7283.43"/>
    <x v="2"/>
    <n v="1"/>
    <s v="6203Н-001-"/>
    <n v="19.263888888888889"/>
    <s v="15"/>
    <n v="243.33333333333331"/>
    <s v="4"/>
    <n v="0"/>
  </r>
  <r>
    <x v="4"/>
    <x v="2"/>
    <s v="Население"/>
    <m/>
    <m/>
    <s v="Договор"/>
    <d v="2014-09-30T00:00:00"/>
    <d v="2017-10-31T00:00:00"/>
    <n v="413679.35999999999"/>
    <x v="2"/>
    <n v="1"/>
    <s v="6203Н-001-"/>
    <n v="12.166666666666666"/>
    <s v="13"/>
    <n v="760.41666666666674"/>
    <s v="1"/>
    <n v="0"/>
  </r>
  <r>
    <x v="4"/>
    <x v="2"/>
    <s v="Население"/>
    <m/>
    <m/>
    <s v="Договор"/>
    <d v="2014-08-31T00:00:00"/>
    <d v="2016-09-30T00:00:00"/>
    <n v="47973.21"/>
    <x v="2"/>
    <n v="1"/>
    <s v="6203Н-001-"/>
    <n v="13.180555555555554"/>
    <s v="13"/>
    <n v="365"/>
    <s v="1"/>
    <n v="0"/>
  </r>
  <r>
    <x v="4"/>
    <x v="2"/>
    <s v="Население"/>
    <m/>
    <m/>
    <s v="Договор"/>
    <d v="2011-06-30T00:00:00"/>
    <d v="2011-07-20T00:00:00"/>
    <n v="7117.15"/>
    <x v="2"/>
    <n v="1"/>
    <s v="6203Н-001-"/>
    <n v="51.708333333333336"/>
    <s v="22"/>
    <n v="1530.9722222222224"/>
    <s v="4"/>
    <s v="5"/>
  </r>
  <r>
    <x v="4"/>
    <x v="2"/>
    <s v="Население"/>
    <m/>
    <m/>
    <s v="Договор"/>
    <d v="2015-09-30T00:00:00"/>
    <d v="2017-10-31T00:00:00"/>
    <n v="35784"/>
    <x v="2"/>
    <n v="1"/>
    <s v="6203Н-001-"/>
    <n v="0"/>
    <s v="01"/>
    <n v="760.41666666666674"/>
    <s v="1"/>
    <n v="0"/>
  </r>
  <r>
    <x v="4"/>
    <x v="2"/>
    <s v="Население"/>
    <m/>
    <m/>
    <s v="Договор"/>
    <d v="2014-04-30T00:00:00"/>
    <d v="2015-01-31T00:00:00"/>
    <n v="5930.28"/>
    <x v="2"/>
    <n v="1"/>
    <s v="6203Н-001-"/>
    <n v="17.236111111111111"/>
    <s v="14"/>
    <n v="243.33333333333331"/>
    <s v="4"/>
    <n v="0"/>
  </r>
  <r>
    <x v="4"/>
    <x v="2"/>
    <s v="Население"/>
    <m/>
    <m/>
    <s v="Договор"/>
    <d v="2014-01-31T00:00:00"/>
    <d v="2014-08-31T00:00:00"/>
    <n v="9842.77"/>
    <x v="2"/>
    <n v="1"/>
    <s v="6203Н-001-"/>
    <n v="20.277777777777779"/>
    <s v="15"/>
    <n v="395.41666666666663"/>
    <s v="4"/>
    <s v="5"/>
  </r>
  <r>
    <x v="4"/>
    <x v="2"/>
    <s v="Население"/>
    <m/>
    <m/>
    <s v="Договор"/>
    <d v="2015-03-31T00:00:00"/>
    <d v="2015-04-20T00:00:00"/>
    <n v="1940.73"/>
    <x v="2"/>
    <n v="1"/>
    <s v="6203Н-001-"/>
    <n v="6.083333333333333"/>
    <s v="07"/>
    <n v="162.2222222222222"/>
    <s v="4"/>
    <n v="0"/>
  </r>
  <r>
    <x v="4"/>
    <x v="2"/>
    <s v="Население"/>
    <m/>
    <m/>
    <s v="Договор"/>
    <d v="2015-06-30T00:00:00"/>
    <d v="2017-07-31T00:00:00"/>
    <n v="134672.47"/>
    <x v="2"/>
    <n v="1"/>
    <s v="6203Н-001-"/>
    <n v="3.0416666666666665"/>
    <s v="04"/>
    <n v="669.16666666666663"/>
    <s v="1"/>
    <n v="0"/>
  </r>
  <r>
    <x v="4"/>
    <x v="2"/>
    <s v="Население"/>
    <m/>
    <m/>
    <s v="Договор"/>
    <d v="2012-04-30T00:00:00"/>
    <d v="2012-05-20T00:00:00"/>
    <n v="6269.52"/>
    <x v="2"/>
    <n v="1"/>
    <s v="6203Н-001-"/>
    <n v="41.569444444444443"/>
    <s v="21"/>
    <n v="1226.8055555555557"/>
    <s v="4"/>
    <s v="5"/>
  </r>
  <r>
    <x v="4"/>
    <x v="2"/>
    <s v="Население"/>
    <m/>
    <m/>
    <s v="Договор"/>
    <d v="2015-05-31T00:00:00"/>
    <d v="2016-06-30T00:00:00"/>
    <n v="227934.56"/>
    <x v="2"/>
    <n v="1"/>
    <s v="6203Н-001-"/>
    <n v="4.0555555555555554"/>
    <s v="05"/>
    <n v="273.75"/>
    <s v="1"/>
    <n v="0"/>
  </r>
  <r>
    <x v="4"/>
    <x v="2"/>
    <s v="Население"/>
    <m/>
    <m/>
    <s v="Договор"/>
    <d v="2014-03-31T00:00:00"/>
    <d v="2014-08-31T00:00:00"/>
    <n v="5554.3"/>
    <x v="2"/>
    <n v="1"/>
    <s v="6203Н-001-"/>
    <n v="18.25"/>
    <s v="15"/>
    <n v="395.41666666666663"/>
    <s v="4"/>
    <s v="5"/>
  </r>
  <r>
    <x v="4"/>
    <x v="2"/>
    <s v="Население"/>
    <m/>
    <m/>
    <s v="Договор"/>
    <d v="2012-05-31T00:00:00"/>
    <d v="2012-06-20T00:00:00"/>
    <n v="35"/>
    <x v="2"/>
    <n v="1"/>
    <s v="6203Н-001-"/>
    <n v="40.555555555555557"/>
    <s v="21"/>
    <n v="1196.3888888888889"/>
    <s v="4"/>
    <s v="5"/>
  </r>
  <r>
    <x v="4"/>
    <x v="2"/>
    <s v="Население"/>
    <m/>
    <m/>
    <s v="Договор"/>
    <d v="2015-07-31T00:00:00"/>
    <d v="2016-06-30T00:00:00"/>
    <n v="2959"/>
    <x v="2"/>
    <n v="1"/>
    <s v="6203Н-001-"/>
    <n v="2.0277777777777777"/>
    <s v="03"/>
    <n v="273.75"/>
    <s v="1"/>
    <n v="0"/>
  </r>
  <r>
    <x v="4"/>
    <x v="2"/>
    <s v="Население"/>
    <m/>
    <m/>
    <s v="Договор"/>
    <d v="2015-05-31T00:00:00"/>
    <d v="2015-05-31T00:00:00"/>
    <n v="1590"/>
    <x v="2"/>
    <n v="1"/>
    <s v="6203Н-001-"/>
    <n v="4.0555555555555554"/>
    <s v="05"/>
    <n v="121.66666666666666"/>
    <s v="4"/>
    <n v="0"/>
  </r>
  <r>
    <x v="4"/>
    <x v="2"/>
    <s v="Население"/>
    <m/>
    <m/>
    <s v="Договор"/>
    <d v="2014-11-30T00:00:00"/>
    <d v="2018-10-31T00:00:00"/>
    <n v="2844"/>
    <x v="2"/>
    <n v="1"/>
    <s v="6203Н-001-"/>
    <n v="10.138888888888889"/>
    <s v="11"/>
    <n v="1125.4166666666667"/>
    <s v="1"/>
    <n v="0"/>
  </r>
  <r>
    <x v="4"/>
    <x v="2"/>
    <s v="Население"/>
    <m/>
    <m/>
    <s v="Договор"/>
    <d v="2015-02-28T00:00:00"/>
    <d v="2015-02-28T00:00:00"/>
    <n v="3485.31"/>
    <x v="2"/>
    <n v="1"/>
    <s v="6203Н-001-"/>
    <n v="7.0972222222222232"/>
    <s v="08"/>
    <n v="212.91666666666669"/>
    <s v="4"/>
    <n v="0"/>
  </r>
  <r>
    <x v="4"/>
    <x v="2"/>
    <s v="Население"/>
    <m/>
    <m/>
    <s v="Договор"/>
    <d v="2014-02-28T00:00:00"/>
    <d v="2014-11-30T00:00:00"/>
    <n v="2498.6"/>
    <x v="2"/>
    <n v="1"/>
    <s v="6203Н-001-"/>
    <n v="19.263888888888889"/>
    <s v="15"/>
    <n v="304.16666666666669"/>
    <s v="4"/>
    <n v="0"/>
  </r>
  <r>
    <x v="4"/>
    <x v="2"/>
    <s v="Население"/>
    <m/>
    <m/>
    <s v="Договор"/>
    <d v="2011-05-31T00:00:00"/>
    <d v="2011-06-20T00:00:00"/>
    <n v="0"/>
    <x v="2"/>
    <n v="1"/>
    <s v="6203Н-001-"/>
    <n v="52.722222222222214"/>
    <s v="22"/>
    <n v="1561.3888888888889"/>
    <s v="4"/>
    <s v="5"/>
  </r>
  <r>
    <x v="4"/>
    <x v="2"/>
    <s v="Население"/>
    <m/>
    <m/>
    <s v="Договор"/>
    <d v="2013-04-30T00:00:00"/>
    <d v="2013-05-20T00:00:00"/>
    <n v="540202.06000000006"/>
    <x v="2"/>
    <n v="1"/>
    <s v="6203Н-001-"/>
    <n v="29.402777777777775"/>
    <s v="18"/>
    <n v="861.80555555555554"/>
    <s v="4"/>
    <s v="5"/>
  </r>
  <r>
    <x v="4"/>
    <x v="2"/>
    <s v="Население"/>
    <m/>
    <m/>
    <s v="Договор"/>
    <d v="2013-06-30T00:00:00"/>
    <d v="2013-07-20T00:00:00"/>
    <n v="16268.37"/>
    <x v="2"/>
    <n v="1"/>
    <s v="6203Н-001-"/>
    <n v="27.375"/>
    <s v="18"/>
    <n v="800.97222222222229"/>
    <s v="4"/>
    <s v="5"/>
  </r>
  <r>
    <x v="4"/>
    <x v="2"/>
    <s v="Население"/>
    <m/>
    <m/>
    <s v="Договор"/>
    <d v="2013-11-30T00:00:00"/>
    <d v="2013-12-20T00:00:00"/>
    <n v="34947.97"/>
    <x v="2"/>
    <n v="1"/>
    <s v="6203Н-001-"/>
    <n v="22.305555555555554"/>
    <s v="16"/>
    <n v="648.8888888888888"/>
    <s v="4"/>
    <s v="5"/>
  </r>
  <r>
    <x v="4"/>
    <x v="2"/>
    <s v="Население"/>
    <m/>
    <m/>
    <s v="Договор"/>
    <d v="2014-01-31T00:00:00"/>
    <d v="2016-12-31T00:00:00"/>
    <n v="257963.27"/>
    <x v="2"/>
    <n v="1"/>
    <s v="6203Н-001-"/>
    <n v="20.277777777777779"/>
    <s v="15"/>
    <n v="456.25"/>
    <s v="1"/>
    <n v="0"/>
  </r>
  <r>
    <x v="4"/>
    <x v="2"/>
    <s v="Население"/>
    <m/>
    <m/>
    <s v="Договор"/>
    <d v="2014-12-31T00:00:00"/>
    <d v="2017-07-31T00:00:00"/>
    <n v="2599"/>
    <x v="2"/>
    <n v="1"/>
    <s v="6203Н-001-"/>
    <n v="9.125"/>
    <s v="10"/>
    <n v="669.16666666666663"/>
    <s v="1"/>
    <n v="0"/>
  </r>
  <r>
    <x v="4"/>
    <x v="2"/>
    <s v="Население"/>
    <m/>
    <m/>
    <s v="Договор"/>
    <d v="2015-03-31T00:00:00"/>
    <d v="2015-08-31T00:00:00"/>
    <n v="14081.43"/>
    <x v="2"/>
    <n v="1"/>
    <s v="6203Н-001-"/>
    <n v="6.083333333333333"/>
    <s v="07"/>
    <n v="30.416666666666664"/>
    <s v="2"/>
    <n v="0"/>
  </r>
  <r>
    <x v="4"/>
    <x v="2"/>
    <s v="Население"/>
    <m/>
    <m/>
    <s v="Договор"/>
    <d v="2015-03-31T00:00:00"/>
    <d v="2015-09-30T00:00:00"/>
    <n v="156"/>
    <x v="2"/>
    <n v="1"/>
    <s v="6203Н-001-"/>
    <n v="6.083333333333333"/>
    <s v="07"/>
    <n v="0"/>
    <s v="1"/>
    <n v="0"/>
  </r>
  <r>
    <x v="4"/>
    <x v="2"/>
    <s v="Население"/>
    <m/>
    <m/>
    <s v="Договор"/>
    <d v="2013-08-31T00:00:00"/>
    <d v="2013-09-20T00:00:00"/>
    <n v="28098.35"/>
    <x v="2"/>
    <n v="1"/>
    <s v="6203Н-001-"/>
    <n v="25.347222222222225"/>
    <s v="17"/>
    <n v="740.1388888888888"/>
    <s v="4"/>
    <s v="5"/>
  </r>
  <r>
    <x v="4"/>
    <x v="2"/>
    <s v="Население"/>
    <m/>
    <m/>
    <s v="Договор"/>
    <d v="2013-03-31T00:00:00"/>
    <d v="2013-04-20T00:00:00"/>
    <n v="18847.47"/>
    <x v="2"/>
    <n v="1"/>
    <s v="6203Н-001-"/>
    <n v="30.416666666666668"/>
    <s v="19"/>
    <n v="892.22222222222229"/>
    <s v="4"/>
    <s v="5"/>
  </r>
  <r>
    <x v="4"/>
    <x v="2"/>
    <s v="Население"/>
    <m/>
    <m/>
    <s v="Договор"/>
    <d v="2012-01-31T00:00:00"/>
    <d v="2012-02-20T00:00:00"/>
    <n v="19717.25"/>
    <x v="2"/>
    <n v="1"/>
    <s v="6203Н-001-"/>
    <n v="44.611111111111107"/>
    <s v="21"/>
    <n v="1318.0555555555557"/>
    <s v="4"/>
    <s v="5"/>
  </r>
  <r>
    <x v="4"/>
    <x v="2"/>
    <s v="Население"/>
    <m/>
    <m/>
    <s v="Договор"/>
    <d v="2015-01-31T00:00:00"/>
    <d v="2016-09-30T00:00:00"/>
    <n v="780"/>
    <x v="2"/>
    <n v="1"/>
    <s v="6203Н-001-"/>
    <n v="8.1111111111111107"/>
    <s v="09"/>
    <n v="365"/>
    <s v="1"/>
    <n v="0"/>
  </r>
  <r>
    <x v="4"/>
    <x v="2"/>
    <s v="Население"/>
    <m/>
    <m/>
    <s v="Договор"/>
    <d v="2014-07-31T00:00:00"/>
    <d v="2014-08-31T00:00:00"/>
    <n v="266.5"/>
    <x v="2"/>
    <n v="1"/>
    <s v="6203Н-001-"/>
    <n v="14.194444444444446"/>
    <s v="13"/>
    <n v="395.41666666666663"/>
    <s v="4"/>
    <s v="5"/>
  </r>
  <r>
    <x v="4"/>
    <x v="2"/>
    <s v="Население"/>
    <m/>
    <m/>
    <s v="Договор"/>
    <d v="2010-09-30T00:00:00"/>
    <d v="2010-10-20T00:00:00"/>
    <n v="252"/>
    <x v="2"/>
    <n v="1"/>
    <s v="6203Н-001-"/>
    <n v="60.833333333333336"/>
    <s v="23"/>
    <n v="1804.7222222222224"/>
    <s v="4"/>
    <s v="5"/>
  </r>
  <r>
    <x v="4"/>
    <x v="2"/>
    <s v="Население"/>
    <m/>
    <m/>
    <s v="Договор"/>
    <d v="2014-06-30T00:00:00"/>
    <d v="2018-10-31T00:00:00"/>
    <n v="1610"/>
    <x v="2"/>
    <n v="1"/>
    <s v="6203Н-001-"/>
    <n v="15.208333333333334"/>
    <s v="14"/>
    <n v="1125.4166666666667"/>
    <s v="1"/>
    <n v="0"/>
  </r>
  <r>
    <x v="4"/>
    <x v="2"/>
    <s v="Население"/>
    <m/>
    <m/>
    <s v="Договор"/>
    <d v="2014-11-30T00:00:00"/>
    <d v="2015-10-31T00:00:00"/>
    <n v="1872"/>
    <x v="2"/>
    <n v="1"/>
    <s v="6203Н-001-"/>
    <n v="10.138888888888889"/>
    <s v="11"/>
    <n v="30.416666666666664"/>
    <s v="1"/>
    <n v="0"/>
  </r>
  <r>
    <x v="4"/>
    <x v="2"/>
    <s v="Население"/>
    <m/>
    <m/>
    <s v="Договор"/>
    <d v="2014-09-30T00:00:00"/>
    <d v="2014-09-30T00:00:00"/>
    <n v="6057.32"/>
    <x v="2"/>
    <n v="1"/>
    <s v="6203Н-001-"/>
    <n v="12.166666666666666"/>
    <s v="13"/>
    <n v="365"/>
    <s v="4"/>
    <s v="5"/>
  </r>
  <r>
    <x v="4"/>
    <x v="2"/>
    <s v="Население"/>
    <m/>
    <m/>
    <s v="Договор"/>
    <d v="2014-06-30T00:00:00"/>
    <d v="2014-08-31T00:00:00"/>
    <n v="2374.48"/>
    <x v="2"/>
    <n v="1"/>
    <s v="6203Н-001-"/>
    <n v="15.208333333333334"/>
    <s v="14"/>
    <n v="395.41666666666663"/>
    <s v="4"/>
    <s v="5"/>
  </r>
  <r>
    <x v="4"/>
    <x v="2"/>
    <s v="Население"/>
    <m/>
    <m/>
    <s v="Договор"/>
    <d v="2014-06-30T00:00:00"/>
    <d v="2015-05-31T00:00:00"/>
    <n v="8149.31"/>
    <x v="2"/>
    <n v="1"/>
    <s v="6203Н-001-"/>
    <n v="15.208333333333334"/>
    <s v="14"/>
    <n v="121.66666666666666"/>
    <s v="4"/>
    <n v="0"/>
  </r>
  <r>
    <x v="4"/>
    <x v="2"/>
    <s v="Население"/>
    <m/>
    <m/>
    <s v="Договор"/>
    <d v="2015-03-31T00:00:00"/>
    <d v="2018-02-28T00:00:00"/>
    <n v="18931.7"/>
    <x v="2"/>
    <n v="1"/>
    <s v="6203Н-001-"/>
    <n v="6.083333333333333"/>
    <s v="07"/>
    <n v="880.05555555555554"/>
    <s v="1"/>
    <n v="0"/>
  </r>
  <r>
    <x v="4"/>
    <x v="2"/>
    <s v="Население"/>
    <m/>
    <m/>
    <s v="Договор"/>
    <d v="2014-08-31T00:00:00"/>
    <d v="2014-09-20T00:00:00"/>
    <n v="87104.75"/>
    <x v="2"/>
    <n v="1"/>
    <s v="6203Н-001-"/>
    <n v="13.180555555555554"/>
    <s v="13"/>
    <n v="375.13888888888886"/>
    <s v="4"/>
    <s v="5"/>
  </r>
  <r>
    <x v="4"/>
    <x v="2"/>
    <s v="Население"/>
    <m/>
    <m/>
    <s v="Договор"/>
    <d v="2014-01-31T00:00:00"/>
    <d v="2015-04-30T00:00:00"/>
    <n v="13830.06"/>
    <x v="2"/>
    <n v="1"/>
    <s v="6203Н-001-"/>
    <n v="20.277777777777779"/>
    <s v="15"/>
    <n v="152.08333333333334"/>
    <s v="4"/>
    <n v="0"/>
  </r>
  <r>
    <x v="4"/>
    <x v="2"/>
    <s v="Население"/>
    <m/>
    <m/>
    <s v="Договор"/>
    <d v="2014-01-31T00:00:00"/>
    <d v="2015-05-31T00:00:00"/>
    <n v="14820.28"/>
    <x v="2"/>
    <n v="1"/>
    <s v="6203Н-001-"/>
    <n v="20.277777777777779"/>
    <s v="15"/>
    <n v="121.66666666666666"/>
    <s v="4"/>
    <n v="0"/>
  </r>
  <r>
    <x v="4"/>
    <x v="2"/>
    <s v="Население"/>
    <m/>
    <m/>
    <s v="Договор"/>
    <d v="2011-03-31T00:00:00"/>
    <d v="2011-04-20T00:00:00"/>
    <n v="1177.93"/>
    <x v="2"/>
    <n v="1"/>
    <s v="6203Н-001-"/>
    <n v="54.75"/>
    <s v="22"/>
    <n v="1622.2222222222224"/>
    <s v="4"/>
    <s v="5"/>
  </r>
  <r>
    <x v="4"/>
    <x v="2"/>
    <s v="Население"/>
    <m/>
    <m/>
    <s v="Договор"/>
    <d v="2014-12-31T00:00:00"/>
    <d v="2018-01-31T00:00:00"/>
    <n v="496150.12"/>
    <x v="2"/>
    <n v="1"/>
    <s v="6203Н-001-"/>
    <n v="9.125"/>
    <s v="10"/>
    <n v="851.66666666666674"/>
    <s v="1"/>
    <n v="0"/>
  </r>
  <r>
    <x v="4"/>
    <x v="2"/>
    <s v="Население"/>
    <m/>
    <m/>
    <s v="Договор"/>
    <d v="2015-06-30T00:00:00"/>
    <d v="2016-07-31T00:00:00"/>
    <n v="194509.15"/>
    <x v="2"/>
    <n v="1"/>
    <s v="6203Н-001-"/>
    <n v="3.0416666666666665"/>
    <s v="04"/>
    <n v="304.16666666666669"/>
    <s v="1"/>
    <n v="0"/>
  </r>
  <r>
    <x v="4"/>
    <x v="2"/>
    <s v="Население"/>
    <m/>
    <m/>
    <s v="Договор"/>
    <d v="2014-12-31T00:00:00"/>
    <d v="2015-02-28T00:00:00"/>
    <n v="3281.03"/>
    <x v="2"/>
    <n v="1"/>
    <s v="6203Н-001-"/>
    <n v="9.125"/>
    <s v="10"/>
    <n v="212.91666666666669"/>
    <s v="4"/>
    <n v="0"/>
  </r>
  <r>
    <x v="4"/>
    <x v="2"/>
    <s v="Население"/>
    <m/>
    <m/>
    <s v="Договор"/>
    <d v="2014-07-31T00:00:00"/>
    <d v="2015-05-31T00:00:00"/>
    <n v="5630.77"/>
    <x v="2"/>
    <n v="1"/>
    <s v="6203Н-001-"/>
    <n v="14.194444444444446"/>
    <s v="13"/>
    <n v="121.66666666666666"/>
    <s v="4"/>
    <n v="0"/>
  </r>
  <r>
    <x v="4"/>
    <x v="2"/>
    <s v="Население"/>
    <m/>
    <m/>
    <s v="Договор"/>
    <d v="2015-04-30T00:00:00"/>
    <d v="2015-05-20T00:00:00"/>
    <n v="2004.88"/>
    <x v="2"/>
    <n v="1"/>
    <s v="6203Н-001-"/>
    <n v="5.0694444444444446"/>
    <s v="06"/>
    <n v="131.80555555555554"/>
    <s v="4"/>
    <n v="0"/>
  </r>
  <r>
    <x v="4"/>
    <x v="2"/>
    <s v="Население"/>
    <m/>
    <m/>
    <s v="Договор"/>
    <d v="2013-07-31T00:00:00"/>
    <d v="2013-08-20T00:00:00"/>
    <n v="2035.47"/>
    <x v="2"/>
    <n v="1"/>
    <s v="6203Н-001-"/>
    <n v="26.361111111111107"/>
    <s v="17"/>
    <n v="770.55555555555554"/>
    <s v="4"/>
    <s v="5"/>
  </r>
  <r>
    <x v="4"/>
    <x v="2"/>
    <s v="Население"/>
    <m/>
    <m/>
    <s v="Договор"/>
    <d v="2015-08-31T00:00:00"/>
    <d v="2016-06-30T00:00:00"/>
    <n v="2748"/>
    <x v="2"/>
    <n v="1"/>
    <s v="6203Н-001-"/>
    <n v="1.0138888888888888"/>
    <s v="02"/>
    <n v="273.75"/>
    <s v="1"/>
    <n v="0"/>
  </r>
  <r>
    <x v="4"/>
    <x v="2"/>
    <s v="Население"/>
    <m/>
    <m/>
    <s v="Договор"/>
    <d v="2014-04-30T00:00:00"/>
    <d v="2014-05-20T00:00:00"/>
    <n v="5999.24"/>
    <x v="2"/>
    <n v="1"/>
    <s v="6203Н-001-"/>
    <n v="17.236111111111111"/>
    <s v="14"/>
    <n v="496.8055555555556"/>
    <s v="4"/>
    <s v="5"/>
  </r>
  <r>
    <x v="4"/>
    <x v="2"/>
    <s v="Население"/>
    <m/>
    <m/>
    <s v="Договор"/>
    <d v="2014-02-28T00:00:00"/>
    <d v="2014-10-31T00:00:00"/>
    <n v="5544.88"/>
    <x v="2"/>
    <n v="1"/>
    <s v="6203Н-001-"/>
    <n v="19.263888888888889"/>
    <s v="15"/>
    <n v="334.58333333333331"/>
    <s v="4"/>
    <n v="0"/>
  </r>
  <r>
    <x v="4"/>
    <x v="2"/>
    <s v="Население"/>
    <m/>
    <m/>
    <s v="Договор"/>
    <d v="2014-02-28T00:00:00"/>
    <d v="2015-03-31T00:00:00"/>
    <n v="9169.1"/>
    <x v="2"/>
    <n v="1"/>
    <s v="6203Н-001-"/>
    <n v="19.263888888888889"/>
    <s v="15"/>
    <n v="182.5"/>
    <s v="4"/>
    <n v="0"/>
  </r>
  <r>
    <x v="4"/>
    <x v="2"/>
    <s v="Население"/>
    <m/>
    <m/>
    <s v="Договор"/>
    <d v="2015-02-28T00:00:00"/>
    <d v="2015-07-31T00:00:00"/>
    <n v="3654.8"/>
    <x v="2"/>
    <n v="1"/>
    <s v="6203Н-001-"/>
    <n v="7.0972222222222232"/>
    <s v="08"/>
    <n v="60.833333333333329"/>
    <s v="3"/>
    <n v="0"/>
  </r>
  <r>
    <x v="4"/>
    <x v="2"/>
    <s v="Население"/>
    <m/>
    <m/>
    <s v="Договор"/>
    <d v="2014-01-31T00:00:00"/>
    <d v="2014-02-28T00:00:00"/>
    <n v="2159.8200000000002"/>
    <x v="2"/>
    <n v="1"/>
    <s v="6203Н-001-"/>
    <n v="20.277777777777779"/>
    <s v="15"/>
    <n v="577.91666666666663"/>
    <s v="4"/>
    <s v="5"/>
  </r>
  <r>
    <x v="4"/>
    <x v="2"/>
    <s v="Население"/>
    <m/>
    <m/>
    <s v="Договор"/>
    <d v="2014-07-31T00:00:00"/>
    <d v="2014-08-20T00:00:00"/>
    <n v="32.5"/>
    <x v="2"/>
    <n v="1"/>
    <s v="6203Н-001-"/>
    <n v="14.194444444444446"/>
    <s v="13"/>
    <n v="405.5555555555556"/>
    <s v="4"/>
    <s v="5"/>
  </r>
  <r>
    <x v="4"/>
    <x v="2"/>
    <s v="Население"/>
    <m/>
    <m/>
    <s v="Договор"/>
    <d v="2013-09-30T00:00:00"/>
    <d v="2013-10-20T00:00:00"/>
    <n v="24244.59"/>
    <x v="2"/>
    <n v="1"/>
    <s v="6203Н-001-"/>
    <n v="24.333333333333332"/>
    <s v="17"/>
    <n v="709.72222222222217"/>
    <s v="4"/>
    <s v="5"/>
  </r>
  <r>
    <x v="4"/>
    <x v="2"/>
    <s v="Население"/>
    <m/>
    <m/>
    <s v="Договор"/>
    <d v="2015-02-28T00:00:00"/>
    <d v="2018-03-31T00:00:00"/>
    <n v="244387.29"/>
    <x v="2"/>
    <n v="1"/>
    <s v="6203Н-001-"/>
    <n v="7.0972222222222232"/>
    <s v="08"/>
    <n v="912.5"/>
    <s v="1"/>
    <n v="0"/>
  </r>
  <r>
    <x v="4"/>
    <x v="2"/>
    <s v="Население"/>
    <m/>
    <m/>
    <s v="Договор"/>
    <d v="2014-02-28T00:00:00"/>
    <d v="2017-03-31T00:00:00"/>
    <n v="440070.29"/>
    <x v="2"/>
    <n v="1"/>
    <s v="6203Н-001-"/>
    <n v="19.263888888888889"/>
    <s v="15"/>
    <n v="547.5"/>
    <s v="1"/>
    <n v="0"/>
  </r>
  <r>
    <x v="4"/>
    <x v="2"/>
    <s v="Население"/>
    <m/>
    <m/>
    <s v="Договор"/>
    <d v="2012-07-31T00:00:00"/>
    <d v="2012-08-20T00:00:00"/>
    <n v="170153.13"/>
    <x v="2"/>
    <n v="1"/>
    <s v="6203Н-001-"/>
    <n v="38.527777777777779"/>
    <s v="21"/>
    <n v="1135.5555555555557"/>
    <s v="4"/>
    <s v="5"/>
  </r>
  <r>
    <x v="5"/>
    <x v="2"/>
    <s v="Население"/>
    <m/>
    <m/>
    <s v="Договор"/>
    <d v="2015-01-31T00:00:00"/>
    <d v="2018-12-31T00:00:00"/>
    <n v="2844"/>
    <x v="2"/>
    <n v="1"/>
    <s v="6204Н-001-"/>
    <n v="8.1111111111111107"/>
    <s v="09"/>
    <n v="1186.25"/>
    <s v="1"/>
    <n v="0"/>
  </r>
  <r>
    <x v="5"/>
    <x v="2"/>
    <s v="Население"/>
    <m/>
    <m/>
    <s v="Договор"/>
    <d v="2014-02-28T00:00:00"/>
    <d v="2014-12-31T00:00:00"/>
    <n v="2935"/>
    <x v="2"/>
    <n v="1"/>
    <s v="6204Н-001-"/>
    <n v="19.263888888888889"/>
    <s v="15"/>
    <n v="273.75"/>
    <s v="4"/>
    <n v="0"/>
  </r>
  <r>
    <x v="5"/>
    <x v="2"/>
    <s v="Население"/>
    <m/>
    <m/>
    <s v="Договор"/>
    <d v="2014-02-28T00:00:00"/>
    <d v="2015-03-31T00:00:00"/>
    <n v="3249.6"/>
    <x v="2"/>
    <n v="1"/>
    <s v="6204Н-001-"/>
    <n v="19.263888888888889"/>
    <s v="15"/>
    <n v="182.5"/>
    <s v="4"/>
    <n v="0"/>
  </r>
  <r>
    <x v="5"/>
    <x v="2"/>
    <s v="Население"/>
    <m/>
    <m/>
    <s v="Договор"/>
    <d v="2014-08-31T00:00:00"/>
    <d v="2014-09-30T00:00:00"/>
    <n v="29"/>
    <x v="2"/>
    <n v="1"/>
    <s v="6204Н-001-"/>
    <n v="13.180555555555554"/>
    <s v="13"/>
    <n v="365"/>
    <s v="4"/>
    <s v="5"/>
  </r>
  <r>
    <x v="5"/>
    <x v="2"/>
    <s v="Население"/>
    <m/>
    <m/>
    <s v="Договор"/>
    <d v="2015-04-30T00:00:00"/>
    <d v="2017-09-30T00:00:00"/>
    <n v="5831.56"/>
    <x v="2"/>
    <n v="1"/>
    <s v="6204Н-001-"/>
    <n v="5.0694444444444446"/>
    <s v="06"/>
    <n v="730"/>
    <s v="1"/>
    <n v="0"/>
  </r>
  <r>
    <x v="5"/>
    <x v="2"/>
    <s v="Население"/>
    <m/>
    <m/>
    <s v="Договор"/>
    <d v="2015-01-31T00:00:00"/>
    <d v="2015-07-31T00:00:00"/>
    <n v="2334.6799999999998"/>
    <x v="2"/>
    <n v="1"/>
    <s v="6204Н-001-"/>
    <n v="8.1111111111111107"/>
    <s v="09"/>
    <n v="60.833333333333329"/>
    <s v="3"/>
    <n v="0"/>
  </r>
  <r>
    <x v="5"/>
    <x v="2"/>
    <s v="Население"/>
    <m/>
    <m/>
    <s v="Договор"/>
    <d v="2014-06-30T00:00:00"/>
    <d v="2015-05-31T00:00:00"/>
    <n v="4861.97"/>
    <x v="2"/>
    <n v="1"/>
    <s v="6204Н-001-"/>
    <n v="15.208333333333334"/>
    <s v="14"/>
    <n v="121.66666666666666"/>
    <s v="4"/>
    <n v="0"/>
  </r>
  <r>
    <x v="5"/>
    <x v="2"/>
    <s v="Население"/>
    <m/>
    <m/>
    <s v="Договор"/>
    <d v="2014-04-30T00:00:00"/>
    <d v="2014-08-31T00:00:00"/>
    <n v="3458.24"/>
    <x v="2"/>
    <n v="1"/>
    <s v="6204Н-001-"/>
    <n v="17.236111111111111"/>
    <s v="14"/>
    <n v="395.41666666666663"/>
    <s v="4"/>
    <s v="5"/>
  </r>
  <r>
    <x v="5"/>
    <x v="2"/>
    <s v="Население"/>
    <m/>
    <m/>
    <s v="Договор"/>
    <d v="2014-06-30T00:00:00"/>
    <d v="2014-09-30T00:00:00"/>
    <n v="3081.93"/>
    <x v="2"/>
    <n v="1"/>
    <s v="6204Н-001-"/>
    <n v="15.208333333333334"/>
    <s v="14"/>
    <n v="365"/>
    <s v="4"/>
    <s v="5"/>
  </r>
  <r>
    <x v="5"/>
    <x v="2"/>
    <s v="Население"/>
    <m/>
    <m/>
    <s v="Договор"/>
    <d v="2014-06-30T00:00:00"/>
    <d v="2015-07-31T00:00:00"/>
    <n v="10725.46"/>
    <x v="2"/>
    <n v="1"/>
    <s v="6204Н-001-"/>
    <n v="15.208333333333334"/>
    <s v="14"/>
    <n v="60.833333333333329"/>
    <s v="3"/>
    <n v="0"/>
  </r>
  <r>
    <x v="5"/>
    <x v="2"/>
    <s v="Население"/>
    <m/>
    <m/>
    <s v="Договор"/>
    <d v="2014-04-30T00:00:00"/>
    <d v="2015-02-28T00:00:00"/>
    <n v="5044.0200000000004"/>
    <x v="2"/>
    <n v="1"/>
    <s v="6204Н-001-"/>
    <n v="17.236111111111111"/>
    <s v="14"/>
    <n v="212.91666666666669"/>
    <s v="4"/>
    <n v="0"/>
  </r>
  <r>
    <x v="5"/>
    <x v="2"/>
    <s v="Население"/>
    <m/>
    <m/>
    <s v="Договор"/>
    <d v="2015-03-31T00:00:00"/>
    <d v="2018-11-30T00:00:00"/>
    <n v="2844"/>
    <x v="2"/>
    <n v="1"/>
    <s v="6204Н-001-"/>
    <n v="6.083333333333333"/>
    <s v="07"/>
    <n v="1155.8333333333333"/>
    <s v="1"/>
    <n v="0"/>
  </r>
  <r>
    <x v="5"/>
    <x v="2"/>
    <s v="Население"/>
    <m/>
    <m/>
    <s v="Договор"/>
    <d v="2014-10-31T00:00:00"/>
    <d v="2017-08-31T00:00:00"/>
    <n v="1820"/>
    <x v="2"/>
    <n v="1"/>
    <s v="6204Н-001-"/>
    <n v="11.152777777777777"/>
    <s v="12"/>
    <n v="699.58333333333337"/>
    <s v="1"/>
    <n v="0"/>
  </r>
  <r>
    <x v="5"/>
    <x v="2"/>
    <s v="Население"/>
    <m/>
    <m/>
    <s v="Договор"/>
    <d v="2014-04-30T00:00:00"/>
    <d v="2014-09-30T00:00:00"/>
    <n v="3172.98"/>
    <x v="2"/>
    <n v="1"/>
    <s v="6204Н-001-"/>
    <n v="17.236111111111111"/>
    <s v="14"/>
    <n v="365"/>
    <s v="4"/>
    <s v="5"/>
  </r>
  <r>
    <x v="5"/>
    <x v="2"/>
    <s v="Население"/>
    <m/>
    <m/>
    <s v="Договор"/>
    <d v="2014-05-31T00:00:00"/>
    <d v="2014-05-31T00:00:00"/>
    <n v="13311.18"/>
    <x v="2"/>
    <n v="1"/>
    <s v="6204Н-001-"/>
    <n v="16.222222222222221"/>
    <s v="14"/>
    <n v="486.66666666666663"/>
    <s v="4"/>
    <s v="5"/>
  </r>
  <r>
    <x v="5"/>
    <x v="2"/>
    <s v="Население"/>
    <m/>
    <m/>
    <s v="Договор"/>
    <d v="2015-03-31T00:00:00"/>
    <d v="2018-04-30T00:00:00"/>
    <n v="19545.759999999998"/>
    <x v="2"/>
    <n v="1"/>
    <s v="6204Н-001-"/>
    <n v="6.083333333333333"/>
    <s v="07"/>
    <n v="942.91666666666674"/>
    <s v="1"/>
    <n v="0"/>
  </r>
  <r>
    <x v="5"/>
    <x v="2"/>
    <s v="Население"/>
    <m/>
    <m/>
    <s v="Договор"/>
    <d v="2014-01-31T00:00:00"/>
    <d v="2014-01-31T00:00:00"/>
    <n v="36548.339999999997"/>
    <x v="2"/>
    <n v="1"/>
    <s v="6204Н-001-"/>
    <n v="20.277777777777779"/>
    <s v="15"/>
    <n v="608.33333333333337"/>
    <s v="4"/>
    <s v="5"/>
  </r>
  <r>
    <x v="5"/>
    <x v="2"/>
    <s v="Население"/>
    <m/>
    <m/>
    <s v="Договор"/>
    <d v="2014-01-31T00:00:00"/>
    <d v="2015-12-31T00:00:00"/>
    <n v="18409.43"/>
    <x v="2"/>
    <n v="1"/>
    <s v="6204Н-001-"/>
    <n v="20.277777777777779"/>
    <s v="15"/>
    <n v="91.25"/>
    <s v="1"/>
    <n v="0"/>
  </r>
  <r>
    <x v="5"/>
    <x v="2"/>
    <s v="Население"/>
    <m/>
    <m/>
    <s v="Договор"/>
    <d v="2014-01-31T00:00:00"/>
    <d v="2014-06-30T00:00:00"/>
    <n v="8598.7199999999993"/>
    <x v="2"/>
    <n v="1"/>
    <s v="6204Н-001-"/>
    <n v="20.277777777777779"/>
    <s v="15"/>
    <n v="456.25"/>
    <s v="4"/>
    <s v="5"/>
  </r>
  <r>
    <x v="5"/>
    <x v="2"/>
    <s v="Население"/>
    <m/>
    <m/>
    <s v="Договор"/>
    <d v="2014-08-31T00:00:00"/>
    <d v="2015-09-30T00:00:00"/>
    <n v="170"/>
    <x v="2"/>
    <n v="1"/>
    <s v="6204Н-001-"/>
    <n v="13.180555555555554"/>
    <s v="13"/>
    <n v="0"/>
    <s v="1"/>
    <n v="0"/>
  </r>
  <r>
    <x v="5"/>
    <x v="2"/>
    <s v="Население"/>
    <m/>
    <m/>
    <s v="Договор"/>
    <d v="2015-02-28T00:00:00"/>
    <d v="2017-11-30T00:00:00"/>
    <n v="1890"/>
    <x v="2"/>
    <n v="1"/>
    <s v="6204Н-001-"/>
    <n v="7.0972222222222232"/>
    <s v="08"/>
    <n v="790.83333333333326"/>
    <s v="1"/>
    <n v="0"/>
  </r>
  <r>
    <x v="5"/>
    <x v="2"/>
    <s v="Население"/>
    <m/>
    <m/>
    <s v="Договор"/>
    <d v="2014-07-31T00:00:00"/>
    <d v="2014-07-31T00:00:00"/>
    <n v="3360.12"/>
    <x v="2"/>
    <n v="1"/>
    <s v="6204Н-001-"/>
    <n v="14.194444444444446"/>
    <s v="13"/>
    <n v="425.83333333333337"/>
    <s v="4"/>
    <s v="5"/>
  </r>
  <r>
    <x v="5"/>
    <x v="2"/>
    <s v="Население"/>
    <m/>
    <m/>
    <s v="Договор"/>
    <d v="2015-06-30T00:00:00"/>
    <d v="2015-07-20T00:00:00"/>
    <n v="1158.92"/>
    <x v="2"/>
    <n v="1"/>
    <s v="6204Н-001-"/>
    <n v="3.0416666666666665"/>
    <s v="04"/>
    <n v="70.972222222222229"/>
    <s v="3"/>
    <n v="0"/>
  </r>
  <r>
    <x v="5"/>
    <x v="2"/>
    <s v="Население"/>
    <m/>
    <m/>
    <s v="Договор"/>
    <d v="2015-09-30T00:00:00"/>
    <d v="2015-10-20T00:00:00"/>
    <n v="203.6"/>
    <x v="2"/>
    <n v="1"/>
    <s v="6204Н-001-"/>
    <n v="0"/>
    <s v="01"/>
    <n v="20.277777777777775"/>
    <s v="1"/>
    <n v="0"/>
  </r>
  <r>
    <x v="5"/>
    <x v="2"/>
    <s v="Население"/>
    <m/>
    <m/>
    <s v="Договор"/>
    <d v="2014-12-31T00:00:00"/>
    <d v="2016-11-30T00:00:00"/>
    <n v="967.5"/>
    <x v="2"/>
    <n v="1"/>
    <s v="6204Н-001-"/>
    <n v="9.125"/>
    <s v="10"/>
    <n v="425.83333333333337"/>
    <s v="1"/>
    <n v="0"/>
  </r>
  <r>
    <x v="5"/>
    <x v="2"/>
    <s v="Население"/>
    <m/>
    <m/>
    <s v="Договор"/>
    <d v="2014-09-30T00:00:00"/>
    <d v="2014-12-31T00:00:00"/>
    <n v="2510"/>
    <x v="2"/>
    <n v="1"/>
    <s v="6204Н-001-"/>
    <n v="12.166666666666666"/>
    <s v="13"/>
    <n v="273.75"/>
    <s v="4"/>
    <n v="0"/>
  </r>
  <r>
    <x v="5"/>
    <x v="2"/>
    <s v="Население"/>
    <m/>
    <m/>
    <s v="Договор"/>
    <d v="2014-12-31T00:00:00"/>
    <d v="2015-05-31T00:00:00"/>
    <n v="4365.1499999999996"/>
    <x v="2"/>
    <n v="1"/>
    <s v="6204Н-001-"/>
    <n v="9.125"/>
    <s v="10"/>
    <n v="121.66666666666666"/>
    <s v="4"/>
    <n v="0"/>
  </r>
  <r>
    <x v="5"/>
    <x v="2"/>
    <s v="Население"/>
    <m/>
    <m/>
    <s v="Договор"/>
    <d v="2014-06-30T00:00:00"/>
    <d v="2015-06-30T00:00:00"/>
    <n v="8816.83"/>
    <x v="2"/>
    <n v="1"/>
    <s v="6204Н-001-"/>
    <n v="15.208333333333334"/>
    <s v="14"/>
    <n v="91.25"/>
    <s v="4"/>
    <n v="0"/>
  </r>
  <r>
    <x v="5"/>
    <x v="2"/>
    <s v="Население"/>
    <m/>
    <m/>
    <s v="Договор"/>
    <d v="2013-06-30T00:00:00"/>
    <d v="2013-07-20T00:00:00"/>
    <n v="2463.31"/>
    <x v="2"/>
    <n v="1"/>
    <s v="6204Н-001-"/>
    <n v="27.375"/>
    <s v="18"/>
    <n v="800.97222222222229"/>
    <s v="4"/>
    <s v="5"/>
  </r>
  <r>
    <x v="5"/>
    <x v="2"/>
    <s v="Население"/>
    <m/>
    <m/>
    <s v="Договор"/>
    <d v="2014-01-31T00:00:00"/>
    <d v="2015-07-31T00:00:00"/>
    <n v="2651.58"/>
    <x v="2"/>
    <n v="1"/>
    <s v="6204Н-001-"/>
    <n v="20.277777777777779"/>
    <s v="15"/>
    <n v="60.833333333333329"/>
    <s v="3"/>
    <n v="0"/>
  </r>
  <r>
    <x v="5"/>
    <x v="2"/>
    <s v="Население"/>
    <m/>
    <m/>
    <s v="Договор"/>
    <d v="2014-01-31T00:00:00"/>
    <d v="2014-03-31T00:00:00"/>
    <n v="3890.65"/>
    <x v="2"/>
    <n v="1"/>
    <s v="6204Н-001-"/>
    <n v="20.277777777777779"/>
    <s v="15"/>
    <n v="547.5"/>
    <s v="4"/>
    <s v="5"/>
  </r>
  <r>
    <x v="5"/>
    <x v="2"/>
    <s v="Население"/>
    <m/>
    <m/>
    <s v="Договор"/>
    <d v="2014-03-31T00:00:00"/>
    <d v="2014-05-31T00:00:00"/>
    <n v="3794.28"/>
    <x v="2"/>
    <n v="1"/>
    <s v="6204Н-001-"/>
    <n v="18.25"/>
    <s v="15"/>
    <n v="486.66666666666663"/>
    <s v="4"/>
    <s v="5"/>
  </r>
  <r>
    <x v="5"/>
    <x v="2"/>
    <s v="Население"/>
    <m/>
    <m/>
    <s v="Договор"/>
    <d v="2015-03-31T00:00:00"/>
    <d v="2015-07-31T00:00:00"/>
    <n v="5386.05"/>
    <x v="2"/>
    <n v="1"/>
    <s v="6204Н-001-"/>
    <n v="6.083333333333333"/>
    <s v="07"/>
    <n v="60.833333333333329"/>
    <s v="3"/>
    <n v="0"/>
  </r>
  <r>
    <x v="5"/>
    <x v="2"/>
    <s v="Население"/>
    <m/>
    <m/>
    <s v="Договор"/>
    <d v="2015-05-31T00:00:00"/>
    <d v="2017-06-30T00:00:00"/>
    <n v="145969.69"/>
    <x v="2"/>
    <n v="1"/>
    <s v="6204Н-001-"/>
    <n v="4.0555555555555554"/>
    <s v="05"/>
    <n v="638.75"/>
    <s v="1"/>
    <n v="0"/>
  </r>
  <r>
    <x v="5"/>
    <x v="2"/>
    <s v="Население"/>
    <m/>
    <m/>
    <s v="Договор"/>
    <d v="2014-01-31T00:00:00"/>
    <d v="2015-03-31T00:00:00"/>
    <n v="12679.22"/>
    <x v="2"/>
    <n v="1"/>
    <s v="6204Н-001-"/>
    <n v="20.277777777777779"/>
    <s v="15"/>
    <n v="182.5"/>
    <s v="4"/>
    <n v="0"/>
  </r>
  <r>
    <x v="5"/>
    <x v="2"/>
    <s v="Население"/>
    <m/>
    <m/>
    <s v="Договор"/>
    <d v="2014-12-31T00:00:00"/>
    <d v="2016-01-31T00:00:00"/>
    <n v="147461.51999999999"/>
    <x v="2"/>
    <n v="1"/>
    <s v="6204Н-001-"/>
    <n v="9.125"/>
    <s v="10"/>
    <n v="121.66666666666666"/>
    <s v="1"/>
    <n v="0"/>
  </r>
  <r>
    <x v="5"/>
    <x v="2"/>
    <s v="Население"/>
    <m/>
    <m/>
    <s v="Договор"/>
    <d v="2014-10-31T00:00:00"/>
    <d v="2017-11-30T00:00:00"/>
    <n v="375231.79"/>
    <x v="2"/>
    <n v="1"/>
    <s v="6204Н-001-"/>
    <n v="11.152777777777777"/>
    <s v="12"/>
    <n v="790.83333333333326"/>
    <s v="1"/>
    <n v="0"/>
  </r>
  <r>
    <x v="5"/>
    <x v="2"/>
    <s v="Население"/>
    <m/>
    <m/>
    <s v="Договор"/>
    <d v="2014-02-28T00:00:00"/>
    <d v="2014-03-31T00:00:00"/>
    <n v="1073.3399999999999"/>
    <x v="2"/>
    <n v="1"/>
    <s v="6204Н-001-"/>
    <n v="19.263888888888889"/>
    <s v="15"/>
    <n v="547.5"/>
    <s v="4"/>
    <s v="5"/>
  </r>
  <r>
    <x v="5"/>
    <x v="2"/>
    <s v="Население"/>
    <m/>
    <m/>
    <s v="Договор"/>
    <d v="2014-12-31T00:00:00"/>
    <d v="2015-07-31T00:00:00"/>
    <n v="6191.5"/>
    <x v="2"/>
    <n v="1"/>
    <s v="6204Н-001-"/>
    <n v="9.125"/>
    <s v="10"/>
    <n v="60.833333333333329"/>
    <s v="3"/>
    <n v="0"/>
  </r>
  <r>
    <x v="5"/>
    <x v="2"/>
    <s v="Население"/>
    <m/>
    <m/>
    <s v="Договор"/>
    <d v="2014-07-31T00:00:00"/>
    <d v="2015-01-31T00:00:00"/>
    <n v="4498.88"/>
    <x v="2"/>
    <n v="1"/>
    <s v="6204Н-001-"/>
    <n v="14.194444444444446"/>
    <s v="13"/>
    <n v="243.33333333333331"/>
    <s v="4"/>
    <n v="0"/>
  </r>
  <r>
    <x v="5"/>
    <x v="2"/>
    <s v="Население"/>
    <m/>
    <m/>
    <s v="Договор"/>
    <d v="2011-07-31T00:00:00"/>
    <d v="2011-08-20T00:00:00"/>
    <n v="89"/>
    <x v="2"/>
    <n v="1"/>
    <s v="6204Н-001-"/>
    <n v="50.69444444444445"/>
    <s v="22"/>
    <n v="1500.5555555555554"/>
    <s v="4"/>
    <s v="5"/>
  </r>
  <r>
    <x v="5"/>
    <x v="2"/>
    <s v="Население"/>
    <m/>
    <m/>
    <s v="Договор"/>
    <d v="2011-08-31T00:00:00"/>
    <d v="2011-09-20T00:00:00"/>
    <n v="89"/>
    <x v="2"/>
    <n v="1"/>
    <s v="6204Н-001-"/>
    <n v="49.68055555555555"/>
    <s v="22"/>
    <n v="1470.1388888888889"/>
    <s v="4"/>
    <s v="5"/>
  </r>
  <r>
    <x v="5"/>
    <x v="2"/>
    <s v="Население"/>
    <m/>
    <m/>
    <s v="Договор"/>
    <d v="2014-09-30T00:00:00"/>
    <d v="2015-09-30T00:00:00"/>
    <n v="23619.98"/>
    <x v="2"/>
    <n v="1"/>
    <s v="6204Н-001-"/>
    <n v="12.166666666666666"/>
    <s v="13"/>
    <n v="0"/>
    <s v="1"/>
    <n v="0"/>
  </r>
  <r>
    <x v="5"/>
    <x v="2"/>
    <s v="Население"/>
    <m/>
    <m/>
    <s v="Договор"/>
    <d v="2014-04-30T00:00:00"/>
    <d v="2015-06-30T00:00:00"/>
    <n v="11107.66"/>
    <x v="2"/>
    <n v="1"/>
    <s v="6204Н-001-"/>
    <n v="17.236111111111111"/>
    <s v="14"/>
    <n v="91.25"/>
    <s v="4"/>
    <n v="0"/>
  </r>
  <r>
    <x v="5"/>
    <x v="2"/>
    <s v="Население"/>
    <m/>
    <m/>
    <s v="Договор"/>
    <d v="2014-03-31T00:00:00"/>
    <d v="2014-03-31T00:00:00"/>
    <n v="18406.09"/>
    <x v="2"/>
    <n v="1"/>
    <s v="6204Н-001-"/>
    <n v="18.25"/>
    <s v="15"/>
    <n v="547.5"/>
    <s v="4"/>
    <s v="5"/>
  </r>
  <r>
    <x v="5"/>
    <x v="2"/>
    <s v="Население"/>
    <m/>
    <m/>
    <s v="Договор"/>
    <d v="2014-07-31T00:00:00"/>
    <d v="2014-12-31T00:00:00"/>
    <n v="2522.5"/>
    <x v="2"/>
    <n v="1"/>
    <s v="6204Н-001-"/>
    <n v="14.194444444444446"/>
    <s v="13"/>
    <n v="273.75"/>
    <s v="4"/>
    <n v="0"/>
  </r>
  <r>
    <x v="5"/>
    <x v="2"/>
    <s v="Население"/>
    <m/>
    <m/>
    <s v="Договор"/>
    <d v="2011-02-28T00:00:00"/>
    <d v="2011-03-20T00:00:00"/>
    <n v="399"/>
    <x v="2"/>
    <n v="1"/>
    <s v="6204Н-001-"/>
    <n v="55.763888888888886"/>
    <s v="22"/>
    <n v="1652.6388888888889"/>
    <s v="4"/>
    <s v="5"/>
  </r>
  <r>
    <x v="5"/>
    <x v="2"/>
    <s v="Население"/>
    <m/>
    <m/>
    <s v="Договор"/>
    <d v="2012-03-31T00:00:00"/>
    <d v="2012-04-20T00:00:00"/>
    <n v="94570.25"/>
    <x v="2"/>
    <n v="1"/>
    <s v="6204Н-001-"/>
    <n v="42.583333333333336"/>
    <s v="21"/>
    <n v="1257.2222222222224"/>
    <s v="4"/>
    <s v="5"/>
  </r>
  <r>
    <x v="5"/>
    <x v="2"/>
    <s v="Население"/>
    <m/>
    <m/>
    <s v="Договор"/>
    <d v="2013-11-30T00:00:00"/>
    <d v="2013-12-20T00:00:00"/>
    <n v="6037.09"/>
    <x v="2"/>
    <n v="1"/>
    <s v="6204Н-001-"/>
    <n v="22.305555555555554"/>
    <s v="16"/>
    <n v="648.8888888888888"/>
    <s v="4"/>
    <s v="5"/>
  </r>
  <r>
    <x v="5"/>
    <x v="2"/>
    <s v="Население"/>
    <m/>
    <m/>
    <s v="Договор"/>
    <d v="2014-01-31T00:00:00"/>
    <d v="2016-11-30T00:00:00"/>
    <n v="122817.35"/>
    <x v="2"/>
    <n v="1"/>
    <s v="6204Н-001-"/>
    <n v="20.277777777777779"/>
    <s v="15"/>
    <n v="425.83333333333337"/>
    <s v="1"/>
    <n v="0"/>
  </r>
  <r>
    <x v="5"/>
    <x v="2"/>
    <s v="Население"/>
    <m/>
    <m/>
    <s v="Договор"/>
    <d v="2014-02-28T00:00:00"/>
    <d v="2014-07-31T00:00:00"/>
    <n v="4429.66"/>
    <x v="2"/>
    <n v="1"/>
    <s v="6204Н-001-"/>
    <n v="19.263888888888889"/>
    <s v="15"/>
    <n v="425.83333333333337"/>
    <s v="4"/>
    <s v="5"/>
  </r>
  <r>
    <x v="5"/>
    <x v="2"/>
    <s v="Население"/>
    <m/>
    <m/>
    <s v="Договор"/>
    <d v="2014-02-28T00:00:00"/>
    <d v="2014-08-31T00:00:00"/>
    <n v="4912.9799999999996"/>
    <x v="2"/>
    <n v="1"/>
    <s v="6204Н-001-"/>
    <n v="19.263888888888889"/>
    <s v="15"/>
    <n v="395.41666666666663"/>
    <s v="4"/>
    <s v="5"/>
  </r>
  <r>
    <x v="5"/>
    <x v="2"/>
    <s v="Население"/>
    <m/>
    <m/>
    <s v="Договор"/>
    <d v="2014-02-28T00:00:00"/>
    <d v="2015-06-30T00:00:00"/>
    <n v="12831.04"/>
    <x v="2"/>
    <n v="1"/>
    <s v="6204Н-001-"/>
    <n v="19.263888888888889"/>
    <s v="15"/>
    <n v="91.25"/>
    <s v="4"/>
    <n v="0"/>
  </r>
  <r>
    <x v="5"/>
    <x v="2"/>
    <s v="Население"/>
    <m/>
    <m/>
    <s v="Договор"/>
    <d v="2014-09-30T00:00:00"/>
    <d v="2016-10-31T00:00:00"/>
    <n v="82633.38"/>
    <x v="2"/>
    <n v="1"/>
    <s v="6204Н-001-"/>
    <n v="12.166666666666666"/>
    <s v="13"/>
    <n v="395.41666666666663"/>
    <s v="1"/>
    <n v="0"/>
  </r>
  <r>
    <x v="5"/>
    <x v="2"/>
    <s v="Население"/>
    <m/>
    <m/>
    <s v="Договор"/>
    <d v="2006-01-31T00:00:00"/>
    <d v="2006-02-20T00:00:00"/>
    <n v="11634.37"/>
    <x v="2"/>
    <n v="1"/>
    <s v="6204Н-001-"/>
    <n v="117.6111111111111"/>
    <s v="24"/>
    <n v="3508.0555555555552"/>
    <s v="4"/>
    <s v="5"/>
  </r>
  <r>
    <x v="5"/>
    <x v="2"/>
    <s v="Население"/>
    <m/>
    <m/>
    <s v="Договор"/>
    <d v="2014-05-31T00:00:00"/>
    <d v="2014-12-31T00:00:00"/>
    <n v="4397.7299999999996"/>
    <x v="2"/>
    <n v="1"/>
    <s v="6204Н-001-"/>
    <n v="16.222222222222221"/>
    <s v="14"/>
    <n v="273.75"/>
    <s v="4"/>
    <n v="0"/>
  </r>
  <r>
    <x v="5"/>
    <x v="2"/>
    <s v="Население"/>
    <m/>
    <m/>
    <s v="Договор"/>
    <d v="2014-03-31T00:00:00"/>
    <d v="2017-03-31T00:00:00"/>
    <n v="228638.21"/>
    <x v="2"/>
    <n v="1"/>
    <s v="6204Н-001-"/>
    <n v="18.25"/>
    <s v="15"/>
    <n v="547.5"/>
    <s v="1"/>
    <n v="0"/>
  </r>
  <r>
    <x v="5"/>
    <x v="2"/>
    <s v="Население"/>
    <m/>
    <m/>
    <s v="Договор"/>
    <d v="2014-04-30T00:00:00"/>
    <d v="2014-10-31T00:00:00"/>
    <n v="4844.6499999999996"/>
    <x v="2"/>
    <n v="1"/>
    <s v="6204Н-001-"/>
    <n v="17.236111111111111"/>
    <s v="14"/>
    <n v="334.58333333333331"/>
    <s v="4"/>
    <n v="0"/>
  </r>
  <r>
    <x v="5"/>
    <x v="2"/>
    <s v="Население"/>
    <m/>
    <m/>
    <s v="Договор"/>
    <d v="2014-04-30T00:00:00"/>
    <d v="2015-03-31T00:00:00"/>
    <n v="7083.48"/>
    <x v="2"/>
    <n v="1"/>
    <s v="6204Н-001-"/>
    <n v="17.236111111111111"/>
    <s v="14"/>
    <n v="182.5"/>
    <s v="4"/>
    <n v="0"/>
  </r>
  <r>
    <x v="5"/>
    <x v="2"/>
    <s v="Население"/>
    <m/>
    <m/>
    <s v="Договор"/>
    <d v="2010-07-31T00:00:00"/>
    <d v="2010-08-20T00:00:00"/>
    <n v="200"/>
    <x v="2"/>
    <n v="1"/>
    <s v="6204Н-001-"/>
    <n v="62.861111111111114"/>
    <s v="23"/>
    <n v="1865.5555555555554"/>
    <s v="4"/>
    <s v="5"/>
  </r>
  <r>
    <x v="5"/>
    <x v="2"/>
    <s v="Население"/>
    <m/>
    <m/>
    <s v="Договор"/>
    <d v="2014-01-31T00:00:00"/>
    <d v="2015-01-31T00:00:00"/>
    <n v="11243.87"/>
    <x v="2"/>
    <n v="1"/>
    <s v="6204Н-001-"/>
    <n v="20.277777777777779"/>
    <s v="15"/>
    <n v="243.33333333333331"/>
    <s v="4"/>
    <n v="0"/>
  </r>
  <r>
    <x v="5"/>
    <x v="2"/>
    <s v="Население"/>
    <m/>
    <m/>
    <s v="Договор"/>
    <d v="2015-07-31T00:00:00"/>
    <d v="2017-06-30T00:00:00"/>
    <n v="16580"/>
    <x v="2"/>
    <n v="1"/>
    <s v="6204Н-001-"/>
    <n v="2.0277777777777777"/>
    <s v="03"/>
    <n v="638.75"/>
    <s v="1"/>
    <n v="0"/>
  </r>
  <r>
    <x v="5"/>
    <x v="2"/>
    <s v="Население"/>
    <m/>
    <m/>
    <s v="Договор"/>
    <d v="2014-11-30T00:00:00"/>
    <d v="2014-11-30T00:00:00"/>
    <n v="3983.56"/>
    <x v="2"/>
    <n v="1"/>
    <s v="6204Н-001-"/>
    <n v="10.138888888888889"/>
    <s v="11"/>
    <n v="304.16666666666669"/>
    <s v="4"/>
    <n v="0"/>
  </r>
  <r>
    <x v="5"/>
    <x v="2"/>
    <s v="Население"/>
    <m/>
    <m/>
    <s v="Договор"/>
    <d v="2015-02-28T00:00:00"/>
    <d v="2015-03-31T00:00:00"/>
    <n v="380"/>
    <x v="2"/>
    <n v="1"/>
    <s v="6204Н-001-"/>
    <n v="7.0972222222222232"/>
    <s v="08"/>
    <n v="182.5"/>
    <s v="4"/>
    <n v="0"/>
  </r>
  <r>
    <x v="5"/>
    <x v="2"/>
    <s v="Население"/>
    <m/>
    <m/>
    <s v="Договор"/>
    <d v="2015-08-31T00:00:00"/>
    <d v="2016-10-31T00:00:00"/>
    <n v="5496"/>
    <x v="2"/>
    <n v="1"/>
    <s v="6204Н-001-"/>
    <n v="1.0138888888888888"/>
    <s v="02"/>
    <n v="395.41666666666663"/>
    <s v="1"/>
    <n v="0"/>
  </r>
  <r>
    <x v="5"/>
    <x v="2"/>
    <s v="Население"/>
    <m/>
    <m/>
    <s v="Договор"/>
    <d v="2014-08-31T00:00:00"/>
    <d v="2014-10-31T00:00:00"/>
    <n v="1171"/>
    <x v="2"/>
    <n v="1"/>
    <s v="6204Н-001-"/>
    <n v="13.180555555555554"/>
    <s v="13"/>
    <n v="334.58333333333331"/>
    <s v="4"/>
    <n v="0"/>
  </r>
  <r>
    <x v="5"/>
    <x v="2"/>
    <s v="Население"/>
    <m/>
    <m/>
    <s v="Договор"/>
    <d v="2014-10-31T00:00:00"/>
    <d v="2014-10-31T00:00:00"/>
    <n v="3965.63"/>
    <x v="2"/>
    <n v="1"/>
    <s v="6204Н-001-"/>
    <n v="11.152777777777777"/>
    <s v="12"/>
    <n v="334.58333333333331"/>
    <s v="4"/>
    <n v="0"/>
  </r>
  <r>
    <x v="5"/>
    <x v="2"/>
    <s v="Население"/>
    <m/>
    <m/>
    <s v="Договор"/>
    <d v="2014-11-30T00:00:00"/>
    <d v="2015-01-31T00:00:00"/>
    <n v="2092"/>
    <x v="2"/>
    <n v="1"/>
    <s v="6204Н-001-"/>
    <n v="10.138888888888889"/>
    <s v="11"/>
    <n v="243.33333333333331"/>
    <s v="4"/>
    <n v="0"/>
  </r>
  <r>
    <x v="5"/>
    <x v="2"/>
    <s v="Население"/>
    <m/>
    <m/>
    <s v="Договор"/>
    <d v="2014-05-31T00:00:00"/>
    <d v="2014-11-30T00:00:00"/>
    <n v="6295.27"/>
    <x v="2"/>
    <n v="1"/>
    <s v="6204Н-001-"/>
    <n v="16.222222222222221"/>
    <s v="14"/>
    <n v="304.16666666666669"/>
    <s v="4"/>
    <n v="0"/>
  </r>
  <r>
    <x v="5"/>
    <x v="2"/>
    <s v="Население"/>
    <m/>
    <m/>
    <s v="Договор"/>
    <d v="2015-06-30T00:00:00"/>
    <d v="2015-07-20T00:00:00"/>
    <n v="568.55999999999995"/>
    <x v="2"/>
    <n v="1"/>
    <s v="6204Н-001-"/>
    <n v="3.0416666666666665"/>
    <s v="04"/>
    <n v="70.972222222222229"/>
    <s v="3"/>
    <n v="0"/>
  </r>
  <r>
    <x v="5"/>
    <x v="2"/>
    <s v="Население"/>
    <m/>
    <m/>
    <s v="Договор"/>
    <d v="2015-03-31T00:00:00"/>
    <d v="2015-04-20T00:00:00"/>
    <n v="2580"/>
    <x v="2"/>
    <n v="1"/>
    <s v="6204Н-001-"/>
    <n v="6.083333333333333"/>
    <s v="07"/>
    <n v="162.2222222222222"/>
    <s v="4"/>
    <n v="0"/>
  </r>
  <r>
    <x v="5"/>
    <x v="2"/>
    <s v="Население"/>
    <m/>
    <m/>
    <s v="Договор"/>
    <d v="2015-09-30T00:00:00"/>
    <d v="2015-10-20T00:00:00"/>
    <n v="7721850.3200000003"/>
    <x v="2"/>
    <n v="1"/>
    <s v="6204Н-001-"/>
    <n v="0"/>
    <s v="01"/>
    <n v="20.277777777777775"/>
    <s v="1"/>
    <n v="0"/>
  </r>
  <r>
    <x v="5"/>
    <x v="2"/>
    <s v="Население"/>
    <m/>
    <m/>
    <s v="Договор"/>
    <d v="2014-10-31T00:00:00"/>
    <d v="2014-11-20T00:00:00"/>
    <n v="1040679.6"/>
    <x v="2"/>
    <n v="1"/>
    <s v="6204Н-001-"/>
    <n v="11.152777777777777"/>
    <s v="12"/>
    <n v="314.3055555555556"/>
    <s v="4"/>
    <n v="0"/>
  </r>
  <r>
    <x v="5"/>
    <x v="2"/>
    <s v="Население"/>
    <m/>
    <m/>
    <s v="Договор"/>
    <d v="2015-03-31T00:00:00"/>
    <d v="2015-04-20T00:00:00"/>
    <n v="426125.29"/>
    <x v="2"/>
    <n v="1"/>
    <s v="6204Н-001-"/>
    <n v="6.083333333333333"/>
    <s v="07"/>
    <n v="162.2222222222222"/>
    <s v="4"/>
    <n v="0"/>
  </r>
  <r>
    <x v="5"/>
    <x v="2"/>
    <s v="Население"/>
    <m/>
    <m/>
    <s v="Договор"/>
    <d v="2013-01-31T00:00:00"/>
    <d v="2013-02-20T00:00:00"/>
    <n v="11687.25"/>
    <x v="2"/>
    <n v="1"/>
    <s v="6204Н-001-"/>
    <n v="32.444444444444443"/>
    <s v="19"/>
    <n v="953.05555555555554"/>
    <s v="4"/>
    <s v="5"/>
  </r>
  <r>
    <x v="5"/>
    <x v="2"/>
    <s v="Население"/>
    <m/>
    <m/>
    <s v="Договор"/>
    <d v="2014-08-31T00:00:00"/>
    <d v="2016-08-31T00:00:00"/>
    <n v="48807.81"/>
    <x v="2"/>
    <n v="1"/>
    <s v="6204Н-001-"/>
    <n v="13.180555555555554"/>
    <s v="13"/>
    <n v="334.58333333333331"/>
    <s v="1"/>
    <n v="0"/>
  </r>
  <r>
    <x v="5"/>
    <x v="2"/>
    <s v="Население"/>
    <m/>
    <m/>
    <s v="Договор"/>
    <d v="2014-08-31T00:00:00"/>
    <d v="2015-02-28T00:00:00"/>
    <n v="3322.94"/>
    <x v="2"/>
    <n v="1"/>
    <s v="6204Н-001-"/>
    <n v="13.180555555555554"/>
    <s v="13"/>
    <n v="212.91666666666669"/>
    <s v="4"/>
    <n v="0"/>
  </r>
  <r>
    <x v="5"/>
    <x v="2"/>
    <s v="Население"/>
    <m/>
    <m/>
    <s v="Договор"/>
    <d v="2015-02-28T00:00:00"/>
    <d v="2016-12-31T00:00:00"/>
    <n v="1108"/>
    <x v="2"/>
    <n v="1"/>
    <s v="6204Н-001-"/>
    <n v="7.0972222222222232"/>
    <s v="08"/>
    <n v="456.25"/>
    <s v="1"/>
    <n v="0"/>
  </r>
  <r>
    <x v="5"/>
    <x v="2"/>
    <s v="Население"/>
    <m/>
    <m/>
    <s v="Договор"/>
    <d v="2012-04-30T00:00:00"/>
    <d v="2012-05-20T00:00:00"/>
    <n v="890"/>
    <x v="2"/>
    <n v="1"/>
    <s v="6204Н-001-"/>
    <n v="41.569444444444443"/>
    <s v="21"/>
    <n v="1226.8055555555557"/>
    <s v="4"/>
    <s v="5"/>
  </r>
  <r>
    <x v="5"/>
    <x v="2"/>
    <s v="Население"/>
    <m/>
    <m/>
    <s v="Договор"/>
    <d v="2012-05-31T00:00:00"/>
    <d v="2012-06-20T00:00:00"/>
    <n v="1059.3900000000001"/>
    <x v="2"/>
    <n v="1"/>
    <s v="6204Н-001-"/>
    <n v="40.555555555555557"/>
    <s v="21"/>
    <n v="1196.3888888888889"/>
    <s v="4"/>
    <s v="5"/>
  </r>
  <r>
    <x v="5"/>
    <x v="2"/>
    <s v="Население"/>
    <m/>
    <m/>
    <s v="Договор"/>
    <d v="2014-10-31T00:00:00"/>
    <d v="2015-05-31T00:00:00"/>
    <n v="4398.3599999999997"/>
    <x v="2"/>
    <n v="1"/>
    <s v="6204Н-001-"/>
    <n v="11.152777777777777"/>
    <s v="12"/>
    <n v="121.66666666666666"/>
    <s v="4"/>
    <n v="0"/>
  </r>
  <r>
    <x v="5"/>
    <x v="2"/>
    <s v="Население"/>
    <m/>
    <m/>
    <s v="Договор"/>
    <d v="2014-09-30T00:00:00"/>
    <d v="2014-10-20T00:00:00"/>
    <n v="29.28"/>
    <x v="2"/>
    <n v="1"/>
    <s v="6204Н-001-"/>
    <n v="12.166666666666666"/>
    <s v="13"/>
    <n v="344.72222222222223"/>
    <s v="4"/>
    <n v="0"/>
  </r>
  <r>
    <x v="5"/>
    <x v="2"/>
    <s v="Население"/>
    <m/>
    <m/>
    <s v="Договор"/>
    <d v="2013-08-31T00:00:00"/>
    <d v="2013-09-20T00:00:00"/>
    <n v="195"/>
    <x v="2"/>
    <n v="1"/>
    <s v="6204Н-001-"/>
    <n v="25.347222222222225"/>
    <s v="17"/>
    <n v="740.1388888888888"/>
    <s v="4"/>
    <s v="5"/>
  </r>
  <r>
    <x v="5"/>
    <x v="2"/>
    <s v="Население"/>
    <m/>
    <m/>
    <s v="Договор"/>
    <d v="2014-05-31T00:00:00"/>
    <d v="2017-07-31T00:00:00"/>
    <n v="1145.76"/>
    <x v="2"/>
    <n v="1"/>
    <s v="6204Н-001-"/>
    <n v="16.222222222222221"/>
    <s v="14"/>
    <n v="669.16666666666663"/>
    <s v="1"/>
    <n v="0"/>
  </r>
  <r>
    <x v="5"/>
    <x v="2"/>
    <s v="Население"/>
    <m/>
    <m/>
    <s v="Договор"/>
    <d v="2014-06-30T00:00:00"/>
    <d v="2014-09-30T00:00:00"/>
    <n v="2225.5"/>
    <x v="2"/>
    <n v="1"/>
    <s v="6204Н-001-"/>
    <n v="15.208333333333334"/>
    <s v="14"/>
    <n v="365"/>
    <s v="4"/>
    <s v="5"/>
  </r>
  <r>
    <x v="5"/>
    <x v="2"/>
    <s v="Население"/>
    <m/>
    <m/>
    <s v="Договор"/>
    <d v="2014-11-30T00:00:00"/>
    <d v="2018-02-28T00:00:00"/>
    <n v="4060"/>
    <x v="2"/>
    <n v="1"/>
    <s v="6204Н-001-"/>
    <n v="10.138888888888889"/>
    <s v="11"/>
    <n v="880.05555555555554"/>
    <s v="1"/>
    <n v="0"/>
  </r>
  <r>
    <x v="5"/>
    <x v="2"/>
    <s v="Население"/>
    <m/>
    <m/>
    <s v="Договор"/>
    <d v="2014-08-31T00:00:00"/>
    <d v="2015-04-30T00:00:00"/>
    <n v="4053"/>
    <x v="2"/>
    <n v="1"/>
    <s v="6204Н-001-"/>
    <n v="13.180555555555554"/>
    <s v="13"/>
    <n v="152.08333333333334"/>
    <s v="4"/>
    <n v="0"/>
  </r>
  <r>
    <x v="5"/>
    <x v="2"/>
    <s v="Население"/>
    <m/>
    <m/>
    <s v="Договор"/>
    <d v="2014-09-30T00:00:00"/>
    <d v="2017-01-31T00:00:00"/>
    <n v="884"/>
    <x v="2"/>
    <n v="1"/>
    <s v="6204Н-001-"/>
    <n v="12.166666666666666"/>
    <s v="13"/>
    <n v="486.66666666666663"/>
    <s v="1"/>
    <n v="0"/>
  </r>
  <r>
    <x v="5"/>
    <x v="2"/>
    <s v="Население"/>
    <m/>
    <m/>
    <s v="Договор"/>
    <d v="2014-10-31T00:00:00"/>
    <d v="2017-01-31T00:00:00"/>
    <n v="40"/>
    <x v="2"/>
    <n v="1"/>
    <s v="6204Н-001-"/>
    <n v="11.152777777777777"/>
    <s v="12"/>
    <n v="486.66666666666663"/>
    <s v="1"/>
    <n v="0"/>
  </r>
  <r>
    <x v="5"/>
    <x v="2"/>
    <s v="Население"/>
    <m/>
    <m/>
    <s v="Договор"/>
    <d v="2014-12-31T00:00:00"/>
    <d v="2017-11-30T00:00:00"/>
    <n v="12515"/>
    <x v="2"/>
    <n v="1"/>
    <s v="6204Н-001-"/>
    <n v="9.125"/>
    <s v="10"/>
    <n v="790.83333333333326"/>
    <s v="1"/>
    <n v="0"/>
  </r>
  <r>
    <x v="5"/>
    <x v="2"/>
    <s v="Население"/>
    <m/>
    <m/>
    <s v="Договор"/>
    <d v="2013-09-30T00:00:00"/>
    <d v="2013-10-20T00:00:00"/>
    <n v="3565.86"/>
    <x v="2"/>
    <n v="1"/>
    <s v="6204Н-001-"/>
    <n v="24.333333333333332"/>
    <s v="17"/>
    <n v="709.72222222222217"/>
    <s v="4"/>
    <s v="5"/>
  </r>
  <r>
    <x v="5"/>
    <x v="2"/>
    <s v="Население"/>
    <m/>
    <m/>
    <s v="Договор"/>
    <d v="2015-04-30T00:00:00"/>
    <d v="2015-07-31T00:00:00"/>
    <n v="2494.98"/>
    <x v="2"/>
    <n v="1"/>
    <s v="6204Н-001-"/>
    <n v="5.0694444444444446"/>
    <s v="06"/>
    <n v="60.833333333333329"/>
    <s v="3"/>
    <n v="0"/>
  </r>
  <r>
    <x v="5"/>
    <x v="2"/>
    <s v="Население"/>
    <m/>
    <m/>
    <s v="Договор"/>
    <d v="2014-03-31T00:00:00"/>
    <d v="2015-05-31T00:00:00"/>
    <n v="10863.96"/>
    <x v="2"/>
    <n v="1"/>
    <s v="6204Н-001-"/>
    <n v="18.25"/>
    <s v="15"/>
    <n v="121.66666666666666"/>
    <s v="4"/>
    <n v="0"/>
  </r>
  <r>
    <x v="5"/>
    <x v="2"/>
    <s v="Население"/>
    <m/>
    <m/>
    <s v="Договор"/>
    <d v="2014-08-31T00:00:00"/>
    <d v="2014-09-20T00:00:00"/>
    <n v="62.5"/>
    <x v="2"/>
    <n v="1"/>
    <s v="6204Н-001-"/>
    <n v="13.180555555555554"/>
    <s v="13"/>
    <n v="375.13888888888886"/>
    <s v="4"/>
    <s v="5"/>
  </r>
  <r>
    <x v="5"/>
    <x v="2"/>
    <s v="Население"/>
    <m/>
    <m/>
    <s v="Договор"/>
    <d v="2015-04-30T00:00:00"/>
    <d v="2015-04-30T00:00:00"/>
    <n v="7115.62"/>
    <x v="2"/>
    <n v="1"/>
    <s v="6204Н-001-"/>
    <n v="5.0694444444444446"/>
    <s v="06"/>
    <n v="152.08333333333334"/>
    <s v="4"/>
    <n v="0"/>
  </r>
  <r>
    <x v="5"/>
    <x v="2"/>
    <s v="Население"/>
    <m/>
    <m/>
    <s v="Договор"/>
    <d v="2014-11-30T00:00:00"/>
    <d v="2015-03-31T00:00:00"/>
    <n v="3112.03"/>
    <x v="2"/>
    <n v="1"/>
    <s v="6204Н-001-"/>
    <n v="10.138888888888889"/>
    <s v="11"/>
    <n v="182.5"/>
    <s v="4"/>
    <n v="0"/>
  </r>
  <r>
    <x v="5"/>
    <x v="2"/>
    <s v="Население"/>
    <m/>
    <m/>
    <s v="Договор"/>
    <d v="2014-08-31T00:00:00"/>
    <d v="2014-09-30T00:00:00"/>
    <n v="1026.51"/>
    <x v="2"/>
    <n v="1"/>
    <s v="6204Н-001-"/>
    <n v="13.180555555555554"/>
    <s v="13"/>
    <n v="365"/>
    <s v="4"/>
    <s v="5"/>
  </r>
  <r>
    <x v="5"/>
    <x v="2"/>
    <s v="Население"/>
    <m/>
    <m/>
    <s v="Договор"/>
    <d v="2014-03-31T00:00:00"/>
    <d v="2015-05-31T00:00:00"/>
    <n v="190"/>
    <x v="2"/>
    <n v="1"/>
    <s v="6204Н-001-"/>
    <n v="18.25"/>
    <s v="15"/>
    <n v="121.66666666666666"/>
    <s v="4"/>
    <n v="0"/>
  </r>
  <r>
    <x v="5"/>
    <x v="2"/>
    <s v="Население"/>
    <m/>
    <m/>
    <s v="Договор"/>
    <d v="2014-12-31T00:00:00"/>
    <d v="2015-04-30T00:00:00"/>
    <n v="3498"/>
    <x v="2"/>
    <n v="1"/>
    <s v="6204Н-001-"/>
    <n v="9.125"/>
    <s v="10"/>
    <n v="152.08333333333334"/>
    <s v="4"/>
    <n v="0"/>
  </r>
  <r>
    <x v="5"/>
    <x v="2"/>
    <s v="Население"/>
    <m/>
    <m/>
    <s v="Договор"/>
    <d v="2014-12-31T00:00:00"/>
    <d v="2015-01-20T00:00:00"/>
    <n v="2665.54"/>
    <x v="2"/>
    <n v="1"/>
    <s v="6204Н-001-"/>
    <n v="9.125"/>
    <s v="10"/>
    <n v="253.4722222222222"/>
    <s v="4"/>
    <n v="0"/>
  </r>
  <r>
    <x v="5"/>
    <x v="2"/>
    <s v="Население"/>
    <m/>
    <m/>
    <s v="Договор"/>
    <d v="2015-09-30T00:00:00"/>
    <d v="2017-08-31T00:00:00"/>
    <n v="8982"/>
    <x v="2"/>
    <n v="1"/>
    <s v="6204Н-001-"/>
    <n v="0"/>
    <s v="01"/>
    <n v="699.58333333333337"/>
    <s v="1"/>
    <n v="0"/>
  </r>
  <r>
    <x v="5"/>
    <x v="2"/>
    <s v="Население"/>
    <m/>
    <m/>
    <s v="Договор"/>
    <d v="2015-03-31T00:00:00"/>
    <d v="2017-05-31T00:00:00"/>
    <n v="3416"/>
    <x v="2"/>
    <n v="1"/>
    <s v="6204Н-001-"/>
    <n v="6.083333333333333"/>
    <s v="07"/>
    <n v="608.33333333333337"/>
    <s v="1"/>
    <n v="0"/>
  </r>
  <r>
    <x v="5"/>
    <x v="2"/>
    <s v="Население"/>
    <m/>
    <m/>
    <s v="Договор"/>
    <d v="2014-08-31T00:00:00"/>
    <d v="2014-12-31T00:00:00"/>
    <n v="2243.5"/>
    <x v="2"/>
    <n v="1"/>
    <s v="6204Н-001-"/>
    <n v="13.180555555555554"/>
    <s v="13"/>
    <n v="273.75"/>
    <s v="4"/>
    <n v="0"/>
  </r>
  <r>
    <x v="5"/>
    <x v="2"/>
    <s v="Население"/>
    <m/>
    <m/>
    <s v="Договор"/>
    <d v="2014-09-30T00:00:00"/>
    <d v="2017-08-31T00:00:00"/>
    <n v="1032"/>
    <x v="2"/>
    <n v="1"/>
    <s v="6204Н-001-"/>
    <n v="12.166666666666666"/>
    <s v="13"/>
    <n v="699.58333333333337"/>
    <s v="1"/>
    <n v="0"/>
  </r>
  <r>
    <x v="5"/>
    <x v="2"/>
    <s v="Население"/>
    <m/>
    <m/>
    <s v="Договор"/>
    <d v="2014-02-28T00:00:00"/>
    <d v="2018-02-28T00:00:00"/>
    <n v="91831.57"/>
    <x v="2"/>
    <n v="1"/>
    <s v="6204Н-001-"/>
    <n v="19.263888888888889"/>
    <s v="15"/>
    <n v="880.05555555555554"/>
    <s v="1"/>
    <n v="0"/>
  </r>
  <r>
    <x v="5"/>
    <x v="2"/>
    <s v="Население"/>
    <m/>
    <m/>
    <s v="Договор"/>
    <d v="2014-01-31T00:00:00"/>
    <d v="2014-08-31T00:00:00"/>
    <n v="7131.97"/>
    <x v="2"/>
    <n v="1"/>
    <s v="6204Н-001-"/>
    <n v="20.277777777777779"/>
    <s v="15"/>
    <n v="395.41666666666663"/>
    <s v="4"/>
    <s v="5"/>
  </r>
  <r>
    <x v="5"/>
    <x v="2"/>
    <s v="Население"/>
    <m/>
    <m/>
    <s v="Договор"/>
    <d v="2006-01-31T00:00:00"/>
    <d v="2006-02-20T00:00:00"/>
    <n v="1150"/>
    <x v="2"/>
    <n v="1"/>
    <s v="6204Н-001-"/>
    <n v="117.6111111111111"/>
    <s v="24"/>
    <n v="3508.0555555555552"/>
    <s v="4"/>
    <s v="5"/>
  </r>
  <r>
    <x v="5"/>
    <x v="2"/>
    <s v="Население"/>
    <m/>
    <m/>
    <s v="Договор"/>
    <d v="2014-08-31T00:00:00"/>
    <d v="2014-11-30T00:00:00"/>
    <n v="2679.91"/>
    <x v="2"/>
    <n v="1"/>
    <s v="6204Н-001-"/>
    <n v="13.180555555555554"/>
    <s v="13"/>
    <n v="304.16666666666669"/>
    <s v="4"/>
    <n v="0"/>
  </r>
  <r>
    <x v="5"/>
    <x v="2"/>
    <s v="Население"/>
    <m/>
    <m/>
    <s v="Договор"/>
    <d v="2014-08-31T00:00:00"/>
    <d v="2015-01-31T00:00:00"/>
    <n v="3680.62"/>
    <x v="2"/>
    <n v="1"/>
    <s v="6204Н-001-"/>
    <n v="13.180555555555554"/>
    <s v="13"/>
    <n v="243.33333333333331"/>
    <s v="4"/>
    <n v="0"/>
  </r>
  <r>
    <x v="5"/>
    <x v="2"/>
    <s v="Население"/>
    <m/>
    <m/>
    <s v="Договор"/>
    <d v="2014-08-31T00:00:00"/>
    <d v="2015-05-31T00:00:00"/>
    <n v="5255.38"/>
    <x v="2"/>
    <n v="1"/>
    <s v="6204Н-001-"/>
    <n v="13.180555555555554"/>
    <s v="13"/>
    <n v="121.66666666666666"/>
    <s v="4"/>
    <n v="0"/>
  </r>
  <r>
    <x v="5"/>
    <x v="2"/>
    <s v="Население"/>
    <m/>
    <m/>
    <s v="Договор"/>
    <d v="2013-01-31T00:00:00"/>
    <d v="2013-02-20T00:00:00"/>
    <n v="503429.01"/>
    <x v="2"/>
    <n v="1"/>
    <s v="6204Н-001-"/>
    <n v="32.444444444444443"/>
    <s v="19"/>
    <n v="953.05555555555554"/>
    <s v="4"/>
    <s v="5"/>
  </r>
  <r>
    <x v="5"/>
    <x v="2"/>
    <s v="Население"/>
    <m/>
    <m/>
    <s v="Договор"/>
    <d v="2014-06-30T00:00:00"/>
    <d v="2014-12-31T00:00:00"/>
    <n v="3194"/>
    <x v="2"/>
    <n v="1"/>
    <s v="6204Н-001-"/>
    <n v="15.208333333333334"/>
    <s v="14"/>
    <n v="273.75"/>
    <s v="4"/>
    <n v="0"/>
  </r>
  <r>
    <x v="5"/>
    <x v="2"/>
    <s v="Население"/>
    <m/>
    <m/>
    <s v="Договор"/>
    <d v="2014-03-31T00:00:00"/>
    <d v="2018-03-31T00:00:00"/>
    <n v="175836"/>
    <x v="2"/>
    <n v="1"/>
    <s v="6204Н-001-"/>
    <n v="18.25"/>
    <s v="15"/>
    <n v="912.5"/>
    <s v="1"/>
    <n v="0"/>
  </r>
  <r>
    <x v="5"/>
    <x v="2"/>
    <s v="Население"/>
    <m/>
    <m/>
    <s v="Договор"/>
    <d v="2013-03-31T00:00:00"/>
    <d v="2013-04-20T00:00:00"/>
    <n v="751"/>
    <x v="2"/>
    <n v="1"/>
    <s v="6204Н-001-"/>
    <n v="30.416666666666668"/>
    <s v="19"/>
    <n v="892.22222222222229"/>
    <s v="4"/>
    <s v="5"/>
  </r>
  <r>
    <x v="5"/>
    <x v="2"/>
    <s v="Население"/>
    <m/>
    <m/>
    <s v="Договор"/>
    <d v="2014-08-31T00:00:00"/>
    <d v="2017-11-30T00:00:00"/>
    <n v="5530"/>
    <x v="2"/>
    <n v="1"/>
    <s v="6204Н-001-"/>
    <n v="13.180555555555554"/>
    <s v="13"/>
    <n v="790.83333333333326"/>
    <s v="1"/>
    <n v="0"/>
  </r>
  <r>
    <x v="5"/>
    <x v="2"/>
    <s v="Население"/>
    <m/>
    <m/>
    <s v="Договор"/>
    <d v="2014-09-30T00:00:00"/>
    <d v="2015-03-31T00:00:00"/>
    <n v="4877.51"/>
    <x v="2"/>
    <n v="1"/>
    <s v="6204Н-001-"/>
    <n v="12.166666666666666"/>
    <s v="13"/>
    <n v="182.5"/>
    <s v="4"/>
    <n v="0"/>
  </r>
  <r>
    <x v="5"/>
    <x v="2"/>
    <s v="Население"/>
    <m/>
    <m/>
    <s v="Договор"/>
    <d v="2011-06-30T00:00:00"/>
    <d v="2011-07-20T00:00:00"/>
    <n v="0"/>
    <x v="2"/>
    <n v="1"/>
    <s v="6204Н-001-"/>
    <n v="51.708333333333336"/>
    <s v="22"/>
    <n v="1530.9722222222224"/>
    <s v="4"/>
    <s v="5"/>
  </r>
  <r>
    <x v="5"/>
    <x v="2"/>
    <s v="Население"/>
    <m/>
    <m/>
    <s v="Договор"/>
    <d v="2014-10-31T00:00:00"/>
    <d v="2014-11-30T00:00:00"/>
    <n v="629.67999999999995"/>
    <x v="2"/>
    <n v="1"/>
    <s v="6204Н-001-"/>
    <n v="11.152777777777777"/>
    <s v="12"/>
    <n v="304.16666666666669"/>
    <s v="4"/>
    <n v="0"/>
  </r>
  <r>
    <x v="5"/>
    <x v="2"/>
    <s v="Население"/>
    <m/>
    <m/>
    <s v="Договор"/>
    <d v="2013-10-31T00:00:00"/>
    <d v="2013-11-20T00:00:00"/>
    <n v="932212.25"/>
    <x v="2"/>
    <n v="1"/>
    <s v="6204Н-001-"/>
    <n v="23.319444444444446"/>
    <s v="16"/>
    <n v="679.30555555555554"/>
    <s v="4"/>
    <s v="5"/>
  </r>
  <r>
    <x v="5"/>
    <x v="2"/>
    <s v="Население"/>
    <m/>
    <m/>
    <s v="Договор"/>
    <d v="2013-03-31T00:00:00"/>
    <d v="2013-04-20T00:00:00"/>
    <n v="376816.24"/>
    <x v="2"/>
    <n v="1"/>
    <s v="6204Н-001-"/>
    <n v="30.416666666666668"/>
    <s v="19"/>
    <n v="892.22222222222229"/>
    <s v="4"/>
    <s v="5"/>
  </r>
  <r>
    <x v="5"/>
    <x v="2"/>
    <s v="Население"/>
    <m/>
    <m/>
    <s v="Договор"/>
    <d v="2013-12-31T00:00:00"/>
    <d v="2014-01-20T00:00:00"/>
    <n v="40144.589999999997"/>
    <x v="2"/>
    <n v="1"/>
    <s v="6204Н-001-"/>
    <n v="21.291666666666668"/>
    <s v="16"/>
    <n v="618.47222222222217"/>
    <s v="4"/>
    <s v="5"/>
  </r>
  <r>
    <x v="6"/>
    <x v="2"/>
    <s v="Население"/>
    <m/>
    <m/>
    <s v="Договор"/>
    <d v="2012-11-30T00:00:00"/>
    <d v="2012-12-20T00:00:00"/>
    <n v="11476.65"/>
    <x v="2"/>
    <n v="1"/>
    <s v="6205Н-001-"/>
    <n v="34.472222222222221"/>
    <s v="20"/>
    <n v="1013.8888888888888"/>
    <s v="4"/>
    <s v="5"/>
  </r>
  <r>
    <x v="6"/>
    <x v="2"/>
    <s v="Население"/>
    <m/>
    <m/>
    <s v="Договор"/>
    <d v="2014-10-31T00:00:00"/>
    <d v="2014-11-20T00:00:00"/>
    <n v="35655.81"/>
    <x v="2"/>
    <n v="1"/>
    <s v="6205Н-001-"/>
    <n v="11.152777777777777"/>
    <s v="12"/>
    <n v="314.3055555555556"/>
    <s v="4"/>
    <n v="0"/>
  </r>
  <r>
    <x v="6"/>
    <x v="2"/>
    <s v="Население"/>
    <m/>
    <m/>
    <s v="Договор"/>
    <d v="2014-01-31T00:00:00"/>
    <d v="2015-11-30T00:00:00"/>
    <n v="3656.25"/>
    <x v="2"/>
    <n v="1"/>
    <s v="6205Н-001-"/>
    <n v="20.277777777777779"/>
    <s v="15"/>
    <n v="60.833333333333329"/>
    <s v="1"/>
    <n v="0"/>
  </r>
  <r>
    <x v="6"/>
    <x v="2"/>
    <s v="Население"/>
    <m/>
    <m/>
    <s v="Договор"/>
    <d v="2011-10-31T00:00:00"/>
    <d v="2011-11-20T00:00:00"/>
    <n v="3993.71"/>
    <x v="2"/>
    <n v="1"/>
    <s v="6205Н-001-"/>
    <n v="47.652777777777779"/>
    <s v="21"/>
    <n v="1409.3055555555557"/>
    <s v="4"/>
    <s v="5"/>
  </r>
  <r>
    <x v="6"/>
    <x v="2"/>
    <s v="Население"/>
    <m/>
    <m/>
    <s v="Договор"/>
    <d v="2015-01-31T00:00:00"/>
    <d v="2015-02-20T00:00:00"/>
    <n v="61355.82"/>
    <x v="2"/>
    <n v="1"/>
    <s v="6205Н-001-"/>
    <n v="8.1111111111111107"/>
    <s v="09"/>
    <n v="223.05555555555557"/>
    <s v="4"/>
    <n v="0"/>
  </r>
  <r>
    <x v="6"/>
    <x v="2"/>
    <s v="Население"/>
    <m/>
    <m/>
    <s v="Договор"/>
    <d v="2014-11-30T00:00:00"/>
    <d v="2014-12-20T00:00:00"/>
    <n v="65748.92"/>
    <x v="2"/>
    <n v="1"/>
    <s v="6205Н-001-"/>
    <n v="10.138888888888889"/>
    <s v="11"/>
    <n v="283.88888888888891"/>
    <s v="4"/>
    <n v="0"/>
  </r>
  <r>
    <x v="6"/>
    <x v="2"/>
    <s v="Население"/>
    <m/>
    <m/>
    <s v="Договор"/>
    <d v="2015-05-31T00:00:00"/>
    <d v="2015-06-20T00:00:00"/>
    <n v="2767.9"/>
    <x v="2"/>
    <n v="1"/>
    <s v="6205Н-001-"/>
    <n v="4.0555555555555554"/>
    <s v="05"/>
    <n v="101.3888888888889"/>
    <s v="4"/>
    <n v="0"/>
  </r>
  <r>
    <x v="6"/>
    <x v="2"/>
    <s v="Население"/>
    <m/>
    <m/>
    <s v="Договор"/>
    <d v="2015-03-31T00:00:00"/>
    <d v="2016-04-30T00:00:00"/>
    <n v="292717.32"/>
    <x v="2"/>
    <n v="1"/>
    <s v="6205Н-001-"/>
    <n v="6.083333333333333"/>
    <s v="07"/>
    <n v="212.91666666666669"/>
    <s v="1"/>
    <n v="0"/>
  </r>
  <r>
    <x v="6"/>
    <x v="2"/>
    <s v="Население"/>
    <m/>
    <m/>
    <s v="Договор"/>
    <d v="2014-02-28T00:00:00"/>
    <d v="2014-04-30T00:00:00"/>
    <n v="3255.31"/>
    <x v="2"/>
    <n v="1"/>
    <s v="6205Н-001-"/>
    <n v="19.263888888888889"/>
    <s v="15"/>
    <n v="517.08333333333337"/>
    <s v="4"/>
    <s v="5"/>
  </r>
  <r>
    <x v="6"/>
    <x v="2"/>
    <s v="Население"/>
    <m/>
    <m/>
    <s v="Договор"/>
    <d v="2015-01-31T00:00:00"/>
    <d v="2016-02-29T00:00:00"/>
    <n v="160007.85"/>
    <x v="2"/>
    <n v="1"/>
    <s v="6205Н-001-"/>
    <n v="8.1111111111111107"/>
    <s v="09"/>
    <n v="151.06944444444443"/>
    <s v="1"/>
    <n v="0"/>
  </r>
  <r>
    <x v="6"/>
    <x v="2"/>
    <s v="Население"/>
    <m/>
    <m/>
    <s v="Договор"/>
    <d v="2014-04-30T00:00:00"/>
    <d v="2018-03-31T00:00:00"/>
    <n v="2449"/>
    <x v="2"/>
    <n v="1"/>
    <s v="6205Н-001-"/>
    <n v="17.236111111111111"/>
    <s v="14"/>
    <n v="912.5"/>
    <s v="1"/>
    <n v="0"/>
  </r>
  <r>
    <x v="6"/>
    <x v="2"/>
    <s v="Население"/>
    <m/>
    <m/>
    <s v="Договор"/>
    <d v="2014-08-31T00:00:00"/>
    <d v="2018-09-30T00:00:00"/>
    <n v="280825.95"/>
    <x v="2"/>
    <n v="1"/>
    <s v="6205Н-001-"/>
    <n v="13.180555555555554"/>
    <s v="13"/>
    <n v="1095"/>
    <s v="1"/>
    <n v="0"/>
  </r>
  <r>
    <x v="6"/>
    <x v="2"/>
    <s v="Население"/>
    <m/>
    <m/>
    <s v="Договор"/>
    <d v="2014-06-30T00:00:00"/>
    <d v="2015-01-31T00:00:00"/>
    <n v="3282"/>
    <x v="2"/>
    <n v="1"/>
    <s v="6205Н-001-"/>
    <n v="15.208333333333334"/>
    <s v="14"/>
    <n v="243.33333333333331"/>
    <s v="4"/>
    <n v="0"/>
  </r>
  <r>
    <x v="6"/>
    <x v="2"/>
    <s v="Население"/>
    <m/>
    <m/>
    <s v="Договор"/>
    <d v="2013-08-31T00:00:00"/>
    <d v="2013-09-20T00:00:00"/>
    <n v="477399.2"/>
    <x v="2"/>
    <n v="1"/>
    <s v="6205Н-001-"/>
    <n v="25.347222222222225"/>
    <s v="17"/>
    <n v="740.1388888888888"/>
    <s v="4"/>
    <s v="5"/>
  </r>
  <r>
    <x v="6"/>
    <x v="2"/>
    <s v="Население"/>
    <m/>
    <m/>
    <s v="Договор"/>
    <d v="2012-05-31T00:00:00"/>
    <d v="2012-06-20T00:00:00"/>
    <n v="166183.82"/>
    <x v="2"/>
    <n v="1"/>
    <s v="6205Н-001-"/>
    <n v="40.555555555555557"/>
    <s v="21"/>
    <n v="1196.3888888888889"/>
    <s v="4"/>
    <s v="5"/>
  </r>
  <r>
    <x v="6"/>
    <x v="2"/>
    <s v="Население"/>
    <m/>
    <m/>
    <s v="Договор"/>
    <d v="2011-08-31T00:00:00"/>
    <d v="2011-09-20T00:00:00"/>
    <n v="9993.5499999999993"/>
    <x v="2"/>
    <n v="1"/>
    <s v="6205Н-001-"/>
    <n v="49.68055555555555"/>
    <s v="22"/>
    <n v="1470.1388888888889"/>
    <s v="4"/>
    <s v="5"/>
  </r>
  <r>
    <x v="6"/>
    <x v="2"/>
    <s v="Население"/>
    <m/>
    <m/>
    <s v="Договор"/>
    <d v="2014-09-30T00:00:00"/>
    <d v="2014-10-20T00:00:00"/>
    <n v="95872.45"/>
    <x v="2"/>
    <n v="1"/>
    <s v="6205Н-001-"/>
    <n v="12.166666666666666"/>
    <s v="13"/>
    <n v="344.72222222222223"/>
    <s v="4"/>
    <n v="0"/>
  </r>
  <r>
    <x v="6"/>
    <x v="2"/>
    <s v="Население"/>
    <m/>
    <m/>
    <s v="Договор"/>
    <d v="2014-10-31T00:00:00"/>
    <d v="2015-08-31T00:00:00"/>
    <n v="11162.58"/>
    <x v="2"/>
    <n v="1"/>
    <s v="6205Н-001-"/>
    <n v="11.152777777777777"/>
    <s v="12"/>
    <n v="30.416666666666664"/>
    <s v="2"/>
    <n v="0"/>
  </r>
  <r>
    <x v="6"/>
    <x v="2"/>
    <s v="Население"/>
    <m/>
    <m/>
    <s v="Договор"/>
    <d v="2014-01-31T00:00:00"/>
    <d v="2014-02-20T00:00:00"/>
    <n v="5361.04"/>
    <x v="2"/>
    <n v="1"/>
    <s v="6205Н-001-"/>
    <n v="20.277777777777779"/>
    <s v="15"/>
    <n v="588.05555555555554"/>
    <s v="4"/>
    <s v="5"/>
  </r>
  <r>
    <x v="6"/>
    <x v="2"/>
    <s v="Население"/>
    <m/>
    <m/>
    <s v="Договор"/>
    <d v="2013-09-30T00:00:00"/>
    <d v="2013-10-20T00:00:00"/>
    <n v="21936.43"/>
    <x v="2"/>
    <n v="1"/>
    <s v="6205Н-001-"/>
    <n v="24.333333333333332"/>
    <s v="17"/>
    <n v="709.72222222222217"/>
    <s v="4"/>
    <s v="5"/>
  </r>
  <r>
    <x v="6"/>
    <x v="2"/>
    <s v="Население"/>
    <m/>
    <m/>
    <s v="Договор"/>
    <d v="2014-11-30T00:00:00"/>
    <d v="2018-11-30T00:00:00"/>
    <n v="103802.96"/>
    <x v="2"/>
    <n v="1"/>
    <s v="6205Н-001-"/>
    <n v="10.138888888888889"/>
    <s v="11"/>
    <n v="1155.8333333333333"/>
    <s v="1"/>
    <n v="0"/>
  </r>
  <r>
    <x v="6"/>
    <x v="2"/>
    <s v="Население"/>
    <m/>
    <m/>
    <s v="Договор"/>
    <d v="2015-05-31T00:00:00"/>
    <d v="2016-04-30T00:00:00"/>
    <n v="4793"/>
    <x v="2"/>
    <n v="1"/>
    <s v="6205Н-001-"/>
    <n v="4.0555555555555554"/>
    <s v="05"/>
    <n v="212.91666666666669"/>
    <s v="1"/>
    <n v="0"/>
  </r>
  <r>
    <x v="6"/>
    <x v="2"/>
    <s v="Население"/>
    <m/>
    <m/>
    <s v="Договор"/>
    <d v="2015-06-30T00:00:00"/>
    <d v="2015-07-20T00:00:00"/>
    <n v="3392.33"/>
    <x v="2"/>
    <n v="1"/>
    <s v="6205Н-001-"/>
    <n v="3.0416666666666665"/>
    <s v="04"/>
    <n v="70.972222222222229"/>
    <s v="3"/>
    <n v="0"/>
  </r>
  <r>
    <x v="6"/>
    <x v="2"/>
    <s v="Население"/>
    <m/>
    <m/>
    <s v="Договор"/>
    <d v="2010-12-31T00:00:00"/>
    <d v="2011-01-20T00:00:00"/>
    <n v="1418.13"/>
    <x v="2"/>
    <n v="1"/>
    <s v="6205Н-001-"/>
    <n v="57.791666666666664"/>
    <s v="22"/>
    <n v="1713.4722222222224"/>
    <s v="4"/>
    <s v="5"/>
  </r>
  <r>
    <x v="6"/>
    <x v="2"/>
    <s v="Население"/>
    <m/>
    <m/>
    <s v="Договор"/>
    <d v="2014-03-31T00:00:00"/>
    <d v="2015-03-31T00:00:00"/>
    <n v="8794.65"/>
    <x v="2"/>
    <n v="1"/>
    <s v="6205Н-001-"/>
    <n v="18.25"/>
    <s v="15"/>
    <n v="182.5"/>
    <s v="4"/>
    <n v="0"/>
  </r>
  <r>
    <x v="6"/>
    <x v="2"/>
    <s v="Население"/>
    <m/>
    <m/>
    <s v="Договор"/>
    <d v="2015-02-28T00:00:00"/>
    <d v="2017-10-31T00:00:00"/>
    <n v="2100"/>
    <x v="2"/>
    <n v="1"/>
    <s v="6205Н-001-"/>
    <n v="7.0972222222222232"/>
    <s v="08"/>
    <n v="760.41666666666674"/>
    <s v="1"/>
    <n v="0"/>
  </r>
  <r>
    <x v="6"/>
    <x v="2"/>
    <s v="Население"/>
    <m/>
    <m/>
    <s v="Договор"/>
    <d v="2015-05-31T00:00:00"/>
    <d v="2016-10-31T00:00:00"/>
    <n v="2232"/>
    <x v="2"/>
    <n v="1"/>
    <s v="6205Н-001-"/>
    <n v="4.0555555555555554"/>
    <s v="05"/>
    <n v="395.41666666666663"/>
    <s v="1"/>
    <n v="0"/>
  </r>
  <r>
    <x v="6"/>
    <x v="2"/>
    <s v="Население"/>
    <m/>
    <m/>
    <s v="Договор"/>
    <d v="2015-03-31T00:00:00"/>
    <d v="2016-05-31T00:00:00"/>
    <n v="4122"/>
    <x v="2"/>
    <n v="1"/>
    <s v="6205Н-001-"/>
    <n v="6.083333333333333"/>
    <s v="07"/>
    <n v="243.33333333333331"/>
    <s v="1"/>
    <n v="0"/>
  </r>
  <r>
    <x v="6"/>
    <x v="2"/>
    <s v="Население"/>
    <m/>
    <m/>
    <s v="Договор"/>
    <d v="2015-02-28T00:00:00"/>
    <d v="2019-03-31T00:00:00"/>
    <n v="34931.03"/>
    <x v="2"/>
    <n v="1"/>
    <s v="6205Н-001-"/>
    <n v="7.0972222222222232"/>
    <s v="08"/>
    <n v="1277.5"/>
    <s v="1"/>
    <n v="0"/>
  </r>
  <r>
    <x v="6"/>
    <x v="2"/>
    <s v="Население"/>
    <m/>
    <m/>
    <s v="Договор"/>
    <d v="2015-03-31T00:00:00"/>
    <d v="2016-09-30T00:00:00"/>
    <n v="1974"/>
    <x v="2"/>
    <n v="1"/>
    <s v="6205Н-001-"/>
    <n v="6.083333333333333"/>
    <s v="07"/>
    <n v="365"/>
    <s v="1"/>
    <n v="0"/>
  </r>
  <r>
    <x v="6"/>
    <x v="2"/>
    <s v="Население"/>
    <m/>
    <m/>
    <s v="Договор"/>
    <d v="2015-04-30T00:00:00"/>
    <d v="2015-05-20T00:00:00"/>
    <n v="985.34"/>
    <x v="2"/>
    <n v="1"/>
    <s v="6205Н-001-"/>
    <n v="5.0694444444444446"/>
    <s v="06"/>
    <n v="131.80555555555554"/>
    <s v="4"/>
    <n v="0"/>
  </r>
  <r>
    <x v="6"/>
    <x v="2"/>
    <s v="Население"/>
    <m/>
    <m/>
    <s v="Договор"/>
    <d v="2013-11-30T00:00:00"/>
    <d v="2013-12-20T00:00:00"/>
    <n v="29681.38"/>
    <x v="2"/>
    <n v="1"/>
    <s v="6205Н-001-"/>
    <n v="22.305555555555554"/>
    <s v="16"/>
    <n v="648.8888888888888"/>
    <s v="4"/>
    <s v="5"/>
  </r>
  <r>
    <x v="6"/>
    <x v="2"/>
    <s v="Население"/>
    <m/>
    <m/>
    <s v="Договор"/>
    <d v="2011-01-31T00:00:00"/>
    <d v="2011-02-20T00:00:00"/>
    <n v="901"/>
    <x v="2"/>
    <n v="1"/>
    <s v="6205Н-001-"/>
    <n v="56.777777777777786"/>
    <s v="22"/>
    <n v="1683.0555555555554"/>
    <s v="4"/>
    <s v="5"/>
  </r>
  <r>
    <x v="6"/>
    <x v="2"/>
    <s v="Население"/>
    <m/>
    <m/>
    <s v="Договор"/>
    <d v="2014-04-30T00:00:00"/>
    <d v="2014-05-20T00:00:00"/>
    <n v="49287.69"/>
    <x v="2"/>
    <n v="1"/>
    <s v="6205Н-001-"/>
    <n v="17.236111111111111"/>
    <s v="14"/>
    <n v="496.8055555555556"/>
    <s v="4"/>
    <s v="5"/>
  </r>
  <r>
    <x v="6"/>
    <x v="2"/>
    <s v="Население"/>
    <m/>
    <m/>
    <s v="Договор"/>
    <d v="2012-09-30T00:00:00"/>
    <d v="2012-10-20T00:00:00"/>
    <n v="12597.91"/>
    <x v="2"/>
    <n v="1"/>
    <s v="6205Н-001-"/>
    <n v="36.5"/>
    <s v="21"/>
    <n v="1074.7222222222224"/>
    <s v="4"/>
    <s v="5"/>
  </r>
  <r>
    <x v="6"/>
    <x v="2"/>
    <s v="Население"/>
    <m/>
    <m/>
    <s v="Договор"/>
    <d v="2014-02-28T00:00:00"/>
    <d v="2014-05-31T00:00:00"/>
    <n v="3443.5"/>
    <x v="2"/>
    <n v="1"/>
    <s v="6205Н-001-"/>
    <n v="19.263888888888889"/>
    <s v="15"/>
    <n v="486.66666666666663"/>
    <s v="4"/>
    <s v="5"/>
  </r>
  <r>
    <x v="6"/>
    <x v="2"/>
    <s v="Население"/>
    <m/>
    <m/>
    <s v="Договор"/>
    <d v="2015-04-30T00:00:00"/>
    <d v="2017-04-30T00:00:00"/>
    <n v="220828.48"/>
    <x v="2"/>
    <n v="1"/>
    <s v="6205Н-001-"/>
    <n v="5.0694444444444446"/>
    <s v="06"/>
    <n v="577.91666666666663"/>
    <s v="1"/>
    <n v="0"/>
  </r>
  <r>
    <x v="6"/>
    <x v="2"/>
    <s v="Население"/>
    <m/>
    <m/>
    <s v="Договор"/>
    <d v="2014-10-31T00:00:00"/>
    <d v="2014-12-31T00:00:00"/>
    <n v="4133.53"/>
    <x v="2"/>
    <n v="1"/>
    <s v="6205Н-001-"/>
    <n v="11.152777777777777"/>
    <s v="12"/>
    <n v="273.75"/>
    <s v="4"/>
    <n v="0"/>
  </r>
  <r>
    <x v="6"/>
    <x v="2"/>
    <s v="Население"/>
    <m/>
    <m/>
    <s v="Договор"/>
    <d v="2014-10-31T00:00:00"/>
    <d v="2015-04-30T00:00:00"/>
    <n v="6229.11"/>
    <x v="2"/>
    <n v="1"/>
    <s v="6205Н-001-"/>
    <n v="11.152777777777777"/>
    <s v="12"/>
    <n v="152.08333333333334"/>
    <s v="4"/>
    <n v="0"/>
  </r>
  <r>
    <x v="6"/>
    <x v="2"/>
    <s v="Население"/>
    <m/>
    <m/>
    <s v="Договор"/>
    <d v="2014-12-31T00:00:00"/>
    <d v="2015-07-31T00:00:00"/>
    <n v="7081.67"/>
    <x v="2"/>
    <n v="1"/>
    <s v="6205Н-001-"/>
    <n v="9.125"/>
    <s v="10"/>
    <n v="60.833333333333329"/>
    <s v="3"/>
    <n v="0"/>
  </r>
  <r>
    <x v="6"/>
    <x v="2"/>
    <s v="Население"/>
    <m/>
    <m/>
    <s v="Договор"/>
    <d v="2015-06-30T00:00:00"/>
    <d v="2016-06-30T00:00:00"/>
    <n v="116781.9"/>
    <x v="2"/>
    <n v="1"/>
    <s v="6205Н-001-"/>
    <n v="3.0416666666666665"/>
    <s v="04"/>
    <n v="273.75"/>
    <s v="1"/>
    <n v="0"/>
  </r>
  <r>
    <x v="6"/>
    <x v="2"/>
    <s v="Население"/>
    <m/>
    <m/>
    <s v="Договор"/>
    <d v="2014-02-28T00:00:00"/>
    <d v="2016-09-30T00:00:00"/>
    <n v="530"/>
    <x v="2"/>
    <n v="1"/>
    <s v="6205Н-001-"/>
    <n v="19.263888888888889"/>
    <s v="15"/>
    <n v="365"/>
    <s v="1"/>
    <n v="0"/>
  </r>
  <r>
    <x v="6"/>
    <x v="2"/>
    <s v="Население"/>
    <m/>
    <m/>
    <s v="Договор"/>
    <d v="2014-09-30T00:00:00"/>
    <d v="2017-09-30T00:00:00"/>
    <n v="1750"/>
    <x v="2"/>
    <n v="1"/>
    <s v="6205Н-001-"/>
    <n v="12.166666666666666"/>
    <s v="13"/>
    <n v="730"/>
    <s v="1"/>
    <n v="0"/>
  </r>
  <r>
    <x v="6"/>
    <x v="2"/>
    <s v="Население"/>
    <m/>
    <m/>
    <s v="Договор"/>
    <d v="2010-12-31T00:00:00"/>
    <d v="2011-01-20T00:00:00"/>
    <n v="3408.03"/>
    <x v="2"/>
    <n v="1"/>
    <s v="6205Н-001-"/>
    <n v="57.791666666666664"/>
    <s v="22"/>
    <n v="1713.4722222222224"/>
    <s v="4"/>
    <s v="5"/>
  </r>
  <r>
    <x v="6"/>
    <x v="2"/>
    <s v="Население"/>
    <m/>
    <m/>
    <s v="Договор"/>
    <d v="2014-01-31T00:00:00"/>
    <d v="2016-01-31T00:00:00"/>
    <n v="18529.68"/>
    <x v="2"/>
    <n v="1"/>
    <s v="6205Н-001-"/>
    <n v="20.277777777777779"/>
    <s v="15"/>
    <n v="121.66666666666666"/>
    <s v="1"/>
    <n v="0"/>
  </r>
  <r>
    <x v="6"/>
    <x v="2"/>
    <s v="Население"/>
    <m/>
    <m/>
    <s v="Договор"/>
    <d v="2014-02-28T00:00:00"/>
    <d v="2017-02-28T00:00:00"/>
    <n v="196938.11"/>
    <x v="2"/>
    <n v="1"/>
    <s v="6205Н-001-"/>
    <n v="19.263888888888889"/>
    <s v="15"/>
    <n v="515.05555555555554"/>
    <s v="1"/>
    <n v="0"/>
  </r>
  <r>
    <x v="6"/>
    <x v="2"/>
    <s v="Население"/>
    <m/>
    <m/>
    <s v="Договор"/>
    <d v="2015-01-31T00:00:00"/>
    <d v="2016-01-31T00:00:00"/>
    <n v="12509.14"/>
    <x v="2"/>
    <n v="1"/>
    <s v="6205Н-001-"/>
    <n v="8.1111111111111107"/>
    <s v="09"/>
    <n v="121.66666666666666"/>
    <s v="1"/>
    <n v="0"/>
  </r>
  <r>
    <x v="6"/>
    <x v="2"/>
    <s v="Население"/>
    <m/>
    <m/>
    <s v="Договор"/>
    <d v="2014-02-28T00:00:00"/>
    <d v="2016-03-31T00:00:00"/>
    <n v="24672.6"/>
    <x v="2"/>
    <n v="1"/>
    <s v="6205Н-001-"/>
    <n v="19.263888888888889"/>
    <s v="15"/>
    <n v="182.5"/>
    <s v="1"/>
    <n v="0"/>
  </r>
  <r>
    <x v="6"/>
    <x v="2"/>
    <s v="Население"/>
    <m/>
    <m/>
    <s v="Договор"/>
    <d v="2014-12-31T00:00:00"/>
    <d v="2015-12-31T00:00:00"/>
    <n v="125492.26"/>
    <x v="2"/>
    <n v="1"/>
    <s v="6205Н-001-"/>
    <n v="9.125"/>
    <s v="10"/>
    <n v="91.25"/>
    <s v="1"/>
    <n v="0"/>
  </r>
  <r>
    <x v="6"/>
    <x v="2"/>
    <s v="Население"/>
    <m/>
    <m/>
    <s v="Договор"/>
    <d v="2014-12-31T00:00:00"/>
    <d v="2015-05-31T00:00:00"/>
    <n v="4516.5"/>
    <x v="2"/>
    <n v="1"/>
    <s v="6205Н-001-"/>
    <n v="9.125"/>
    <s v="10"/>
    <n v="121.66666666666666"/>
    <s v="4"/>
    <n v="0"/>
  </r>
  <r>
    <x v="6"/>
    <x v="2"/>
    <s v="Население"/>
    <m/>
    <m/>
    <s v="Договор"/>
    <d v="2014-12-31T00:00:00"/>
    <d v="2015-08-31T00:00:00"/>
    <n v="8210.5"/>
    <x v="2"/>
    <n v="1"/>
    <s v="6205Н-001-"/>
    <n v="9.125"/>
    <s v="10"/>
    <n v="30.416666666666664"/>
    <s v="2"/>
    <n v="0"/>
  </r>
  <r>
    <x v="6"/>
    <x v="2"/>
    <s v="Население"/>
    <m/>
    <m/>
    <s v="Договор"/>
    <d v="2012-02-29T00:00:00"/>
    <d v="2012-03-20T00:00:00"/>
    <n v="3651.24"/>
    <x v="2"/>
    <n v="1"/>
    <s v="6205Н-001-"/>
    <n v="43.597222222222221"/>
    <s v="21"/>
    <n v="1287.6388888888889"/>
    <s v="4"/>
    <s v="5"/>
  </r>
  <r>
    <x v="6"/>
    <x v="2"/>
    <s v="Население"/>
    <m/>
    <m/>
    <s v="Договор"/>
    <d v="2014-05-31T00:00:00"/>
    <d v="2015-04-30T00:00:00"/>
    <n v="8900.7999999999993"/>
    <x v="2"/>
    <n v="1"/>
    <s v="6205Н-001-"/>
    <n v="16.222222222222221"/>
    <s v="14"/>
    <n v="152.08333333333334"/>
    <s v="4"/>
    <n v="0"/>
  </r>
  <r>
    <x v="6"/>
    <x v="2"/>
    <s v="Население"/>
    <m/>
    <m/>
    <s v="Договор"/>
    <d v="2014-04-30T00:00:00"/>
    <d v="2017-12-31T00:00:00"/>
    <n v="3430"/>
    <x v="2"/>
    <n v="1"/>
    <s v="6205Н-001-"/>
    <n v="17.236111111111111"/>
    <s v="14"/>
    <n v="821.25"/>
    <s v="1"/>
    <n v="0"/>
  </r>
  <r>
    <x v="6"/>
    <x v="2"/>
    <s v="Население"/>
    <m/>
    <m/>
    <s v="Договор"/>
    <d v="2014-04-30T00:00:00"/>
    <d v="2017-07-31T00:00:00"/>
    <n v="4192"/>
    <x v="2"/>
    <n v="1"/>
    <s v="6205Н-001-"/>
    <n v="17.236111111111111"/>
    <s v="14"/>
    <n v="669.16666666666663"/>
    <s v="1"/>
    <n v="0"/>
  </r>
  <r>
    <x v="6"/>
    <x v="2"/>
    <s v="Население"/>
    <m/>
    <m/>
    <s v="Договор"/>
    <d v="2010-11-30T00:00:00"/>
    <d v="2010-12-20T00:00:00"/>
    <n v="2619.71"/>
    <x v="2"/>
    <n v="1"/>
    <s v="6205Н-001-"/>
    <n v="58.80555555555555"/>
    <s v="22"/>
    <n v="1743.8888888888889"/>
    <s v="4"/>
    <s v="5"/>
  </r>
  <r>
    <x v="6"/>
    <x v="2"/>
    <s v="Население"/>
    <m/>
    <m/>
    <s v="Договор"/>
    <d v="2015-06-30T00:00:00"/>
    <d v="2015-07-20T00:00:00"/>
    <n v="60"/>
    <x v="2"/>
    <n v="1"/>
    <s v="6205Н-001-"/>
    <n v="3.0416666666666665"/>
    <s v="04"/>
    <n v="70.972222222222229"/>
    <s v="3"/>
    <n v="0"/>
  </r>
  <r>
    <x v="6"/>
    <x v="2"/>
    <s v="Население"/>
    <m/>
    <m/>
    <s v="Договор"/>
    <d v="2013-09-30T00:00:00"/>
    <d v="2013-10-20T00:00:00"/>
    <n v="132.5"/>
    <x v="2"/>
    <n v="1"/>
    <s v="6205Н-001-"/>
    <n v="24.333333333333332"/>
    <s v="17"/>
    <n v="709.72222222222217"/>
    <s v="4"/>
    <s v="5"/>
  </r>
  <r>
    <x v="6"/>
    <x v="2"/>
    <s v="Население"/>
    <m/>
    <m/>
    <s v="Договор"/>
    <d v="2015-07-31T00:00:00"/>
    <d v="2015-08-20T00:00:00"/>
    <n v="3167944.94"/>
    <x v="2"/>
    <n v="1"/>
    <s v="6205Н-001-"/>
    <n v="2.0277777777777777"/>
    <s v="03"/>
    <n v="40.55555555555555"/>
    <s v="2"/>
    <n v="0"/>
  </r>
  <r>
    <x v="6"/>
    <x v="2"/>
    <s v="Население"/>
    <m/>
    <m/>
    <s v="Договор"/>
    <d v="2014-12-31T00:00:00"/>
    <d v="2015-01-20T00:00:00"/>
    <n v="1753832.36"/>
    <x v="2"/>
    <n v="1"/>
    <s v="6205Н-001-"/>
    <n v="9.125"/>
    <s v="10"/>
    <n v="253.4722222222222"/>
    <s v="4"/>
    <n v="0"/>
  </r>
  <r>
    <x v="6"/>
    <x v="2"/>
    <s v="Население"/>
    <m/>
    <m/>
    <s v="Договор"/>
    <d v="2014-06-30T00:00:00"/>
    <d v="2014-07-20T00:00:00"/>
    <n v="928207.63"/>
    <x v="2"/>
    <n v="1"/>
    <s v="6205Н-001-"/>
    <n v="15.208333333333334"/>
    <s v="14"/>
    <n v="435.97222222222223"/>
    <s v="4"/>
    <s v="5"/>
  </r>
  <r>
    <x v="6"/>
    <x v="2"/>
    <s v="Население"/>
    <m/>
    <m/>
    <s v="Договор"/>
    <d v="2014-10-31T00:00:00"/>
    <d v="2017-05-31T00:00:00"/>
    <n v="3267"/>
    <x v="2"/>
    <n v="1"/>
    <s v="6205Н-001-"/>
    <n v="11.152777777777777"/>
    <s v="12"/>
    <n v="608.33333333333337"/>
    <s v="1"/>
    <n v="0"/>
  </r>
  <r>
    <x v="6"/>
    <x v="2"/>
    <s v="Население"/>
    <m/>
    <m/>
    <s v="Договор"/>
    <d v="2015-04-30T00:00:00"/>
    <d v="2017-06-30T00:00:00"/>
    <n v="11635"/>
    <x v="2"/>
    <n v="1"/>
    <s v="6205Н-001-"/>
    <n v="5.0694444444444446"/>
    <s v="06"/>
    <n v="638.75"/>
    <s v="1"/>
    <n v="0"/>
  </r>
  <r>
    <x v="6"/>
    <x v="2"/>
    <s v="Население"/>
    <m/>
    <m/>
    <s v="Договор"/>
    <d v="2014-04-30T00:00:00"/>
    <d v="2014-11-30T00:00:00"/>
    <n v="3493"/>
    <x v="2"/>
    <n v="1"/>
    <s v="6205Н-001-"/>
    <n v="17.236111111111111"/>
    <s v="14"/>
    <n v="304.16666666666669"/>
    <s v="4"/>
    <n v="0"/>
  </r>
  <r>
    <x v="6"/>
    <x v="2"/>
    <s v="Население"/>
    <m/>
    <m/>
    <s v="Договор"/>
    <d v="2014-04-30T00:00:00"/>
    <d v="2015-04-30T00:00:00"/>
    <n v="5647.32"/>
    <x v="2"/>
    <n v="1"/>
    <s v="6205Н-001-"/>
    <n v="17.236111111111111"/>
    <s v="14"/>
    <n v="152.08333333333334"/>
    <s v="4"/>
    <n v="0"/>
  </r>
  <r>
    <x v="6"/>
    <x v="2"/>
    <s v="Население"/>
    <m/>
    <m/>
    <s v="Договор"/>
    <d v="2014-09-30T00:00:00"/>
    <d v="2015-02-28T00:00:00"/>
    <n v="4157.66"/>
    <x v="2"/>
    <n v="1"/>
    <s v="6205Н-001-"/>
    <n v="12.166666666666666"/>
    <s v="13"/>
    <n v="212.91666666666669"/>
    <s v="4"/>
    <n v="0"/>
  </r>
  <r>
    <x v="6"/>
    <x v="2"/>
    <s v="Население"/>
    <m/>
    <m/>
    <s v="Договор"/>
    <d v="2012-06-30T00:00:00"/>
    <d v="2012-07-20T00:00:00"/>
    <n v="1483.34"/>
    <x v="2"/>
    <n v="1"/>
    <s v="6205Н-001-"/>
    <n v="39.541666666666664"/>
    <s v="21"/>
    <n v="1165.9722222222224"/>
    <s v="4"/>
    <s v="5"/>
  </r>
  <r>
    <x v="6"/>
    <x v="2"/>
    <s v="Население"/>
    <m/>
    <m/>
    <s v="Договор"/>
    <d v="2014-10-31T00:00:00"/>
    <d v="2018-02-28T00:00:00"/>
    <n v="1540"/>
    <x v="2"/>
    <n v="1"/>
    <s v="6205Н-001-"/>
    <n v="11.152777777777777"/>
    <s v="12"/>
    <n v="880.05555555555554"/>
    <s v="1"/>
    <n v="0"/>
  </r>
  <r>
    <x v="6"/>
    <x v="2"/>
    <s v="Население"/>
    <m/>
    <m/>
    <s v="Договор"/>
    <d v="2015-03-31T00:00:00"/>
    <d v="2016-02-29T00:00:00"/>
    <n v="3758.2"/>
    <x v="2"/>
    <n v="1"/>
    <s v="6205Н-001-"/>
    <n v="6.083333333333333"/>
    <s v="07"/>
    <n v="151.06944444444443"/>
    <s v="1"/>
    <n v="0"/>
  </r>
  <r>
    <x v="6"/>
    <x v="2"/>
    <s v="Население"/>
    <m/>
    <m/>
    <s v="Договор"/>
    <d v="2015-05-31T00:00:00"/>
    <d v="2015-07-31T00:00:00"/>
    <n v="2122"/>
    <x v="2"/>
    <n v="1"/>
    <s v="6205Н-001-"/>
    <n v="4.0555555555555554"/>
    <s v="05"/>
    <n v="60.833333333333329"/>
    <s v="3"/>
    <n v="0"/>
  </r>
  <r>
    <x v="6"/>
    <x v="2"/>
    <s v="Население"/>
    <m/>
    <m/>
    <s v="Договор"/>
    <d v="2015-06-30T00:00:00"/>
    <d v="2015-09-30T00:00:00"/>
    <n v="85"/>
    <x v="2"/>
    <n v="1"/>
    <s v="6205Н-001-"/>
    <n v="3.0416666666666665"/>
    <s v="04"/>
    <n v="0"/>
    <s v="1"/>
    <n v="0"/>
  </r>
  <r>
    <x v="6"/>
    <x v="2"/>
    <s v="Население"/>
    <m/>
    <m/>
    <s v="Договор"/>
    <d v="2015-04-30T00:00:00"/>
    <d v="2016-09-30T00:00:00"/>
    <n v="1132"/>
    <x v="2"/>
    <n v="1"/>
    <s v="6205Н-001-"/>
    <n v="5.0694444444444446"/>
    <s v="06"/>
    <n v="365"/>
    <s v="1"/>
    <n v="0"/>
  </r>
  <r>
    <x v="6"/>
    <x v="2"/>
    <s v="Население"/>
    <m/>
    <m/>
    <s v="Договор"/>
    <d v="2015-01-31T00:00:00"/>
    <d v="2019-01-31T00:00:00"/>
    <n v="19819.349999999999"/>
    <x v="2"/>
    <n v="1"/>
    <s v="6205Н-001-"/>
    <n v="8.1111111111111107"/>
    <s v="09"/>
    <n v="1216.6666666666667"/>
    <s v="1"/>
    <n v="0"/>
  </r>
  <r>
    <x v="6"/>
    <x v="2"/>
    <s v="Население"/>
    <m/>
    <m/>
    <s v="Договор"/>
    <d v="2014-11-30T00:00:00"/>
    <d v="2016-01-31T00:00:00"/>
    <n v="2050"/>
    <x v="2"/>
    <n v="1"/>
    <s v="6205Н-001-"/>
    <n v="10.138888888888889"/>
    <s v="11"/>
    <n v="121.66666666666666"/>
    <s v="1"/>
    <n v="0"/>
  </r>
  <r>
    <x v="6"/>
    <x v="2"/>
    <s v="Население"/>
    <m/>
    <m/>
    <s v="Договор"/>
    <d v="2014-06-30T00:00:00"/>
    <d v="2014-12-31T00:00:00"/>
    <n v="4922.75"/>
    <x v="2"/>
    <n v="1"/>
    <s v="6205Н-001-"/>
    <n v="15.208333333333334"/>
    <s v="14"/>
    <n v="273.75"/>
    <s v="4"/>
    <n v="0"/>
  </r>
  <r>
    <x v="6"/>
    <x v="2"/>
    <s v="Население"/>
    <m/>
    <m/>
    <s v="Договор"/>
    <d v="2014-10-31T00:00:00"/>
    <d v="2016-08-31T00:00:00"/>
    <n v="2400"/>
    <x v="2"/>
    <n v="1"/>
    <s v="6205Н-001-"/>
    <n v="11.152777777777777"/>
    <s v="12"/>
    <n v="334.58333333333331"/>
    <s v="1"/>
    <n v="0"/>
  </r>
  <r>
    <x v="6"/>
    <x v="2"/>
    <s v="Население"/>
    <m/>
    <m/>
    <s v="Договор"/>
    <d v="2015-09-30T00:00:00"/>
    <d v="2016-09-30T00:00:00"/>
    <n v="67786"/>
    <x v="2"/>
    <n v="1"/>
    <s v="6205Н-001-"/>
    <n v="0"/>
    <s v="01"/>
    <n v="365"/>
    <s v="1"/>
    <n v="0"/>
  </r>
  <r>
    <x v="6"/>
    <x v="2"/>
    <s v="Население"/>
    <m/>
    <m/>
    <s v="Договор"/>
    <d v="2015-04-30T00:00:00"/>
    <d v="2015-05-20T00:00:00"/>
    <n v="1600470.6"/>
    <x v="2"/>
    <n v="1"/>
    <s v="6205Н-001-"/>
    <n v="5.0694444444444446"/>
    <s v="06"/>
    <n v="131.80555555555554"/>
    <s v="4"/>
    <n v="0"/>
  </r>
  <r>
    <x v="6"/>
    <x v="2"/>
    <s v="Население"/>
    <m/>
    <m/>
    <s v="Договор"/>
    <d v="2015-07-31T00:00:00"/>
    <d v="2015-08-20T00:00:00"/>
    <n v="1003977.12"/>
    <x v="2"/>
    <n v="1"/>
    <s v="6205Н-001-"/>
    <n v="2.0277777777777777"/>
    <s v="03"/>
    <n v="40.55555555555555"/>
    <s v="2"/>
    <n v="0"/>
  </r>
  <r>
    <x v="6"/>
    <x v="2"/>
    <s v="Население"/>
    <m/>
    <m/>
    <s v="Договор"/>
    <d v="2013-08-31T00:00:00"/>
    <d v="2013-09-20T00:00:00"/>
    <n v="21652.46"/>
    <x v="2"/>
    <n v="1"/>
    <s v="6205Н-001-"/>
    <n v="25.347222222222225"/>
    <s v="17"/>
    <n v="740.1388888888888"/>
    <s v="4"/>
    <s v="5"/>
  </r>
  <r>
    <x v="6"/>
    <x v="2"/>
    <s v="Население"/>
    <m/>
    <m/>
    <s v="Договор"/>
    <d v="2015-07-31T00:00:00"/>
    <d v="2015-08-20T00:00:00"/>
    <n v="65"/>
    <x v="2"/>
    <n v="1"/>
    <s v="6205Н-001-"/>
    <n v="2.0277777777777777"/>
    <s v="03"/>
    <n v="40.55555555555555"/>
    <s v="2"/>
    <n v="0"/>
  </r>
  <r>
    <x v="6"/>
    <x v="2"/>
    <s v="Население"/>
    <m/>
    <m/>
    <s v="Договор"/>
    <d v="2014-01-31T00:00:00"/>
    <d v="2015-07-31T00:00:00"/>
    <n v="17266.830000000002"/>
    <x v="2"/>
    <n v="1"/>
    <s v="6205Н-001-"/>
    <n v="20.277777777777779"/>
    <s v="15"/>
    <n v="60.833333333333329"/>
    <s v="3"/>
    <n v="0"/>
  </r>
  <r>
    <x v="6"/>
    <x v="2"/>
    <s v="Население"/>
    <m/>
    <m/>
    <s v="Договор"/>
    <d v="2013-07-31T00:00:00"/>
    <d v="2013-08-20T00:00:00"/>
    <n v="18820.62"/>
    <x v="2"/>
    <n v="1"/>
    <s v="6205Н-001-"/>
    <n v="26.361111111111107"/>
    <s v="17"/>
    <n v="770.55555555555554"/>
    <s v="4"/>
    <s v="5"/>
  </r>
  <r>
    <x v="6"/>
    <x v="2"/>
    <s v="Население"/>
    <m/>
    <m/>
    <s v="Договор"/>
    <d v="2013-10-31T00:00:00"/>
    <d v="2013-11-20T00:00:00"/>
    <n v="23999.62"/>
    <x v="2"/>
    <n v="1"/>
    <s v="6205Н-001-"/>
    <n v="23.319444444444446"/>
    <s v="16"/>
    <n v="679.30555555555554"/>
    <s v="4"/>
    <s v="5"/>
  </r>
  <r>
    <x v="6"/>
    <x v="2"/>
    <s v="Население"/>
    <m/>
    <m/>
    <s v="Договор"/>
    <d v="2014-02-28T00:00:00"/>
    <d v="2015-07-31T00:00:00"/>
    <n v="13685.97"/>
    <x v="2"/>
    <n v="1"/>
    <s v="6205Н-001-"/>
    <n v="19.263888888888889"/>
    <s v="15"/>
    <n v="60.833333333333329"/>
    <s v="3"/>
    <n v="0"/>
  </r>
  <r>
    <x v="6"/>
    <x v="2"/>
    <s v="Население"/>
    <m/>
    <m/>
    <s v="Договор"/>
    <d v="2012-10-31T00:00:00"/>
    <d v="2012-11-20T00:00:00"/>
    <n v="13123.53"/>
    <x v="2"/>
    <n v="1"/>
    <s v="6205Н-001-"/>
    <n v="35.486111111111107"/>
    <s v="20"/>
    <n v="1044.3055555555557"/>
    <s v="4"/>
    <s v="5"/>
  </r>
  <r>
    <x v="6"/>
    <x v="2"/>
    <s v="Население"/>
    <m/>
    <m/>
    <s v="Договор"/>
    <d v="2013-03-31T00:00:00"/>
    <d v="2013-04-20T00:00:00"/>
    <n v="1512.5"/>
    <x v="2"/>
    <n v="1"/>
    <s v="6205Н-001-"/>
    <n v="30.416666666666668"/>
    <s v="19"/>
    <n v="892.22222222222229"/>
    <s v="4"/>
    <s v="5"/>
  </r>
  <r>
    <x v="6"/>
    <x v="2"/>
    <s v="Население"/>
    <m/>
    <m/>
    <s v="Договор"/>
    <d v="2014-12-31T00:00:00"/>
    <d v="2017-12-31T00:00:00"/>
    <n v="335603.58"/>
    <x v="2"/>
    <n v="1"/>
    <s v="6205Н-001-"/>
    <n v="9.125"/>
    <s v="10"/>
    <n v="821.25"/>
    <s v="1"/>
    <n v="0"/>
  </r>
  <r>
    <x v="6"/>
    <x v="2"/>
    <s v="Население"/>
    <m/>
    <m/>
    <s v="Договор"/>
    <d v="2014-05-31T00:00:00"/>
    <d v="2017-05-31T00:00:00"/>
    <n v="153588.69"/>
    <x v="2"/>
    <n v="1"/>
    <s v="6205Н-001-"/>
    <n v="16.222222222222221"/>
    <s v="14"/>
    <n v="608.33333333333337"/>
    <s v="1"/>
    <n v="0"/>
  </r>
  <r>
    <x v="6"/>
    <x v="2"/>
    <s v="Население"/>
    <m/>
    <m/>
    <s v="Договор"/>
    <d v="2010-11-30T00:00:00"/>
    <d v="2010-12-20T00:00:00"/>
    <n v="173.33"/>
    <x v="2"/>
    <n v="1"/>
    <s v="6205Н-001-"/>
    <n v="58.80555555555555"/>
    <s v="22"/>
    <n v="1743.8888888888889"/>
    <s v="4"/>
    <s v="5"/>
  </r>
  <r>
    <x v="6"/>
    <x v="2"/>
    <s v="Население"/>
    <m/>
    <m/>
    <s v="Договор"/>
    <d v="2011-06-30T00:00:00"/>
    <d v="2011-07-20T00:00:00"/>
    <n v="2212.66"/>
    <x v="2"/>
    <n v="1"/>
    <s v="6205Н-001-"/>
    <n v="51.708333333333336"/>
    <s v="22"/>
    <n v="1530.9722222222224"/>
    <s v="4"/>
    <s v="5"/>
  </r>
  <r>
    <x v="6"/>
    <x v="2"/>
    <s v="Население"/>
    <m/>
    <m/>
    <s v="Договор"/>
    <d v="2014-05-31T00:00:00"/>
    <d v="2015-05-31T00:00:00"/>
    <n v="9505.5300000000007"/>
    <x v="2"/>
    <n v="1"/>
    <s v="6205Н-001-"/>
    <n v="16.222222222222221"/>
    <s v="14"/>
    <n v="121.66666666666666"/>
    <s v="4"/>
    <n v="0"/>
  </r>
  <r>
    <x v="6"/>
    <x v="2"/>
    <s v="Население"/>
    <m/>
    <m/>
    <s v="Договор"/>
    <d v="2014-03-31T00:00:00"/>
    <d v="2016-04-30T00:00:00"/>
    <n v="53522.32"/>
    <x v="2"/>
    <n v="1"/>
    <s v="6205Н-001-"/>
    <n v="18.25"/>
    <s v="15"/>
    <n v="212.91666666666669"/>
    <s v="1"/>
    <n v="0"/>
  </r>
  <r>
    <x v="6"/>
    <x v="2"/>
    <s v="Население"/>
    <m/>
    <m/>
    <s v="Договор"/>
    <d v="2015-02-28T00:00:00"/>
    <d v="2015-03-20T00:00:00"/>
    <n v="2234.65"/>
    <x v="2"/>
    <n v="1"/>
    <s v="6205Н-001-"/>
    <n v="7.0972222222222232"/>
    <s v="08"/>
    <n v="192.63888888888889"/>
    <s v="4"/>
    <n v="0"/>
  </r>
  <r>
    <x v="6"/>
    <x v="2"/>
    <s v="Население"/>
    <m/>
    <m/>
    <s v="Договор"/>
    <d v="2015-05-31T00:00:00"/>
    <d v="2015-08-31T00:00:00"/>
    <n v="3138"/>
    <x v="2"/>
    <n v="1"/>
    <s v="6205Н-001-"/>
    <n v="4.0555555555555554"/>
    <s v="05"/>
    <n v="30.416666666666664"/>
    <s v="2"/>
    <n v="0"/>
  </r>
  <r>
    <x v="6"/>
    <x v="2"/>
    <s v="Население"/>
    <m/>
    <m/>
    <s v="Договор"/>
    <d v="2014-12-31T00:00:00"/>
    <d v="2015-01-20T00:00:00"/>
    <n v="5632.23"/>
    <x v="2"/>
    <n v="1"/>
    <s v="6205Н-001-"/>
    <n v="9.125"/>
    <s v="10"/>
    <n v="253.4722222222222"/>
    <s v="4"/>
    <n v="0"/>
  </r>
  <r>
    <x v="6"/>
    <x v="2"/>
    <s v="Население"/>
    <m/>
    <m/>
    <s v="Договор"/>
    <d v="2014-07-31T00:00:00"/>
    <d v="2017-07-31T00:00:00"/>
    <n v="223614.27"/>
    <x v="2"/>
    <n v="1"/>
    <s v="6205Н-001-"/>
    <n v="14.194444444444446"/>
    <s v="13"/>
    <n v="669.16666666666663"/>
    <s v="1"/>
    <n v="0"/>
  </r>
  <r>
    <x v="6"/>
    <x v="2"/>
    <s v="Население"/>
    <m/>
    <m/>
    <s v="Договор"/>
    <d v="2014-12-31T00:00:00"/>
    <d v="2016-10-31T00:00:00"/>
    <n v="1092"/>
    <x v="2"/>
    <n v="1"/>
    <s v="6205Н-001-"/>
    <n v="9.125"/>
    <s v="10"/>
    <n v="395.41666666666663"/>
    <s v="1"/>
    <n v="0"/>
  </r>
  <r>
    <x v="6"/>
    <x v="2"/>
    <s v="Население"/>
    <m/>
    <m/>
    <s v="Договор"/>
    <d v="2014-01-31T00:00:00"/>
    <d v="2017-02-28T00:00:00"/>
    <n v="318385.87"/>
    <x v="2"/>
    <n v="1"/>
    <s v="6205Н-001-"/>
    <n v="20.277777777777779"/>
    <s v="15"/>
    <n v="515.05555555555554"/>
    <s v="1"/>
    <n v="0"/>
  </r>
  <r>
    <x v="6"/>
    <x v="2"/>
    <s v="Население"/>
    <m/>
    <m/>
    <s v="Договор"/>
    <d v="2014-11-30T00:00:00"/>
    <d v="2015-02-28T00:00:00"/>
    <n v="2741.74"/>
    <x v="2"/>
    <n v="1"/>
    <s v="6205Н-001-"/>
    <n v="10.138888888888889"/>
    <s v="11"/>
    <n v="212.91666666666669"/>
    <s v="4"/>
    <n v="0"/>
  </r>
  <r>
    <x v="6"/>
    <x v="2"/>
    <s v="Население"/>
    <m/>
    <m/>
    <s v="Договор"/>
    <d v="2014-01-31T00:00:00"/>
    <d v="2016-09-30T00:00:00"/>
    <n v="907.5"/>
    <x v="2"/>
    <n v="1"/>
    <s v="6205Н-001-"/>
    <n v="20.277777777777779"/>
    <s v="15"/>
    <n v="365"/>
    <s v="1"/>
    <n v="0"/>
  </r>
  <r>
    <x v="6"/>
    <x v="2"/>
    <s v="Население"/>
    <m/>
    <m/>
    <s v="Договор"/>
    <d v="2014-09-30T00:00:00"/>
    <d v="2016-09-30T00:00:00"/>
    <n v="695"/>
    <x v="2"/>
    <n v="1"/>
    <s v="6205Н-001-"/>
    <n v="12.166666666666666"/>
    <s v="13"/>
    <n v="365"/>
    <s v="1"/>
    <n v="0"/>
  </r>
  <r>
    <x v="6"/>
    <x v="2"/>
    <s v="Население"/>
    <m/>
    <m/>
    <s v="Договор"/>
    <d v="2014-07-31T00:00:00"/>
    <d v="2014-10-31T00:00:00"/>
    <n v="3294.56"/>
    <x v="2"/>
    <n v="1"/>
    <s v="6205Н-001-"/>
    <n v="14.194444444444446"/>
    <s v="13"/>
    <n v="334.58333333333331"/>
    <s v="4"/>
    <n v="0"/>
  </r>
  <r>
    <x v="6"/>
    <x v="2"/>
    <s v="Население"/>
    <m/>
    <m/>
    <s v="Договор"/>
    <d v="2014-01-31T00:00:00"/>
    <d v="2014-02-20T00:00:00"/>
    <n v="1298469.3999999999"/>
    <x v="2"/>
    <n v="1"/>
    <s v="6205Н-001-"/>
    <n v="20.277777777777779"/>
    <s v="15"/>
    <n v="588.05555555555554"/>
    <s v="4"/>
    <s v="5"/>
  </r>
  <r>
    <x v="6"/>
    <x v="2"/>
    <s v="Население"/>
    <m/>
    <m/>
    <s v="Договор"/>
    <d v="2012-06-30T00:00:00"/>
    <d v="2012-07-20T00:00:00"/>
    <n v="177621.75"/>
    <x v="2"/>
    <n v="1"/>
    <s v="6205Н-001-"/>
    <n v="39.541666666666664"/>
    <s v="21"/>
    <n v="1165.9722222222224"/>
    <s v="4"/>
    <s v="5"/>
  </r>
  <r>
    <x v="6"/>
    <x v="2"/>
    <s v="Население"/>
    <m/>
    <m/>
    <s v="Договор"/>
    <d v="2015-06-30T00:00:00"/>
    <d v="2015-07-31T00:00:00"/>
    <n v="493"/>
    <x v="2"/>
    <n v="1"/>
    <s v="6205Н-001-"/>
    <n v="3.0416666666666665"/>
    <s v="04"/>
    <n v="60.833333333333329"/>
    <s v="3"/>
    <n v="0"/>
  </r>
  <r>
    <x v="6"/>
    <x v="2"/>
    <s v="Население"/>
    <m/>
    <m/>
    <s v="Договор"/>
    <d v="2014-05-31T00:00:00"/>
    <d v="2015-09-30T00:00:00"/>
    <n v="100"/>
    <x v="2"/>
    <n v="1"/>
    <s v="6205Н-001-"/>
    <n v="16.222222222222221"/>
    <s v="14"/>
    <n v="0"/>
    <s v="1"/>
    <n v="0"/>
  </r>
  <r>
    <x v="6"/>
    <x v="2"/>
    <s v="Население"/>
    <m/>
    <m/>
    <s v="Договор"/>
    <d v="2013-12-31T00:00:00"/>
    <d v="2014-01-20T00:00:00"/>
    <n v="51.72"/>
    <x v="2"/>
    <n v="1"/>
    <s v="6205Н-001-"/>
    <n v="21.291666666666668"/>
    <s v="16"/>
    <n v="618.47222222222217"/>
    <s v="4"/>
    <s v="5"/>
  </r>
  <r>
    <x v="6"/>
    <x v="2"/>
    <s v="Население"/>
    <m/>
    <m/>
    <s v="Договор"/>
    <d v="2014-11-30T00:00:00"/>
    <d v="2015-08-31T00:00:00"/>
    <n v="6462.16"/>
    <x v="2"/>
    <n v="1"/>
    <s v="6205Н-001-"/>
    <n v="10.138888888888889"/>
    <s v="11"/>
    <n v="30.416666666666664"/>
    <s v="2"/>
    <n v="0"/>
  </r>
  <r>
    <x v="6"/>
    <x v="2"/>
    <s v="Население"/>
    <m/>
    <m/>
    <s v="Договор"/>
    <d v="2015-08-31T00:00:00"/>
    <d v="2016-07-31T00:00:00"/>
    <n v="11723"/>
    <x v="2"/>
    <n v="1"/>
    <s v="6205Н-001-"/>
    <n v="1.0138888888888888"/>
    <s v="02"/>
    <n v="304.16666666666669"/>
    <s v="1"/>
    <n v="0"/>
  </r>
  <r>
    <x v="6"/>
    <x v="2"/>
    <s v="Население"/>
    <m/>
    <m/>
    <s v="Договор"/>
    <d v="2014-10-31T00:00:00"/>
    <d v="2015-08-31T00:00:00"/>
    <n v="8785.6299999999992"/>
    <x v="2"/>
    <n v="1"/>
    <s v="6205Н-001-"/>
    <n v="11.152777777777777"/>
    <s v="12"/>
    <n v="30.416666666666664"/>
    <s v="2"/>
    <n v="0"/>
  </r>
  <r>
    <x v="6"/>
    <x v="2"/>
    <s v="Население"/>
    <m/>
    <m/>
    <s v="Договор"/>
    <d v="2014-11-30T00:00:00"/>
    <d v="2017-11-30T00:00:00"/>
    <n v="178378.71"/>
    <x v="2"/>
    <n v="1"/>
    <s v="6205Н-001-"/>
    <n v="10.138888888888889"/>
    <s v="11"/>
    <n v="790.83333333333326"/>
    <s v="1"/>
    <n v="0"/>
  </r>
  <r>
    <x v="6"/>
    <x v="2"/>
    <s v="Население"/>
    <m/>
    <m/>
    <s v="Договор"/>
    <d v="2014-10-31T00:00:00"/>
    <d v="2014-11-30T00:00:00"/>
    <n v="2025.68"/>
    <x v="2"/>
    <n v="1"/>
    <s v="6205Н-001-"/>
    <n v="11.152777777777777"/>
    <s v="12"/>
    <n v="304.16666666666669"/>
    <s v="4"/>
    <n v="0"/>
  </r>
  <r>
    <x v="6"/>
    <x v="2"/>
    <s v="Население"/>
    <m/>
    <m/>
    <s v="Договор"/>
    <d v="2014-04-30T00:00:00"/>
    <d v="2016-05-31T00:00:00"/>
    <n v="40282.39"/>
    <x v="2"/>
    <n v="1"/>
    <s v="6205Н-001-"/>
    <n v="17.236111111111111"/>
    <s v="14"/>
    <n v="243.33333333333331"/>
    <s v="1"/>
    <n v="0"/>
  </r>
  <r>
    <x v="6"/>
    <x v="2"/>
    <s v="Население"/>
    <m/>
    <m/>
    <s v="Договор"/>
    <d v="2015-07-31T00:00:00"/>
    <d v="2016-08-31T00:00:00"/>
    <n v="225775.37"/>
    <x v="2"/>
    <n v="1"/>
    <s v="6205Н-001-"/>
    <n v="2.0277777777777777"/>
    <s v="03"/>
    <n v="334.58333333333331"/>
    <s v="1"/>
    <n v="0"/>
  </r>
  <r>
    <x v="6"/>
    <x v="2"/>
    <s v="Население"/>
    <m/>
    <m/>
    <s v="Договор"/>
    <d v="2010-06-30T00:00:00"/>
    <d v="2010-07-20T00:00:00"/>
    <n v="249.8"/>
    <x v="2"/>
    <n v="1"/>
    <s v="6205Н-001-"/>
    <n v="63.875"/>
    <s v="23"/>
    <n v="1895.9722222222224"/>
    <s v="4"/>
    <s v="5"/>
  </r>
  <r>
    <x v="6"/>
    <x v="2"/>
    <s v="Население"/>
    <m/>
    <m/>
    <s v="Договор"/>
    <d v="2014-05-31T00:00:00"/>
    <d v="2015-07-31T00:00:00"/>
    <n v="13084.28"/>
    <x v="2"/>
    <n v="1"/>
    <s v="6205Н-001-"/>
    <n v="16.222222222222221"/>
    <s v="14"/>
    <n v="60.833333333333329"/>
    <s v="3"/>
    <n v="0"/>
  </r>
  <r>
    <x v="6"/>
    <x v="2"/>
    <s v="Население"/>
    <m/>
    <m/>
    <s v="Договор"/>
    <d v="2014-03-31T00:00:00"/>
    <d v="2014-09-30T00:00:00"/>
    <n v="6484.93"/>
    <x v="2"/>
    <n v="1"/>
    <s v="6205Н-001-"/>
    <n v="18.25"/>
    <s v="15"/>
    <n v="365"/>
    <s v="4"/>
    <s v="5"/>
  </r>
  <r>
    <x v="6"/>
    <x v="2"/>
    <s v="Население"/>
    <m/>
    <m/>
    <s v="Договор"/>
    <d v="2014-05-31T00:00:00"/>
    <d v="2018-05-31T00:00:00"/>
    <n v="95208.86"/>
    <x v="2"/>
    <n v="1"/>
    <s v="6205Н-001-"/>
    <n v="16.222222222222221"/>
    <s v="14"/>
    <n v="973.33333333333326"/>
    <s v="1"/>
    <n v="0"/>
  </r>
  <r>
    <x v="6"/>
    <x v="2"/>
    <s v="Население"/>
    <m/>
    <m/>
    <s v="Договор"/>
    <d v="2014-06-30T00:00:00"/>
    <d v="2014-11-30T00:00:00"/>
    <n v="3141.5"/>
    <x v="2"/>
    <n v="1"/>
    <s v="6205Н-001-"/>
    <n v="15.208333333333334"/>
    <s v="14"/>
    <n v="304.16666666666669"/>
    <s v="4"/>
    <n v="0"/>
  </r>
  <r>
    <x v="6"/>
    <x v="2"/>
    <s v="Население"/>
    <m/>
    <m/>
    <s v="Договор"/>
    <d v="2014-12-31T00:00:00"/>
    <d v="2018-12-31T00:00:00"/>
    <n v="52623.56"/>
    <x v="2"/>
    <n v="1"/>
    <s v="6205Н-001-"/>
    <n v="9.125"/>
    <s v="10"/>
    <n v="1186.25"/>
    <s v="1"/>
    <n v="0"/>
  </r>
  <r>
    <x v="7"/>
    <x v="2"/>
    <s v="Население"/>
    <m/>
    <m/>
    <s v="Договор"/>
    <d v="2014-09-30T00:00:00"/>
    <d v="2014-10-31T00:00:00"/>
    <n v="1001"/>
    <x v="2"/>
    <n v="1"/>
    <s v="6206Н-001-"/>
    <n v="12.166666666666666"/>
    <s v="13"/>
    <n v="334.58333333333331"/>
    <s v="4"/>
    <n v="0"/>
  </r>
  <r>
    <x v="7"/>
    <x v="2"/>
    <s v="Население"/>
    <m/>
    <m/>
    <s v="Договор"/>
    <d v="2014-11-30T00:00:00"/>
    <d v="2015-06-30T00:00:00"/>
    <n v="3067.36"/>
    <x v="2"/>
    <n v="1"/>
    <s v="6206Н-001-"/>
    <n v="10.138888888888889"/>
    <s v="11"/>
    <n v="91.25"/>
    <s v="4"/>
    <n v="0"/>
  </r>
  <r>
    <x v="7"/>
    <x v="2"/>
    <s v="Население"/>
    <m/>
    <m/>
    <s v="Договор"/>
    <d v="2014-12-31T00:00:00"/>
    <d v="2015-03-31T00:00:00"/>
    <n v="3328"/>
    <x v="2"/>
    <n v="1"/>
    <s v="6206Н-001-"/>
    <n v="9.125"/>
    <s v="10"/>
    <n v="182.5"/>
    <s v="4"/>
    <n v="0"/>
  </r>
  <r>
    <x v="7"/>
    <x v="2"/>
    <s v="Население"/>
    <m/>
    <m/>
    <s v="Договор"/>
    <d v="2014-02-28T00:00:00"/>
    <d v="2018-04-30T00:00:00"/>
    <n v="1926.72"/>
    <x v="2"/>
    <n v="1"/>
    <s v="6206Н-001-"/>
    <n v="19.263888888888889"/>
    <s v="15"/>
    <n v="942.91666666666674"/>
    <s v="1"/>
    <n v="0"/>
  </r>
  <r>
    <x v="7"/>
    <x v="2"/>
    <s v="Население"/>
    <m/>
    <m/>
    <s v="Договор"/>
    <d v="2014-05-31T00:00:00"/>
    <d v="2015-02-28T00:00:00"/>
    <n v="4894.5"/>
    <x v="2"/>
    <n v="1"/>
    <s v="6206Н-001-"/>
    <n v="16.222222222222221"/>
    <s v="14"/>
    <n v="212.91666666666669"/>
    <s v="4"/>
    <n v="0"/>
  </r>
  <r>
    <x v="7"/>
    <x v="2"/>
    <s v="Население"/>
    <m/>
    <m/>
    <s v="Договор"/>
    <d v="2014-09-30T00:00:00"/>
    <d v="2018-10-31T00:00:00"/>
    <n v="231702.59"/>
    <x v="2"/>
    <n v="1"/>
    <s v="6206Н-001-"/>
    <n v="12.166666666666666"/>
    <s v="13"/>
    <n v="1125.4166666666667"/>
    <s v="1"/>
    <n v="0"/>
  </r>
  <r>
    <x v="7"/>
    <x v="2"/>
    <s v="Население"/>
    <m/>
    <m/>
    <s v="Договор"/>
    <d v="2015-04-30T00:00:00"/>
    <d v="2016-05-31T00:00:00"/>
    <n v="144648.32000000001"/>
    <x v="2"/>
    <n v="1"/>
    <s v="6206Н-001-"/>
    <n v="5.0694444444444446"/>
    <s v="06"/>
    <n v="243.33333333333331"/>
    <s v="1"/>
    <n v="0"/>
  </r>
  <r>
    <x v="7"/>
    <x v="2"/>
    <s v="Население"/>
    <m/>
    <m/>
    <s v="Договор"/>
    <d v="2015-02-28T00:00:00"/>
    <d v="2015-06-30T00:00:00"/>
    <n v="2518.5"/>
    <x v="2"/>
    <n v="1"/>
    <s v="6206Н-001-"/>
    <n v="7.0972222222222232"/>
    <s v="08"/>
    <n v="91.25"/>
    <s v="4"/>
    <n v="0"/>
  </r>
  <r>
    <x v="7"/>
    <x v="2"/>
    <s v="Население"/>
    <m/>
    <m/>
    <s v="Договор"/>
    <d v="2014-11-30T00:00:00"/>
    <d v="2015-05-31T00:00:00"/>
    <n v="4322"/>
    <x v="2"/>
    <n v="1"/>
    <s v="6206Н-001-"/>
    <n v="10.138888888888889"/>
    <s v="11"/>
    <n v="121.66666666666666"/>
    <s v="4"/>
    <n v="0"/>
  </r>
  <r>
    <x v="7"/>
    <x v="2"/>
    <s v="Население"/>
    <m/>
    <m/>
    <s v="Договор"/>
    <d v="2012-10-31T00:00:00"/>
    <d v="2012-11-20T00:00:00"/>
    <n v="2700.97"/>
    <x v="2"/>
    <n v="1"/>
    <s v="6206Н-001-"/>
    <n v="35.486111111111107"/>
    <s v="20"/>
    <n v="1044.3055555555557"/>
    <s v="4"/>
    <s v="5"/>
  </r>
  <r>
    <x v="7"/>
    <x v="2"/>
    <s v="Население"/>
    <m/>
    <m/>
    <s v="Договор"/>
    <d v="2015-03-31T00:00:00"/>
    <d v="2015-06-30T00:00:00"/>
    <n v="4712.9399999999996"/>
    <x v="2"/>
    <n v="1"/>
    <s v="6206Н-001-"/>
    <n v="6.083333333333333"/>
    <s v="07"/>
    <n v="91.25"/>
    <s v="4"/>
    <n v="0"/>
  </r>
  <r>
    <x v="7"/>
    <x v="2"/>
    <s v="Население"/>
    <m/>
    <m/>
    <s v="Договор"/>
    <d v="2014-01-31T00:00:00"/>
    <d v="2017-05-31T00:00:00"/>
    <n v="2589.0500000000002"/>
    <x v="2"/>
    <n v="1"/>
    <s v="6206Н-001-"/>
    <n v="20.277777777777779"/>
    <s v="15"/>
    <n v="608.33333333333337"/>
    <s v="1"/>
    <n v="0"/>
  </r>
  <r>
    <x v="7"/>
    <x v="2"/>
    <s v="Население"/>
    <m/>
    <m/>
    <s v="Договор"/>
    <d v="2014-03-31T00:00:00"/>
    <d v="2015-04-30T00:00:00"/>
    <n v="9372.52"/>
    <x v="2"/>
    <n v="1"/>
    <s v="6206Н-001-"/>
    <n v="18.25"/>
    <s v="15"/>
    <n v="152.08333333333334"/>
    <s v="4"/>
    <n v="0"/>
  </r>
  <r>
    <x v="7"/>
    <x v="2"/>
    <s v="Население"/>
    <m/>
    <m/>
    <s v="Договор"/>
    <d v="2014-07-31T00:00:00"/>
    <d v="2014-07-31T00:00:00"/>
    <n v="4852.72"/>
    <x v="2"/>
    <n v="1"/>
    <s v="6206Н-001-"/>
    <n v="14.194444444444446"/>
    <s v="13"/>
    <n v="425.83333333333337"/>
    <s v="4"/>
    <s v="5"/>
  </r>
  <r>
    <x v="7"/>
    <x v="2"/>
    <s v="Население"/>
    <m/>
    <m/>
    <s v="Договор"/>
    <d v="2014-06-30T00:00:00"/>
    <d v="2014-07-31T00:00:00"/>
    <n v="950"/>
    <x v="2"/>
    <n v="1"/>
    <s v="6206Н-001-"/>
    <n v="15.208333333333334"/>
    <s v="14"/>
    <n v="425.83333333333337"/>
    <s v="4"/>
    <s v="5"/>
  </r>
  <r>
    <x v="7"/>
    <x v="2"/>
    <s v="Население"/>
    <m/>
    <m/>
    <s v="Договор"/>
    <d v="2014-02-28T00:00:00"/>
    <d v="2015-02-28T00:00:00"/>
    <n v="3845.5"/>
    <x v="2"/>
    <n v="1"/>
    <s v="6206Н-001-"/>
    <n v="19.263888888888889"/>
    <s v="15"/>
    <n v="212.91666666666669"/>
    <s v="4"/>
    <n v="0"/>
  </r>
  <r>
    <x v="7"/>
    <x v="2"/>
    <s v="Население"/>
    <m/>
    <m/>
    <s v="Договор"/>
    <d v="2014-02-28T00:00:00"/>
    <d v="2016-07-31T00:00:00"/>
    <n v="932.56"/>
    <x v="2"/>
    <n v="1"/>
    <s v="6206Н-001-"/>
    <n v="19.263888888888889"/>
    <s v="15"/>
    <n v="304.16666666666669"/>
    <s v="1"/>
    <n v="0"/>
  </r>
  <r>
    <x v="7"/>
    <x v="2"/>
    <s v="Население"/>
    <m/>
    <m/>
    <s v="Договор"/>
    <d v="2014-07-31T00:00:00"/>
    <d v="2017-06-30T00:00:00"/>
    <n v="11008.56"/>
    <x v="2"/>
    <n v="1"/>
    <s v="6206Н-001-"/>
    <n v="14.194444444444446"/>
    <s v="13"/>
    <n v="638.75"/>
    <s v="1"/>
    <n v="0"/>
  </r>
  <r>
    <x v="7"/>
    <x v="2"/>
    <s v="Население"/>
    <m/>
    <m/>
    <s v="Договор"/>
    <d v="2014-06-30T00:00:00"/>
    <d v="2015-09-30T00:00:00"/>
    <n v="156"/>
    <x v="2"/>
    <n v="1"/>
    <s v="6206Н-001-"/>
    <n v="15.208333333333334"/>
    <s v="14"/>
    <n v="0"/>
    <s v="1"/>
    <n v="0"/>
  </r>
  <r>
    <x v="7"/>
    <x v="2"/>
    <s v="Население"/>
    <m/>
    <m/>
    <s v="Договор"/>
    <d v="2013-02-28T00:00:00"/>
    <d v="2013-03-20T00:00:00"/>
    <n v="128"/>
    <x v="2"/>
    <n v="1"/>
    <s v="6206Н-001-"/>
    <n v="31.430555555555557"/>
    <s v="19"/>
    <n v="922.6388888888888"/>
    <s v="4"/>
    <s v="5"/>
  </r>
  <r>
    <x v="7"/>
    <x v="2"/>
    <s v="Население"/>
    <m/>
    <m/>
    <s v="Договор"/>
    <d v="2015-02-28T00:00:00"/>
    <d v="2015-07-31T00:00:00"/>
    <n v="2683.8"/>
    <x v="2"/>
    <n v="1"/>
    <s v="6206Н-001-"/>
    <n v="7.0972222222222232"/>
    <s v="08"/>
    <n v="60.833333333333329"/>
    <s v="3"/>
    <n v="0"/>
  </r>
  <r>
    <x v="7"/>
    <x v="2"/>
    <s v="Население"/>
    <m/>
    <m/>
    <s v="Договор"/>
    <d v="2014-04-30T00:00:00"/>
    <d v="2014-12-31T00:00:00"/>
    <n v="4168.32"/>
    <x v="2"/>
    <n v="1"/>
    <s v="6206Н-001-"/>
    <n v="17.236111111111111"/>
    <s v="14"/>
    <n v="273.75"/>
    <s v="4"/>
    <n v="0"/>
  </r>
  <r>
    <x v="7"/>
    <x v="2"/>
    <s v="Население"/>
    <m/>
    <m/>
    <s v="Договор"/>
    <d v="2014-11-30T00:00:00"/>
    <d v="2016-03-31T00:00:00"/>
    <n v="624"/>
    <x v="2"/>
    <n v="1"/>
    <s v="6206Н-001-"/>
    <n v="10.138888888888889"/>
    <s v="11"/>
    <n v="182.5"/>
    <s v="1"/>
    <n v="0"/>
  </r>
  <r>
    <x v="7"/>
    <x v="2"/>
    <s v="Население"/>
    <m/>
    <m/>
    <s v="Договор"/>
    <d v="2014-01-31T00:00:00"/>
    <d v="2015-03-31T00:00:00"/>
    <n v="1948.57"/>
    <x v="2"/>
    <n v="1"/>
    <s v="6206Н-001-"/>
    <n v="20.277777777777779"/>
    <s v="15"/>
    <n v="182.5"/>
    <s v="4"/>
    <n v="0"/>
  </r>
  <r>
    <x v="7"/>
    <x v="2"/>
    <s v="Население"/>
    <m/>
    <m/>
    <s v="Договор"/>
    <d v="2015-08-31T00:00:00"/>
    <d v="2015-09-20T00:00:00"/>
    <n v="3780849.4"/>
    <x v="2"/>
    <n v="1"/>
    <s v="6206Н-001-"/>
    <n v="1.0138888888888888"/>
    <s v="02"/>
    <n v="10.138888888888888"/>
    <s v="2"/>
    <n v="0"/>
  </r>
  <r>
    <x v="7"/>
    <x v="2"/>
    <s v="Население"/>
    <m/>
    <m/>
    <s v="Договор"/>
    <d v="2013-02-28T00:00:00"/>
    <d v="2013-03-20T00:00:00"/>
    <n v="344671.02"/>
    <x v="2"/>
    <n v="1"/>
    <s v="6206Н-001-"/>
    <n v="31.430555555555557"/>
    <s v="19"/>
    <n v="922.6388888888888"/>
    <s v="4"/>
    <s v="5"/>
  </r>
  <r>
    <x v="7"/>
    <x v="2"/>
    <s v="Население"/>
    <m/>
    <m/>
    <s v="Договор"/>
    <d v="2013-04-30T00:00:00"/>
    <d v="2013-05-20T00:00:00"/>
    <n v="20158.38"/>
    <x v="2"/>
    <n v="1"/>
    <s v="6206Н-001-"/>
    <n v="29.402777777777775"/>
    <s v="18"/>
    <n v="861.80555555555554"/>
    <s v="4"/>
    <s v="5"/>
  </r>
  <r>
    <x v="7"/>
    <x v="2"/>
    <s v="Население"/>
    <m/>
    <m/>
    <s v="Договор"/>
    <d v="2011-09-30T00:00:00"/>
    <d v="2011-10-20T00:00:00"/>
    <n v="16286.41"/>
    <x v="2"/>
    <n v="1"/>
    <s v="6206Н-001-"/>
    <n v="48.666666666666664"/>
    <s v="22"/>
    <n v="1439.7222222222224"/>
    <s v="4"/>
    <s v="5"/>
  </r>
  <r>
    <x v="7"/>
    <x v="2"/>
    <s v="Население"/>
    <m/>
    <m/>
    <s v="Договор"/>
    <d v="2014-01-31T00:00:00"/>
    <d v="2015-08-31T00:00:00"/>
    <n v="21474.75"/>
    <x v="2"/>
    <n v="1"/>
    <s v="6206Н-001-"/>
    <n v="20.277777777777779"/>
    <s v="15"/>
    <n v="30.416666666666664"/>
    <s v="2"/>
    <n v="0"/>
  </r>
  <r>
    <x v="7"/>
    <x v="2"/>
    <s v="Население"/>
    <m/>
    <m/>
    <s v="Договор"/>
    <d v="2014-09-30T00:00:00"/>
    <d v="2015-10-31T00:00:00"/>
    <n v="72024.86"/>
    <x v="2"/>
    <n v="1"/>
    <s v="6206Н-001-"/>
    <n v="12.166666666666666"/>
    <s v="13"/>
    <n v="30.416666666666664"/>
    <s v="1"/>
    <n v="0"/>
  </r>
  <r>
    <x v="7"/>
    <x v="2"/>
    <s v="Население"/>
    <m/>
    <m/>
    <s v="Договор"/>
    <d v="2014-11-30T00:00:00"/>
    <d v="2015-08-31T00:00:00"/>
    <n v="6716.29"/>
    <x v="2"/>
    <n v="1"/>
    <s v="6206Н-001-"/>
    <n v="10.138888888888889"/>
    <s v="11"/>
    <n v="30.416666666666664"/>
    <s v="2"/>
    <n v="0"/>
  </r>
  <r>
    <x v="7"/>
    <x v="2"/>
    <s v="Население"/>
    <m/>
    <m/>
    <s v="Договор"/>
    <d v="2013-10-31T00:00:00"/>
    <d v="2013-11-20T00:00:00"/>
    <n v="57.5"/>
    <x v="2"/>
    <n v="1"/>
    <s v="6206Н-001-"/>
    <n v="23.319444444444446"/>
    <s v="16"/>
    <n v="679.30555555555554"/>
    <s v="4"/>
    <s v="5"/>
  </r>
  <r>
    <x v="7"/>
    <x v="2"/>
    <s v="Население"/>
    <m/>
    <m/>
    <s v="Договор"/>
    <d v="2015-06-30T00:00:00"/>
    <d v="2015-06-30T00:00:00"/>
    <n v="2379.5700000000002"/>
    <x v="2"/>
    <n v="1"/>
    <s v="6206Н-001-"/>
    <n v="3.0416666666666665"/>
    <s v="04"/>
    <n v="91.25"/>
    <s v="4"/>
    <n v="0"/>
  </r>
  <r>
    <x v="7"/>
    <x v="2"/>
    <s v="Население"/>
    <m/>
    <m/>
    <s v="Договор"/>
    <d v="2014-03-31T00:00:00"/>
    <d v="2017-07-31T00:00:00"/>
    <n v="4184"/>
    <x v="2"/>
    <n v="1"/>
    <s v="6206Н-001-"/>
    <n v="18.25"/>
    <s v="15"/>
    <n v="669.16666666666663"/>
    <s v="1"/>
    <n v="0"/>
  </r>
  <r>
    <x v="7"/>
    <x v="2"/>
    <s v="Население"/>
    <m/>
    <m/>
    <s v="Договор"/>
    <d v="2010-05-31T00:00:00"/>
    <d v="2010-06-20T00:00:00"/>
    <n v="29.06"/>
    <x v="2"/>
    <n v="1"/>
    <s v="6206Н-001-"/>
    <n v="64.888888888888886"/>
    <s v="23"/>
    <n v="1926.3888888888889"/>
    <s v="4"/>
    <s v="5"/>
  </r>
  <r>
    <x v="7"/>
    <x v="2"/>
    <s v="Население"/>
    <m/>
    <m/>
    <s v="Договор"/>
    <d v="2010-07-31T00:00:00"/>
    <d v="2010-08-20T00:00:00"/>
    <n v="0"/>
    <x v="2"/>
    <n v="1"/>
    <s v="6206Н-001-"/>
    <n v="62.861111111111114"/>
    <s v="23"/>
    <n v="1865.5555555555554"/>
    <s v="4"/>
    <s v="5"/>
  </r>
  <r>
    <x v="7"/>
    <x v="2"/>
    <s v="Население"/>
    <m/>
    <m/>
    <s v="Договор"/>
    <d v="2014-03-31T00:00:00"/>
    <d v="2018-10-31T00:00:00"/>
    <n v="232.2"/>
    <x v="2"/>
    <n v="1"/>
    <s v="6206Н-001-"/>
    <n v="18.25"/>
    <s v="15"/>
    <n v="1125.4166666666667"/>
    <s v="1"/>
    <n v="0"/>
  </r>
  <r>
    <x v="7"/>
    <x v="2"/>
    <s v="Население"/>
    <m/>
    <m/>
    <s v="Договор"/>
    <d v="2015-07-31T00:00:00"/>
    <d v="2015-08-20T00:00:00"/>
    <n v="497.28"/>
    <x v="2"/>
    <n v="1"/>
    <s v="6206Н-001-"/>
    <n v="2.0277777777777777"/>
    <s v="03"/>
    <n v="40.55555555555555"/>
    <s v="2"/>
    <n v="0"/>
  </r>
  <r>
    <x v="7"/>
    <x v="2"/>
    <s v="Население"/>
    <m/>
    <m/>
    <s v="Договор"/>
    <d v="2015-01-31T00:00:00"/>
    <d v="2015-02-20T00:00:00"/>
    <n v="65"/>
    <x v="2"/>
    <n v="1"/>
    <s v="6206Н-001-"/>
    <n v="8.1111111111111107"/>
    <s v="09"/>
    <n v="223.05555555555557"/>
    <s v="4"/>
    <n v="0"/>
  </r>
  <r>
    <x v="7"/>
    <x v="2"/>
    <s v="Население"/>
    <m/>
    <m/>
    <s v="Договор"/>
    <d v="2015-05-31T00:00:00"/>
    <d v="2015-06-30T00:00:00"/>
    <n v="1415"/>
    <x v="2"/>
    <n v="1"/>
    <s v="6206Н-001-"/>
    <n v="4.0555555555555554"/>
    <s v="05"/>
    <n v="91.25"/>
    <s v="4"/>
    <n v="0"/>
  </r>
  <r>
    <x v="7"/>
    <x v="2"/>
    <s v="Население"/>
    <m/>
    <m/>
    <s v="Договор"/>
    <d v="2010-01-31T00:00:00"/>
    <d v="2010-02-20T00:00:00"/>
    <n v="100"/>
    <x v="2"/>
    <n v="1"/>
    <s v="6206Н-001-"/>
    <n v="68.944444444444443"/>
    <s v="23"/>
    <n v="2048.0555555555552"/>
    <s v="4"/>
    <s v="5"/>
  </r>
  <r>
    <x v="7"/>
    <x v="2"/>
    <s v="Население"/>
    <m/>
    <m/>
    <s v="Договор"/>
    <d v="2010-05-31T00:00:00"/>
    <d v="2010-06-20T00:00:00"/>
    <n v="100"/>
    <x v="2"/>
    <n v="1"/>
    <s v="6206Н-001-"/>
    <n v="64.888888888888886"/>
    <s v="23"/>
    <n v="1926.3888888888889"/>
    <s v="4"/>
    <s v="5"/>
  </r>
  <r>
    <x v="7"/>
    <x v="2"/>
    <s v="Население"/>
    <m/>
    <m/>
    <s v="Договор"/>
    <d v="2014-06-30T00:00:00"/>
    <d v="2018-02-28T00:00:00"/>
    <n v="3710"/>
    <x v="2"/>
    <n v="1"/>
    <s v="6206Н-001-"/>
    <n v="15.208333333333334"/>
    <s v="14"/>
    <n v="880.05555555555554"/>
    <s v="1"/>
    <n v="0"/>
  </r>
  <r>
    <x v="7"/>
    <x v="2"/>
    <s v="Население"/>
    <m/>
    <m/>
    <s v="Договор"/>
    <d v="2014-09-30T00:00:00"/>
    <d v="2016-09-30T00:00:00"/>
    <n v="60925.75"/>
    <x v="2"/>
    <n v="1"/>
    <s v="6206Н-001-"/>
    <n v="12.166666666666666"/>
    <s v="13"/>
    <n v="365"/>
    <s v="1"/>
    <n v="0"/>
  </r>
  <r>
    <x v="7"/>
    <x v="2"/>
    <s v="Население"/>
    <m/>
    <m/>
    <s v="Договор"/>
    <d v="2012-06-30T00:00:00"/>
    <d v="2012-07-20T00:00:00"/>
    <n v="783.12"/>
    <x v="2"/>
    <n v="1"/>
    <s v="6206Н-001-"/>
    <n v="39.541666666666664"/>
    <s v="21"/>
    <n v="1165.9722222222224"/>
    <s v="4"/>
    <s v="5"/>
  </r>
  <r>
    <x v="7"/>
    <x v="2"/>
    <s v="Население"/>
    <m/>
    <m/>
    <s v="Договор"/>
    <d v="2014-10-31T00:00:00"/>
    <d v="2015-07-31T00:00:00"/>
    <n v="5390.87"/>
    <x v="2"/>
    <n v="1"/>
    <s v="6206Н-001-"/>
    <n v="11.152777777777777"/>
    <s v="12"/>
    <n v="60.833333333333329"/>
    <s v="3"/>
    <n v="0"/>
  </r>
  <r>
    <x v="7"/>
    <x v="2"/>
    <s v="Население"/>
    <m/>
    <m/>
    <s v="Договор"/>
    <d v="2014-08-31T00:00:00"/>
    <d v="2015-03-31T00:00:00"/>
    <n v="4778.41"/>
    <x v="2"/>
    <n v="1"/>
    <s v="6206Н-001-"/>
    <n v="13.180555555555554"/>
    <s v="13"/>
    <n v="182.5"/>
    <s v="4"/>
    <n v="0"/>
  </r>
  <r>
    <x v="7"/>
    <x v="2"/>
    <s v="Население"/>
    <m/>
    <m/>
    <s v="Договор"/>
    <d v="2014-01-31T00:00:00"/>
    <d v="2014-04-30T00:00:00"/>
    <n v="7077.15"/>
    <x v="2"/>
    <n v="1"/>
    <s v="6206Н-001-"/>
    <n v="20.277777777777779"/>
    <s v="15"/>
    <n v="517.08333333333337"/>
    <s v="4"/>
    <s v="5"/>
  </r>
  <r>
    <x v="7"/>
    <x v="2"/>
    <s v="Население"/>
    <m/>
    <m/>
    <s v="Договор"/>
    <d v="2015-02-28T00:00:00"/>
    <d v="2016-03-31T00:00:00"/>
    <n v="151968.16"/>
    <x v="2"/>
    <n v="1"/>
    <s v="6206Н-001-"/>
    <n v="7.0972222222222232"/>
    <s v="08"/>
    <n v="182.5"/>
    <s v="1"/>
    <n v="0"/>
  </r>
  <r>
    <x v="7"/>
    <x v="2"/>
    <s v="Население"/>
    <m/>
    <m/>
    <s v="Договор"/>
    <d v="2014-12-31T00:00:00"/>
    <d v="2018-09-30T00:00:00"/>
    <n v="5688"/>
    <x v="2"/>
    <n v="1"/>
    <s v="6206Н-001-"/>
    <n v="9.125"/>
    <s v="10"/>
    <n v="1095"/>
    <s v="1"/>
    <n v="0"/>
  </r>
  <r>
    <x v="7"/>
    <x v="2"/>
    <s v="Население"/>
    <m/>
    <m/>
    <s v="Договор"/>
    <d v="2011-03-31T00:00:00"/>
    <d v="2011-04-20T00:00:00"/>
    <n v="1612.87"/>
    <x v="2"/>
    <n v="1"/>
    <s v="6206Н-001-"/>
    <n v="54.75"/>
    <s v="22"/>
    <n v="1622.2222222222224"/>
    <s v="4"/>
    <s v="5"/>
  </r>
  <r>
    <x v="7"/>
    <x v="2"/>
    <s v="Население"/>
    <m/>
    <m/>
    <s v="Договор"/>
    <d v="2014-05-31T00:00:00"/>
    <d v="2015-06-30T00:00:00"/>
    <n v="11325.73"/>
    <x v="2"/>
    <n v="1"/>
    <s v="6206Н-001-"/>
    <n v="16.222222222222221"/>
    <s v="14"/>
    <n v="91.25"/>
    <s v="4"/>
    <n v="0"/>
  </r>
  <r>
    <x v="7"/>
    <x v="2"/>
    <s v="Население"/>
    <m/>
    <m/>
    <s v="Договор"/>
    <d v="2015-07-31T00:00:00"/>
    <d v="2015-08-31T00:00:00"/>
    <n v="796"/>
    <x v="2"/>
    <n v="1"/>
    <s v="6206Н-001-"/>
    <n v="2.0277777777777777"/>
    <s v="03"/>
    <n v="30.416666666666664"/>
    <s v="2"/>
    <n v="0"/>
  </r>
  <r>
    <x v="7"/>
    <x v="2"/>
    <s v="Население"/>
    <m/>
    <m/>
    <s v="Договор"/>
    <d v="2015-02-28T00:00:00"/>
    <d v="2015-12-31T00:00:00"/>
    <n v="1864"/>
    <x v="2"/>
    <n v="1"/>
    <s v="6206Н-001-"/>
    <n v="7.0972222222222232"/>
    <s v="08"/>
    <n v="91.25"/>
    <s v="1"/>
    <n v="0"/>
  </r>
  <r>
    <x v="7"/>
    <x v="2"/>
    <s v="Население"/>
    <m/>
    <m/>
    <s v="Договор"/>
    <d v="2015-01-31T00:00:00"/>
    <d v="2015-12-31T00:00:00"/>
    <n v="1935.66"/>
    <x v="2"/>
    <n v="1"/>
    <s v="6206Н-001-"/>
    <n v="8.1111111111111107"/>
    <s v="09"/>
    <n v="91.25"/>
    <s v="1"/>
    <n v="0"/>
  </r>
  <r>
    <x v="7"/>
    <x v="2"/>
    <s v="Население"/>
    <m/>
    <m/>
    <s v="Договор"/>
    <d v="2015-06-30T00:00:00"/>
    <d v="2015-08-31T00:00:00"/>
    <n v="1917.67"/>
    <x v="2"/>
    <n v="1"/>
    <s v="6206Н-001-"/>
    <n v="3.0416666666666665"/>
    <s v="04"/>
    <n v="30.416666666666664"/>
    <s v="2"/>
    <n v="0"/>
  </r>
  <r>
    <x v="7"/>
    <x v="2"/>
    <s v="Население"/>
    <m/>
    <m/>
    <s v="Договор"/>
    <d v="2015-09-30T00:00:00"/>
    <d v="2015-10-20T00:00:00"/>
    <n v="3251112.7"/>
    <x v="2"/>
    <n v="1"/>
    <s v="6206Н-001-"/>
    <n v="0"/>
    <s v="01"/>
    <n v="20.277777777777775"/>
    <s v="1"/>
    <n v="0"/>
  </r>
  <r>
    <x v="7"/>
    <x v="2"/>
    <s v="Население"/>
    <m/>
    <m/>
    <s v="Договор"/>
    <d v="2013-12-31T00:00:00"/>
    <d v="2014-01-20T00:00:00"/>
    <n v="1154973.6200000001"/>
    <x v="2"/>
    <n v="1"/>
    <s v="6206Н-001-"/>
    <n v="21.291666666666668"/>
    <s v="16"/>
    <n v="618.47222222222217"/>
    <s v="4"/>
    <s v="5"/>
  </r>
  <r>
    <x v="7"/>
    <x v="2"/>
    <s v="Население"/>
    <m/>
    <m/>
    <s v="Договор"/>
    <d v="2014-02-28T00:00:00"/>
    <d v="2014-03-20T00:00:00"/>
    <n v="887550.07"/>
    <x v="2"/>
    <n v="1"/>
    <s v="6206Н-001-"/>
    <n v="19.263888888888889"/>
    <s v="15"/>
    <n v="557.6388888888888"/>
    <s v="4"/>
    <s v="5"/>
  </r>
  <r>
    <x v="7"/>
    <x v="2"/>
    <s v="Население"/>
    <m/>
    <m/>
    <s v="Договор"/>
    <d v="2015-03-31T00:00:00"/>
    <d v="2017-04-30T00:00:00"/>
    <n v="562766.96"/>
    <x v="2"/>
    <n v="1"/>
    <s v="6206Н-001-"/>
    <n v="6.083333333333333"/>
    <s v="07"/>
    <n v="577.91666666666663"/>
    <s v="1"/>
    <n v="0"/>
  </r>
  <r>
    <x v="7"/>
    <x v="2"/>
    <s v="Население"/>
    <m/>
    <m/>
    <s v="Договор"/>
    <d v="2011-12-31T00:00:00"/>
    <d v="2012-01-20T00:00:00"/>
    <n v="23549.37"/>
    <x v="2"/>
    <n v="1"/>
    <s v="6206Н-001-"/>
    <n v="45.625"/>
    <s v="21"/>
    <n v="1348.4722222222224"/>
    <s v="4"/>
    <s v="5"/>
  </r>
  <r>
    <x v="7"/>
    <x v="2"/>
    <s v="Население"/>
    <m/>
    <m/>
    <s v="Договор"/>
    <d v="2015-09-30T00:00:00"/>
    <d v="2015-09-30T00:00:00"/>
    <n v="6402"/>
    <x v="2"/>
    <n v="1"/>
    <s v="6206Н-001-"/>
    <n v="0"/>
    <s v="01"/>
    <n v="0"/>
    <s v="1"/>
    <n v="0"/>
  </r>
  <r>
    <x v="7"/>
    <x v="2"/>
    <s v="Население"/>
    <m/>
    <m/>
    <s v="Договор"/>
    <d v="2014-03-31T00:00:00"/>
    <d v="2014-10-31T00:00:00"/>
    <n v="3291"/>
    <x v="2"/>
    <n v="1"/>
    <s v="6206Н-001-"/>
    <n v="18.25"/>
    <s v="15"/>
    <n v="334.58333333333331"/>
    <s v="4"/>
    <n v="0"/>
  </r>
  <r>
    <x v="7"/>
    <x v="2"/>
    <s v="Население"/>
    <m/>
    <m/>
    <s v="Договор"/>
    <d v="2014-08-31T00:00:00"/>
    <d v="2017-07-31T00:00:00"/>
    <n v="6375"/>
    <x v="2"/>
    <n v="1"/>
    <s v="6206Н-001-"/>
    <n v="13.180555555555554"/>
    <s v="13"/>
    <n v="669.16666666666663"/>
    <s v="1"/>
    <n v="0"/>
  </r>
  <r>
    <x v="7"/>
    <x v="2"/>
    <s v="Население"/>
    <m/>
    <m/>
    <s v="Договор"/>
    <d v="2014-08-31T00:00:00"/>
    <d v="2014-09-20T00:00:00"/>
    <n v="934502.65"/>
    <x v="2"/>
    <n v="1"/>
    <s v="6206Н-001-"/>
    <n v="13.180555555555554"/>
    <s v="13"/>
    <n v="375.13888888888886"/>
    <s v="4"/>
    <s v="5"/>
  </r>
  <r>
    <x v="7"/>
    <x v="2"/>
    <s v="Население"/>
    <m/>
    <m/>
    <s v="Договор"/>
    <d v="2013-11-30T00:00:00"/>
    <d v="2013-12-20T00:00:00"/>
    <n v="1295995.1499999999"/>
    <x v="2"/>
    <n v="1"/>
    <s v="6206Н-001-"/>
    <n v="22.305555555555554"/>
    <s v="16"/>
    <n v="648.8888888888888"/>
    <s v="4"/>
    <s v="5"/>
  </r>
  <r>
    <x v="7"/>
    <x v="2"/>
    <s v="Население"/>
    <m/>
    <m/>
    <s v="Договор"/>
    <d v="2015-04-30T00:00:00"/>
    <d v="2015-05-20T00:00:00"/>
    <n v="1736133.08"/>
    <x v="2"/>
    <n v="1"/>
    <s v="6206Н-001-"/>
    <n v="5.0694444444444446"/>
    <s v="06"/>
    <n v="131.80555555555554"/>
    <s v="4"/>
    <n v="0"/>
  </r>
  <r>
    <x v="7"/>
    <x v="2"/>
    <s v="Население"/>
    <m/>
    <m/>
    <s v="Договор"/>
    <d v="2013-07-31T00:00:00"/>
    <d v="2013-08-20T00:00:00"/>
    <n v="442383.35"/>
    <x v="2"/>
    <n v="1"/>
    <s v="6206Н-001-"/>
    <n v="26.361111111111107"/>
    <s v="17"/>
    <n v="770.55555555555554"/>
    <s v="4"/>
    <s v="5"/>
  </r>
  <r>
    <x v="7"/>
    <x v="2"/>
    <s v="Население"/>
    <m/>
    <m/>
    <s v="Договор"/>
    <d v="2013-09-30T00:00:00"/>
    <d v="2013-10-20T00:00:00"/>
    <n v="554766.06999999995"/>
    <x v="2"/>
    <n v="1"/>
    <s v="6206Н-001-"/>
    <n v="24.333333333333332"/>
    <s v="17"/>
    <n v="709.72222222222217"/>
    <s v="4"/>
    <s v="5"/>
  </r>
  <r>
    <x v="7"/>
    <x v="2"/>
    <s v="Население"/>
    <m/>
    <m/>
    <s v="Договор"/>
    <d v="2015-08-31T00:00:00"/>
    <d v="2015-09-20T00:00:00"/>
    <n v="425143.94"/>
    <x v="2"/>
    <n v="1"/>
    <s v="6206Н-001-"/>
    <n v="1.0138888888888888"/>
    <s v="02"/>
    <n v="10.138888888888888"/>
    <s v="2"/>
    <n v="0"/>
  </r>
  <r>
    <x v="7"/>
    <x v="2"/>
    <s v="Население"/>
    <m/>
    <m/>
    <s v="Договор"/>
    <d v="2015-05-31T00:00:00"/>
    <d v="2015-06-20T00:00:00"/>
    <n v="76117.39"/>
    <x v="2"/>
    <n v="1"/>
    <s v="6206Н-001-"/>
    <n v="4.0555555555555554"/>
    <s v="05"/>
    <n v="101.3888888888889"/>
    <s v="4"/>
    <n v="0"/>
  </r>
  <r>
    <x v="7"/>
    <x v="2"/>
    <s v="Население"/>
    <m/>
    <m/>
    <s v="Договор"/>
    <d v="2013-04-30T00:00:00"/>
    <d v="2013-05-20T00:00:00"/>
    <n v="15253.98"/>
    <x v="2"/>
    <n v="1"/>
    <s v="6206Н-001-"/>
    <n v="29.402777777777775"/>
    <s v="18"/>
    <n v="861.80555555555554"/>
    <s v="4"/>
    <s v="5"/>
  </r>
  <r>
    <x v="7"/>
    <x v="2"/>
    <s v="Население"/>
    <m/>
    <m/>
    <s v="Договор"/>
    <d v="2014-08-31T00:00:00"/>
    <d v="2014-09-20T00:00:00"/>
    <n v="4416.33"/>
    <x v="2"/>
    <n v="1"/>
    <s v="6206Н-001-"/>
    <n v="13.180555555555554"/>
    <s v="13"/>
    <n v="375.13888888888886"/>
    <s v="4"/>
    <s v="5"/>
  </r>
  <r>
    <x v="7"/>
    <x v="2"/>
    <s v="Население"/>
    <m/>
    <m/>
    <s v="Договор"/>
    <d v="2015-05-31T00:00:00"/>
    <d v="2016-05-31T00:00:00"/>
    <n v="75640.850000000006"/>
    <x v="2"/>
    <n v="1"/>
    <s v="6206Н-001-"/>
    <n v="4.0555555555555554"/>
    <s v="05"/>
    <n v="243.33333333333331"/>
    <s v="1"/>
    <n v="0"/>
  </r>
  <r>
    <x v="7"/>
    <x v="2"/>
    <s v="Население"/>
    <m/>
    <m/>
    <s v="Договор"/>
    <d v="2014-11-30T00:00:00"/>
    <d v="2015-12-31T00:00:00"/>
    <n v="101379.81"/>
    <x v="2"/>
    <n v="1"/>
    <s v="6206Н-001-"/>
    <n v="10.138888888888889"/>
    <s v="11"/>
    <n v="91.25"/>
    <s v="1"/>
    <n v="0"/>
  </r>
  <r>
    <x v="7"/>
    <x v="2"/>
    <s v="Население"/>
    <m/>
    <m/>
    <s v="Договор"/>
    <d v="2014-07-31T00:00:00"/>
    <d v="2017-04-30T00:00:00"/>
    <n v="989"/>
    <x v="2"/>
    <n v="1"/>
    <s v="6206Н-001-"/>
    <n v="14.194444444444446"/>
    <s v="13"/>
    <n v="577.91666666666663"/>
    <s v="1"/>
    <n v="0"/>
  </r>
  <r>
    <x v="7"/>
    <x v="2"/>
    <s v="Население"/>
    <m/>
    <m/>
    <s v="Договор"/>
    <d v="2015-08-31T00:00:00"/>
    <d v="2016-09-30T00:00:00"/>
    <n v="124634"/>
    <x v="2"/>
    <n v="1"/>
    <s v="6206Н-001-"/>
    <n v="1.0138888888888888"/>
    <s v="02"/>
    <n v="365"/>
    <s v="1"/>
    <n v="0"/>
  </r>
  <r>
    <x v="7"/>
    <x v="2"/>
    <s v="Население"/>
    <m/>
    <m/>
    <s v="Договор"/>
    <d v="2014-07-31T00:00:00"/>
    <d v="2018-08-31T00:00:00"/>
    <n v="206958.05"/>
    <x v="2"/>
    <n v="1"/>
    <s v="6206Н-001-"/>
    <n v="14.194444444444446"/>
    <s v="13"/>
    <n v="1064.5833333333333"/>
    <s v="1"/>
    <n v="0"/>
  </r>
  <r>
    <x v="7"/>
    <x v="2"/>
    <s v="Население"/>
    <m/>
    <m/>
    <s v="Договор"/>
    <d v="2014-12-31T00:00:00"/>
    <d v="2015-01-20T00:00:00"/>
    <n v="1276885.6399999999"/>
    <x v="2"/>
    <n v="1"/>
    <s v="6206Н-001-"/>
    <n v="9.125"/>
    <s v="10"/>
    <n v="253.4722222222222"/>
    <s v="4"/>
    <n v="0"/>
  </r>
  <r>
    <x v="7"/>
    <x v="2"/>
    <s v="Население"/>
    <m/>
    <m/>
    <s v="Договор"/>
    <d v="2015-06-30T00:00:00"/>
    <d v="2015-07-20T00:00:00"/>
    <n v="73451.520000000004"/>
    <x v="2"/>
    <n v="1"/>
    <s v="6206Н-001-"/>
    <n v="3.0416666666666665"/>
    <s v="04"/>
    <n v="70.972222222222229"/>
    <s v="3"/>
    <n v="0"/>
  </r>
  <r>
    <x v="7"/>
    <x v="2"/>
    <s v="Население"/>
    <m/>
    <m/>
    <s v="Договор"/>
    <d v="2013-10-31T00:00:00"/>
    <d v="2013-11-20T00:00:00"/>
    <n v="29316.94"/>
    <x v="2"/>
    <n v="1"/>
    <s v="6206Н-001-"/>
    <n v="23.319444444444446"/>
    <s v="16"/>
    <n v="679.30555555555554"/>
    <s v="4"/>
    <s v="5"/>
  </r>
  <r>
    <x v="7"/>
    <x v="2"/>
    <s v="Население"/>
    <m/>
    <m/>
    <s v="Договор"/>
    <d v="2014-01-31T00:00:00"/>
    <d v="2015-06-30T00:00:00"/>
    <n v="15814.19"/>
    <x v="2"/>
    <n v="1"/>
    <s v="6206Н-001-"/>
    <n v="20.277777777777779"/>
    <s v="15"/>
    <n v="91.25"/>
    <s v="4"/>
    <n v="0"/>
  </r>
  <r>
    <x v="7"/>
    <x v="2"/>
    <s v="Население"/>
    <m/>
    <m/>
    <s v="Договор"/>
    <d v="2014-12-31T00:00:00"/>
    <d v="2014-12-31T00:00:00"/>
    <n v="127800.32000000001"/>
    <x v="2"/>
    <n v="1"/>
    <s v="6206Н-001-"/>
    <n v="9.125"/>
    <s v="10"/>
    <n v="273.75"/>
    <s v="4"/>
    <n v="0"/>
  </r>
  <r>
    <x v="7"/>
    <x v="2"/>
    <s v="Население"/>
    <m/>
    <m/>
    <s v="Договор"/>
    <d v="2012-05-31T00:00:00"/>
    <d v="2012-06-20T00:00:00"/>
    <n v="9846.35"/>
    <x v="2"/>
    <n v="1"/>
    <s v="6206Н-001-"/>
    <n v="40.555555555555557"/>
    <s v="21"/>
    <n v="1196.3888888888889"/>
    <s v="4"/>
    <s v="5"/>
  </r>
  <r>
    <x v="7"/>
    <x v="2"/>
    <s v="Население"/>
    <m/>
    <m/>
    <s v="Договор"/>
    <d v="2014-01-31T00:00:00"/>
    <d v="2017-01-31T00:00:00"/>
    <n v="355440.15"/>
    <x v="2"/>
    <n v="1"/>
    <s v="6206Н-001-"/>
    <n v="20.277777777777779"/>
    <s v="15"/>
    <n v="486.66666666666663"/>
    <s v="1"/>
    <n v="0"/>
  </r>
  <r>
    <x v="7"/>
    <x v="2"/>
    <s v="Население"/>
    <m/>
    <m/>
    <s v="Договор"/>
    <d v="2014-07-31T00:00:00"/>
    <d v="2017-08-31T00:00:00"/>
    <n v="219304.24"/>
    <x v="2"/>
    <n v="1"/>
    <s v="6206Н-001-"/>
    <n v="14.194444444444446"/>
    <s v="13"/>
    <n v="699.58333333333337"/>
    <s v="1"/>
    <n v="0"/>
  </r>
  <r>
    <x v="7"/>
    <x v="2"/>
    <s v="Население"/>
    <m/>
    <m/>
    <s v="Договор"/>
    <d v="2014-10-31T00:00:00"/>
    <d v="2017-09-30T00:00:00"/>
    <n v="51115.66"/>
    <x v="2"/>
    <n v="1"/>
    <s v="6206Н-001-"/>
    <n v="11.152777777777777"/>
    <s v="12"/>
    <n v="730"/>
    <s v="1"/>
    <n v="0"/>
  </r>
  <r>
    <x v="7"/>
    <x v="2"/>
    <s v="Население"/>
    <m/>
    <m/>
    <s v="Договор"/>
    <d v="2014-07-31T00:00:00"/>
    <d v="2015-02-28T00:00:00"/>
    <n v="4893.32"/>
    <x v="2"/>
    <n v="1"/>
    <s v="6206Н-001-"/>
    <n v="14.194444444444446"/>
    <s v="13"/>
    <n v="212.91666666666669"/>
    <s v="4"/>
    <n v="0"/>
  </r>
  <r>
    <x v="7"/>
    <x v="2"/>
    <s v="Население"/>
    <m/>
    <m/>
    <s v="Договор"/>
    <d v="2014-01-31T00:00:00"/>
    <d v="2014-11-30T00:00:00"/>
    <n v="11862.96"/>
    <x v="2"/>
    <n v="1"/>
    <s v="6206Н-001-"/>
    <n v="20.277777777777779"/>
    <s v="15"/>
    <n v="304.16666666666669"/>
    <s v="4"/>
    <n v="0"/>
  </r>
  <r>
    <x v="7"/>
    <x v="2"/>
    <s v="Население"/>
    <m/>
    <m/>
    <s v="Договор"/>
    <d v="2014-09-30T00:00:00"/>
    <d v="2015-08-31T00:00:00"/>
    <n v="12500.44"/>
    <x v="2"/>
    <n v="1"/>
    <s v="6206Н-001-"/>
    <n v="12.166666666666666"/>
    <s v="13"/>
    <n v="30.416666666666664"/>
    <s v="2"/>
    <n v="0"/>
  </r>
  <r>
    <x v="7"/>
    <x v="2"/>
    <s v="Население"/>
    <m/>
    <m/>
    <s v="Договор"/>
    <d v="2012-12-31T00:00:00"/>
    <d v="2013-01-20T00:00:00"/>
    <n v="2439.2800000000002"/>
    <x v="2"/>
    <n v="1"/>
    <s v="6206Н-001-"/>
    <n v="33.458333333333336"/>
    <s v="20"/>
    <n v="983.47222222222229"/>
    <s v="4"/>
    <s v="5"/>
  </r>
  <r>
    <x v="7"/>
    <x v="2"/>
    <s v="Население"/>
    <m/>
    <m/>
    <s v="Договор"/>
    <d v="2014-07-31T00:00:00"/>
    <d v="2015-08-31T00:00:00"/>
    <n v="4656.6400000000003"/>
    <x v="2"/>
    <n v="1"/>
    <s v="6206Н-001-"/>
    <n v="14.194444444444446"/>
    <s v="13"/>
    <n v="30.416666666666664"/>
    <s v="2"/>
    <n v="0"/>
  </r>
  <r>
    <x v="7"/>
    <x v="2"/>
    <s v="Население"/>
    <m/>
    <m/>
    <s v="Договор"/>
    <d v="2011-05-31T00:00:00"/>
    <d v="2011-06-20T00:00:00"/>
    <n v="1148.23"/>
    <x v="2"/>
    <n v="1"/>
    <s v="6206Н-001-"/>
    <n v="52.722222222222214"/>
    <s v="22"/>
    <n v="1561.3888888888889"/>
    <s v="4"/>
    <s v="5"/>
  </r>
  <r>
    <x v="7"/>
    <x v="2"/>
    <s v="Население"/>
    <m/>
    <m/>
    <s v="Договор"/>
    <d v="2014-09-30T00:00:00"/>
    <d v="2015-01-31T00:00:00"/>
    <n v="2956.67"/>
    <x v="2"/>
    <n v="1"/>
    <s v="6206Н-001-"/>
    <n v="12.166666666666666"/>
    <s v="13"/>
    <n v="243.33333333333331"/>
    <s v="4"/>
    <n v="0"/>
  </r>
  <r>
    <x v="7"/>
    <x v="2"/>
    <s v="Население"/>
    <m/>
    <m/>
    <s v="Договор"/>
    <d v="2014-12-31T00:00:00"/>
    <d v="2015-01-20T00:00:00"/>
    <n v="205.84"/>
    <x v="2"/>
    <n v="1"/>
    <s v="6206Н-001-"/>
    <n v="9.125"/>
    <s v="10"/>
    <n v="253.4722222222222"/>
    <s v="4"/>
    <n v="0"/>
  </r>
  <r>
    <x v="7"/>
    <x v="2"/>
    <s v="Население"/>
    <m/>
    <m/>
    <s v="Договор"/>
    <d v="2012-12-31T00:00:00"/>
    <d v="2013-01-20T00:00:00"/>
    <n v="16886.830000000002"/>
    <x v="2"/>
    <n v="1"/>
    <s v="6206Н-001-"/>
    <n v="33.458333333333336"/>
    <s v="20"/>
    <n v="983.47222222222229"/>
    <s v="4"/>
    <s v="5"/>
  </r>
  <r>
    <x v="7"/>
    <x v="2"/>
    <s v="Население"/>
    <m/>
    <m/>
    <s v="Договор"/>
    <d v="2015-02-28T00:00:00"/>
    <d v="2015-05-31T00:00:00"/>
    <n v="2090.5"/>
    <x v="2"/>
    <n v="1"/>
    <s v="6206Н-001-"/>
    <n v="7.0972222222222232"/>
    <s v="08"/>
    <n v="121.66666666666666"/>
    <s v="4"/>
    <n v="0"/>
  </r>
  <r>
    <x v="7"/>
    <x v="2"/>
    <s v="Население"/>
    <m/>
    <m/>
    <s v="Договор"/>
    <d v="2014-07-31T00:00:00"/>
    <d v="2015-08-31T00:00:00"/>
    <n v="9248.6200000000008"/>
    <x v="2"/>
    <n v="1"/>
    <s v="6206Н-001-"/>
    <n v="14.194444444444446"/>
    <s v="13"/>
    <n v="30.416666666666664"/>
    <s v="2"/>
    <n v="0"/>
  </r>
  <r>
    <x v="7"/>
    <x v="2"/>
    <s v="Население"/>
    <m/>
    <m/>
    <s v="Договор"/>
    <d v="2011-10-31T00:00:00"/>
    <d v="2011-11-20T00:00:00"/>
    <n v="326"/>
    <x v="2"/>
    <n v="1"/>
    <s v="6206Н-001-"/>
    <n v="47.652777777777779"/>
    <s v="21"/>
    <n v="1409.3055555555557"/>
    <s v="4"/>
    <s v="5"/>
  </r>
  <r>
    <x v="7"/>
    <x v="2"/>
    <s v="Население"/>
    <m/>
    <m/>
    <s v="Договор"/>
    <d v="2015-05-31T00:00:00"/>
    <d v="2017-05-31T00:00:00"/>
    <n v="80629.350000000006"/>
    <x v="2"/>
    <n v="1"/>
    <s v="6206Н-001-"/>
    <n v="4.0555555555555554"/>
    <s v="05"/>
    <n v="608.33333333333337"/>
    <s v="1"/>
    <n v="0"/>
  </r>
  <r>
    <x v="7"/>
    <x v="2"/>
    <s v="Население"/>
    <m/>
    <m/>
    <s v="Договор"/>
    <d v="2011-04-30T00:00:00"/>
    <d v="2011-05-20T00:00:00"/>
    <n v="992.32"/>
    <x v="2"/>
    <n v="1"/>
    <s v="6206Н-001-"/>
    <n v="53.736111111111114"/>
    <s v="22"/>
    <n v="1591.8055555555554"/>
    <s v="4"/>
    <s v="5"/>
  </r>
  <r>
    <x v="7"/>
    <x v="2"/>
    <s v="Население"/>
    <m/>
    <m/>
    <s v="Договор"/>
    <d v="2015-09-30T00:00:00"/>
    <d v="2017-09-30T00:00:00"/>
    <n v="32814"/>
    <x v="2"/>
    <n v="1"/>
    <s v="6206Н-001-"/>
    <n v="0"/>
    <s v="01"/>
    <n v="730"/>
    <s v="1"/>
    <n v="0"/>
  </r>
  <r>
    <x v="7"/>
    <x v="2"/>
    <s v="Население"/>
    <m/>
    <m/>
    <s v="Договор"/>
    <d v="2014-03-31T00:00:00"/>
    <d v="2015-02-28T00:00:00"/>
    <n v="8081.26"/>
    <x v="2"/>
    <n v="1"/>
    <s v="6206Н-001-"/>
    <n v="18.25"/>
    <s v="15"/>
    <n v="212.91666666666669"/>
    <s v="4"/>
    <n v="0"/>
  </r>
  <r>
    <x v="7"/>
    <x v="2"/>
    <s v="Население"/>
    <m/>
    <m/>
    <s v="Договор"/>
    <d v="2014-06-30T00:00:00"/>
    <d v="2015-06-30T00:00:00"/>
    <n v="5156.1000000000004"/>
    <x v="2"/>
    <n v="1"/>
    <s v="6206Н-001-"/>
    <n v="15.208333333333334"/>
    <s v="14"/>
    <n v="91.25"/>
    <s v="4"/>
    <n v="0"/>
  </r>
  <r>
    <x v="7"/>
    <x v="2"/>
    <s v="Население"/>
    <m/>
    <m/>
    <s v="Договор"/>
    <d v="2014-04-30T00:00:00"/>
    <d v="2014-07-31T00:00:00"/>
    <n v="2542.88"/>
    <x v="2"/>
    <n v="1"/>
    <s v="6206Н-001-"/>
    <n v="17.236111111111111"/>
    <s v="14"/>
    <n v="425.83333333333337"/>
    <s v="4"/>
    <s v="5"/>
  </r>
  <r>
    <x v="7"/>
    <x v="2"/>
    <s v="Население"/>
    <m/>
    <m/>
    <s v="Договор"/>
    <d v="2011-08-31T00:00:00"/>
    <d v="2011-09-20T00:00:00"/>
    <n v="3820.91"/>
    <x v="2"/>
    <n v="1"/>
    <s v="6206Н-001-"/>
    <n v="49.68055555555555"/>
    <s v="22"/>
    <n v="1470.1388888888889"/>
    <s v="4"/>
    <s v="5"/>
  </r>
  <r>
    <x v="7"/>
    <x v="2"/>
    <s v="Население"/>
    <m/>
    <m/>
    <s v="Договор"/>
    <d v="2015-05-31T00:00:00"/>
    <d v="2015-06-30T00:00:00"/>
    <n v="308"/>
    <x v="2"/>
    <n v="1"/>
    <s v="6206Н-001-"/>
    <n v="4.0555555555555554"/>
    <s v="05"/>
    <n v="91.25"/>
    <s v="4"/>
    <n v="0"/>
  </r>
  <r>
    <x v="7"/>
    <x v="2"/>
    <s v="Население"/>
    <m/>
    <m/>
    <s v="Договор"/>
    <d v="2014-09-30T00:00:00"/>
    <d v="2015-05-31T00:00:00"/>
    <n v="5508.9"/>
    <x v="2"/>
    <n v="1"/>
    <s v="6206Н-001-"/>
    <n v="12.166666666666666"/>
    <s v="13"/>
    <n v="121.66666666666666"/>
    <s v="4"/>
    <n v="0"/>
  </r>
  <r>
    <x v="7"/>
    <x v="2"/>
    <s v="Население"/>
    <m/>
    <m/>
    <s v="Договор"/>
    <d v="2014-05-31T00:00:00"/>
    <d v="2014-06-30T00:00:00"/>
    <n v="1082.3499999999999"/>
    <x v="2"/>
    <n v="1"/>
    <s v="6206Н-001-"/>
    <n v="16.222222222222221"/>
    <s v="14"/>
    <n v="456.25"/>
    <s v="4"/>
    <s v="5"/>
  </r>
  <r>
    <x v="7"/>
    <x v="2"/>
    <s v="Население"/>
    <m/>
    <m/>
    <s v="Договор"/>
    <d v="2014-12-31T00:00:00"/>
    <d v="2015-06-30T00:00:00"/>
    <n v="4839.43"/>
    <x v="2"/>
    <n v="1"/>
    <s v="6206Н-001-"/>
    <n v="9.125"/>
    <s v="10"/>
    <n v="91.25"/>
    <s v="4"/>
    <n v="0"/>
  </r>
  <r>
    <x v="7"/>
    <x v="2"/>
    <s v="Население"/>
    <m/>
    <m/>
    <s v="Договор"/>
    <d v="2015-07-31T00:00:00"/>
    <d v="2017-07-31T00:00:00"/>
    <n v="95946"/>
    <x v="2"/>
    <n v="1"/>
    <s v="6206Н-001-"/>
    <n v="2.0277777777777777"/>
    <s v="03"/>
    <n v="669.16666666666663"/>
    <s v="1"/>
    <n v="0"/>
  </r>
  <r>
    <x v="7"/>
    <x v="2"/>
    <s v="Население"/>
    <m/>
    <m/>
    <s v="Договор"/>
    <d v="2014-10-31T00:00:00"/>
    <d v="2015-09-30T00:00:00"/>
    <n v="1971.1"/>
    <x v="2"/>
    <n v="1"/>
    <s v="6206Н-001-"/>
    <n v="11.152777777777777"/>
    <s v="12"/>
    <n v="0"/>
    <s v="1"/>
    <n v="0"/>
  </r>
  <r>
    <x v="7"/>
    <x v="2"/>
    <s v="Население"/>
    <m/>
    <m/>
    <s v="Договор"/>
    <d v="2014-05-31T00:00:00"/>
    <d v="2015-08-31T00:00:00"/>
    <n v="15026.44"/>
    <x v="2"/>
    <n v="1"/>
    <s v="6206Н-001-"/>
    <n v="16.222222222222221"/>
    <s v="14"/>
    <n v="30.416666666666664"/>
    <s v="2"/>
    <n v="0"/>
  </r>
  <r>
    <x v="7"/>
    <x v="2"/>
    <s v="Население"/>
    <m/>
    <m/>
    <s v="Договор"/>
    <d v="2014-11-30T00:00:00"/>
    <d v="2016-11-30T00:00:00"/>
    <n v="35280"/>
    <x v="2"/>
    <n v="1"/>
    <s v="6206Н-001-"/>
    <n v="10.138888888888889"/>
    <s v="11"/>
    <n v="425.83333333333337"/>
    <s v="1"/>
    <n v="0"/>
  </r>
  <r>
    <x v="7"/>
    <x v="2"/>
    <s v="Население"/>
    <m/>
    <m/>
    <s v="Договор"/>
    <d v="2014-10-31T00:00:00"/>
    <d v="2014-12-31T00:00:00"/>
    <n v="1618.1"/>
    <x v="2"/>
    <n v="1"/>
    <s v="6206Н-001-"/>
    <n v="11.152777777777777"/>
    <s v="12"/>
    <n v="273.75"/>
    <s v="4"/>
    <n v="0"/>
  </r>
  <r>
    <x v="7"/>
    <x v="2"/>
    <s v="Население"/>
    <m/>
    <m/>
    <s v="Договор"/>
    <d v="2010-06-30T00:00:00"/>
    <d v="2010-07-20T00:00:00"/>
    <n v="391.76"/>
    <x v="2"/>
    <n v="1"/>
    <s v="6206Н-001-"/>
    <n v="63.875"/>
    <s v="23"/>
    <n v="1895.9722222222224"/>
    <s v="4"/>
    <s v="5"/>
  </r>
  <r>
    <x v="7"/>
    <x v="2"/>
    <s v="Население"/>
    <m/>
    <m/>
    <s v="Договор"/>
    <d v="2014-03-31T00:00:00"/>
    <d v="2016-03-31T00:00:00"/>
    <n v="7204"/>
    <x v="2"/>
    <n v="1"/>
    <s v="6206Н-001-"/>
    <n v="18.25"/>
    <s v="15"/>
    <n v="182.5"/>
    <s v="1"/>
    <n v="0"/>
  </r>
  <r>
    <x v="7"/>
    <x v="2"/>
    <s v="Население"/>
    <m/>
    <m/>
    <s v="Договор"/>
    <d v="2015-02-28T00:00:00"/>
    <d v="2019-02-28T00:00:00"/>
    <n v="22699.35"/>
    <x v="2"/>
    <n v="1"/>
    <s v="6206Н-001-"/>
    <n v="7.0972222222222232"/>
    <s v="08"/>
    <n v="1245.0555555555554"/>
    <s v="1"/>
    <n v="0"/>
  </r>
  <r>
    <x v="7"/>
    <x v="2"/>
    <s v="Население"/>
    <m/>
    <m/>
    <s v="Договор"/>
    <d v="2014-08-31T00:00:00"/>
    <d v="2018-10-31T00:00:00"/>
    <n v="1796.9"/>
    <x v="2"/>
    <n v="1"/>
    <s v="6206Н-001-"/>
    <n v="13.180555555555554"/>
    <s v="13"/>
    <n v="1125.4166666666667"/>
    <s v="1"/>
    <n v="0"/>
  </r>
  <r>
    <x v="7"/>
    <x v="2"/>
    <s v="Население"/>
    <m/>
    <m/>
    <s v="Договор"/>
    <d v="2014-01-31T00:00:00"/>
    <d v="2016-12-31T00:00:00"/>
    <n v="16069.8"/>
    <x v="2"/>
    <n v="1"/>
    <s v="6206Н-001-"/>
    <n v="20.277777777777779"/>
    <s v="15"/>
    <n v="456.25"/>
    <s v="1"/>
    <n v="0"/>
  </r>
  <r>
    <x v="7"/>
    <x v="2"/>
    <s v="Население"/>
    <m/>
    <m/>
    <s v="Договор"/>
    <d v="2010-02-28T00:00:00"/>
    <d v="2010-03-20T00:00:00"/>
    <n v="0"/>
    <x v="2"/>
    <n v="1"/>
    <s v="6206Н-001-"/>
    <n v="67.930555555555557"/>
    <s v="23"/>
    <n v="2017.6388888888889"/>
    <s v="4"/>
    <s v="5"/>
  </r>
  <r>
    <x v="8"/>
    <x v="2"/>
    <s v="Население"/>
    <m/>
    <m/>
    <s v="Договор"/>
    <d v="2014-10-31T00:00:00"/>
    <d v="2016-09-30T00:00:00"/>
    <n v="156"/>
    <x v="2"/>
    <n v="1"/>
    <s v="6207Н-001-"/>
    <n v="11.152777777777777"/>
    <s v="12"/>
    <n v="365"/>
    <s v="1"/>
    <n v="0"/>
  </r>
  <r>
    <x v="8"/>
    <x v="2"/>
    <s v="Население"/>
    <m/>
    <m/>
    <s v="Договор"/>
    <d v="2014-04-30T00:00:00"/>
    <d v="2014-10-31T00:00:00"/>
    <n v="3174"/>
    <x v="2"/>
    <n v="1"/>
    <s v="6207Н-001-"/>
    <n v="17.236111111111111"/>
    <s v="14"/>
    <n v="334.58333333333331"/>
    <s v="4"/>
    <n v="0"/>
  </r>
  <r>
    <x v="8"/>
    <x v="2"/>
    <s v="Население"/>
    <m/>
    <m/>
    <s v="Договор"/>
    <d v="2014-02-28T00:00:00"/>
    <d v="2017-09-30T00:00:00"/>
    <n v="1275"/>
    <x v="2"/>
    <n v="1"/>
    <s v="6207Н-001-"/>
    <n v="19.263888888888889"/>
    <s v="15"/>
    <n v="730"/>
    <s v="1"/>
    <n v="0"/>
  </r>
  <r>
    <x v="8"/>
    <x v="2"/>
    <s v="Население"/>
    <m/>
    <m/>
    <s v="Договор"/>
    <d v="2014-08-31T00:00:00"/>
    <d v="2016-12-31T00:00:00"/>
    <n v="1899.44"/>
    <x v="2"/>
    <n v="1"/>
    <s v="6207Н-001-"/>
    <n v="13.180555555555554"/>
    <s v="13"/>
    <n v="456.25"/>
    <s v="1"/>
    <n v="0"/>
  </r>
  <r>
    <x v="8"/>
    <x v="2"/>
    <s v="Население"/>
    <m/>
    <m/>
    <s v="Договор"/>
    <d v="2014-06-30T00:00:00"/>
    <d v="2015-02-28T00:00:00"/>
    <n v="6644.59"/>
    <x v="2"/>
    <n v="1"/>
    <s v="6207Н-001-"/>
    <n v="15.208333333333334"/>
    <s v="14"/>
    <n v="212.91666666666669"/>
    <s v="4"/>
    <n v="0"/>
  </r>
  <r>
    <x v="8"/>
    <x v="2"/>
    <s v="Население"/>
    <m/>
    <m/>
    <s v="Договор"/>
    <d v="2014-10-31T00:00:00"/>
    <d v="2016-10-31T00:00:00"/>
    <n v="59064.74"/>
    <x v="2"/>
    <n v="1"/>
    <s v="6207Н-001-"/>
    <n v="11.152777777777777"/>
    <s v="12"/>
    <n v="395.41666666666663"/>
    <s v="1"/>
    <n v="0"/>
  </r>
  <r>
    <x v="8"/>
    <x v="2"/>
    <s v="Население"/>
    <m/>
    <m/>
    <s v="Договор"/>
    <d v="2014-12-31T00:00:00"/>
    <d v="2017-10-31T00:00:00"/>
    <n v="7566"/>
    <x v="2"/>
    <n v="1"/>
    <s v="6207Н-001-"/>
    <n v="9.125"/>
    <s v="10"/>
    <n v="760.41666666666674"/>
    <s v="1"/>
    <n v="0"/>
  </r>
  <r>
    <x v="8"/>
    <x v="2"/>
    <s v="Население"/>
    <m/>
    <m/>
    <s v="Договор"/>
    <d v="2015-02-28T00:00:00"/>
    <d v="2017-12-31T00:00:00"/>
    <n v="6684"/>
    <x v="2"/>
    <n v="1"/>
    <s v="6207Н-001-"/>
    <n v="7.0972222222222232"/>
    <s v="08"/>
    <n v="821.25"/>
    <s v="1"/>
    <n v="0"/>
  </r>
  <r>
    <x v="8"/>
    <x v="2"/>
    <s v="Население"/>
    <m/>
    <m/>
    <s v="Договор"/>
    <d v="2014-06-30T00:00:00"/>
    <d v="2015-01-31T00:00:00"/>
    <n v="6256.16"/>
    <x v="2"/>
    <n v="1"/>
    <s v="6207Н-001-"/>
    <n v="15.208333333333334"/>
    <s v="14"/>
    <n v="243.33333333333331"/>
    <s v="4"/>
    <n v="0"/>
  </r>
  <r>
    <x v="8"/>
    <x v="2"/>
    <s v="Население"/>
    <m/>
    <m/>
    <s v="Договор"/>
    <d v="2010-04-30T00:00:00"/>
    <d v="2010-05-20T00:00:00"/>
    <n v="259.60000000000002"/>
    <x v="2"/>
    <n v="1"/>
    <s v="6207Н-001-"/>
    <n v="65.902777777777786"/>
    <s v="23"/>
    <n v="1956.8055555555554"/>
    <s v="4"/>
    <s v="5"/>
  </r>
  <r>
    <x v="8"/>
    <x v="2"/>
    <s v="Население"/>
    <m/>
    <m/>
    <s v="Договор"/>
    <d v="2014-04-30T00:00:00"/>
    <d v="2017-08-31T00:00:00"/>
    <n v="3080"/>
    <x v="2"/>
    <n v="1"/>
    <s v="6207Н-001-"/>
    <n v="17.236111111111111"/>
    <s v="14"/>
    <n v="699.58333333333337"/>
    <s v="1"/>
    <n v="0"/>
  </r>
  <r>
    <x v="8"/>
    <x v="2"/>
    <s v="Население"/>
    <m/>
    <m/>
    <s v="Договор"/>
    <d v="2014-03-31T00:00:00"/>
    <d v="2015-02-28T00:00:00"/>
    <n v="5600.68"/>
    <x v="2"/>
    <n v="1"/>
    <s v="6207Н-001-"/>
    <n v="18.25"/>
    <s v="15"/>
    <n v="212.91666666666669"/>
    <s v="4"/>
    <n v="0"/>
  </r>
  <r>
    <x v="8"/>
    <x v="2"/>
    <s v="Население"/>
    <m/>
    <m/>
    <s v="Договор"/>
    <d v="2014-03-31T00:00:00"/>
    <d v="2014-11-30T00:00:00"/>
    <n v="4353"/>
    <x v="2"/>
    <n v="1"/>
    <s v="6207Н-001-"/>
    <n v="18.25"/>
    <s v="15"/>
    <n v="304.16666666666669"/>
    <s v="4"/>
    <n v="0"/>
  </r>
  <r>
    <x v="8"/>
    <x v="2"/>
    <s v="Население"/>
    <m/>
    <m/>
    <s v="Договор"/>
    <d v="2015-06-30T00:00:00"/>
    <d v="2015-07-20T00:00:00"/>
    <n v="2301172.39"/>
    <x v="2"/>
    <n v="1"/>
    <s v="6207Н-001-"/>
    <n v="3.0416666666666665"/>
    <s v="04"/>
    <n v="70.972222222222229"/>
    <s v="3"/>
    <n v="0"/>
  </r>
  <r>
    <x v="8"/>
    <x v="2"/>
    <s v="Население"/>
    <m/>
    <m/>
    <s v="Договор"/>
    <d v="2014-06-30T00:00:00"/>
    <d v="2014-07-20T00:00:00"/>
    <n v="1127112.21"/>
    <x v="2"/>
    <n v="1"/>
    <s v="6207Н-001-"/>
    <n v="15.208333333333334"/>
    <s v="14"/>
    <n v="435.97222222222223"/>
    <s v="4"/>
    <s v="5"/>
  </r>
  <r>
    <x v="8"/>
    <x v="2"/>
    <s v="Население"/>
    <m/>
    <m/>
    <s v="Договор"/>
    <d v="2011-10-31T00:00:00"/>
    <d v="2011-11-20T00:00:00"/>
    <n v="16657.46"/>
    <x v="2"/>
    <n v="1"/>
    <s v="6207Н-001-"/>
    <n v="47.652777777777779"/>
    <s v="21"/>
    <n v="1409.3055555555557"/>
    <s v="4"/>
    <s v="5"/>
  </r>
  <r>
    <x v="8"/>
    <x v="2"/>
    <s v="Население"/>
    <m/>
    <m/>
    <s v="Договор"/>
    <d v="2015-08-31T00:00:00"/>
    <d v="2016-08-31T00:00:00"/>
    <n v="122459"/>
    <x v="2"/>
    <n v="1"/>
    <s v="6207Н-001-"/>
    <n v="1.0138888888888888"/>
    <s v="02"/>
    <n v="334.58333333333331"/>
    <s v="1"/>
    <n v="0"/>
  </r>
  <r>
    <x v="8"/>
    <x v="2"/>
    <s v="Население"/>
    <m/>
    <m/>
    <s v="Договор"/>
    <d v="2012-08-31T00:00:00"/>
    <d v="2012-09-20T00:00:00"/>
    <n v="9012.36"/>
    <x v="2"/>
    <n v="1"/>
    <s v="6207Н-001-"/>
    <n v="37.513888888888893"/>
    <s v="21"/>
    <n v="1105.1388888888889"/>
    <s v="4"/>
    <s v="5"/>
  </r>
  <r>
    <x v="8"/>
    <x v="2"/>
    <s v="Население"/>
    <m/>
    <m/>
    <s v="Договор"/>
    <d v="2014-11-30T00:00:00"/>
    <d v="2017-12-31T00:00:00"/>
    <n v="333652.82"/>
    <x v="2"/>
    <n v="1"/>
    <s v="6207Н-001-"/>
    <n v="10.138888888888889"/>
    <s v="11"/>
    <n v="821.25"/>
    <s v="1"/>
    <n v="0"/>
  </r>
  <r>
    <x v="8"/>
    <x v="2"/>
    <s v="Население"/>
    <m/>
    <m/>
    <s v="Договор"/>
    <d v="2013-01-31T00:00:00"/>
    <d v="2013-02-20T00:00:00"/>
    <n v="3274.77"/>
    <x v="2"/>
    <n v="1"/>
    <s v="6207Н-001-"/>
    <n v="32.444444444444443"/>
    <s v="19"/>
    <n v="953.05555555555554"/>
    <s v="4"/>
    <s v="5"/>
  </r>
  <r>
    <x v="8"/>
    <x v="2"/>
    <s v="Население"/>
    <m/>
    <m/>
    <s v="Договор"/>
    <d v="2015-08-31T00:00:00"/>
    <d v="2017-09-30T00:00:00"/>
    <n v="82981"/>
    <x v="2"/>
    <n v="1"/>
    <s v="6207Н-001-"/>
    <n v="1.0138888888888888"/>
    <s v="02"/>
    <n v="730"/>
    <s v="1"/>
    <n v="0"/>
  </r>
  <r>
    <x v="8"/>
    <x v="2"/>
    <s v="Население"/>
    <m/>
    <m/>
    <s v="Договор"/>
    <d v="2014-11-30T00:00:00"/>
    <d v="2015-06-30T00:00:00"/>
    <n v="4672"/>
    <x v="2"/>
    <n v="1"/>
    <s v="6207Н-001-"/>
    <n v="10.138888888888889"/>
    <s v="11"/>
    <n v="91.25"/>
    <s v="4"/>
    <n v="0"/>
  </r>
  <r>
    <x v="8"/>
    <x v="2"/>
    <s v="Население"/>
    <m/>
    <m/>
    <s v="Договор"/>
    <d v="2014-04-30T00:00:00"/>
    <d v="2015-02-28T00:00:00"/>
    <n v="6694.83"/>
    <x v="2"/>
    <n v="1"/>
    <s v="6207Н-001-"/>
    <n v="17.236111111111111"/>
    <s v="14"/>
    <n v="212.91666666666669"/>
    <s v="4"/>
    <n v="0"/>
  </r>
  <r>
    <x v="8"/>
    <x v="2"/>
    <s v="Население"/>
    <m/>
    <m/>
    <s v="Договор"/>
    <d v="2012-02-29T00:00:00"/>
    <d v="2012-03-20T00:00:00"/>
    <n v="461.03"/>
    <x v="2"/>
    <n v="1"/>
    <s v="6207Н-001-"/>
    <n v="43.597222222222221"/>
    <s v="21"/>
    <n v="1287.6388888888889"/>
    <s v="4"/>
    <s v="5"/>
  </r>
  <r>
    <x v="8"/>
    <x v="2"/>
    <s v="Население"/>
    <m/>
    <m/>
    <s v="Договор"/>
    <d v="2011-08-31T00:00:00"/>
    <d v="2011-09-20T00:00:00"/>
    <n v="1654.36"/>
    <x v="2"/>
    <n v="1"/>
    <s v="6207Н-001-"/>
    <n v="49.68055555555555"/>
    <s v="22"/>
    <n v="1470.1388888888889"/>
    <s v="4"/>
    <s v="5"/>
  </r>
  <r>
    <x v="8"/>
    <x v="2"/>
    <s v="Население"/>
    <m/>
    <m/>
    <s v="Договор"/>
    <d v="2014-10-31T00:00:00"/>
    <d v="2016-09-30T00:00:00"/>
    <n v="3614"/>
    <x v="2"/>
    <n v="1"/>
    <s v="6207Н-001-"/>
    <n v="11.152777777777777"/>
    <s v="12"/>
    <n v="365"/>
    <s v="1"/>
    <n v="0"/>
  </r>
  <r>
    <x v="8"/>
    <x v="2"/>
    <s v="Население"/>
    <m/>
    <m/>
    <s v="Договор"/>
    <d v="2014-11-30T00:00:00"/>
    <d v="2015-02-28T00:00:00"/>
    <n v="1549.85"/>
    <x v="2"/>
    <n v="1"/>
    <s v="6207Н-001-"/>
    <n v="10.138888888888889"/>
    <s v="11"/>
    <n v="212.91666666666669"/>
    <s v="4"/>
    <n v="0"/>
  </r>
  <r>
    <x v="8"/>
    <x v="2"/>
    <s v="Население"/>
    <m/>
    <m/>
    <s v="Договор"/>
    <d v="2011-04-30T00:00:00"/>
    <d v="2011-05-20T00:00:00"/>
    <n v="1658.04"/>
    <x v="2"/>
    <n v="1"/>
    <s v="6207Н-001-"/>
    <n v="53.736111111111114"/>
    <s v="22"/>
    <n v="1591.8055555555554"/>
    <s v="4"/>
    <s v="5"/>
  </r>
  <r>
    <x v="8"/>
    <x v="2"/>
    <s v="Население"/>
    <m/>
    <m/>
    <s v="Договор"/>
    <d v="2014-07-31T00:00:00"/>
    <d v="2015-09-30T00:00:00"/>
    <n v="294.7"/>
    <x v="2"/>
    <n v="1"/>
    <s v="6207Н-001-"/>
    <n v="14.194444444444446"/>
    <s v="13"/>
    <n v="0"/>
    <s v="1"/>
    <n v="0"/>
  </r>
  <r>
    <x v="8"/>
    <x v="2"/>
    <s v="Население"/>
    <m/>
    <m/>
    <s v="Договор"/>
    <d v="2015-07-31T00:00:00"/>
    <d v="2016-07-31T00:00:00"/>
    <n v="138637"/>
    <x v="2"/>
    <n v="1"/>
    <s v="6207Н-001-"/>
    <n v="2.0277777777777777"/>
    <s v="03"/>
    <n v="304.16666666666669"/>
    <s v="1"/>
    <n v="0"/>
  </r>
  <r>
    <x v="8"/>
    <x v="2"/>
    <s v="Население"/>
    <m/>
    <m/>
    <s v="Договор"/>
    <d v="2014-03-31T00:00:00"/>
    <d v="2014-03-31T00:00:00"/>
    <n v="7844"/>
    <x v="2"/>
    <n v="1"/>
    <s v="6207Н-001-"/>
    <n v="18.25"/>
    <s v="15"/>
    <n v="547.5"/>
    <s v="4"/>
    <s v="5"/>
  </r>
  <r>
    <x v="8"/>
    <x v="2"/>
    <s v="Население"/>
    <m/>
    <m/>
    <s v="Договор"/>
    <d v="2015-05-31T00:00:00"/>
    <d v="2015-07-31T00:00:00"/>
    <n v="506"/>
    <x v="2"/>
    <n v="1"/>
    <s v="6207Н-001-"/>
    <n v="4.0555555555555554"/>
    <s v="05"/>
    <n v="60.833333333333329"/>
    <s v="3"/>
    <n v="0"/>
  </r>
  <r>
    <x v="8"/>
    <x v="2"/>
    <s v="Население"/>
    <m/>
    <m/>
    <s v="Договор"/>
    <d v="2014-10-31T00:00:00"/>
    <d v="2014-10-31T00:00:00"/>
    <n v="15064"/>
    <x v="2"/>
    <n v="1"/>
    <s v="6207Н-001-"/>
    <n v="11.152777777777777"/>
    <s v="12"/>
    <n v="334.58333333333331"/>
    <s v="4"/>
    <n v="0"/>
  </r>
  <r>
    <x v="8"/>
    <x v="2"/>
    <s v="Население"/>
    <m/>
    <m/>
    <s v="Договор"/>
    <d v="2015-06-30T00:00:00"/>
    <d v="2016-08-31T00:00:00"/>
    <n v="3478"/>
    <x v="2"/>
    <n v="1"/>
    <s v="6207Н-001-"/>
    <n v="3.0416666666666665"/>
    <s v="04"/>
    <n v="334.58333333333331"/>
    <s v="1"/>
    <n v="0"/>
  </r>
  <r>
    <x v="8"/>
    <x v="2"/>
    <s v="Население"/>
    <m/>
    <m/>
    <s v="Договор"/>
    <d v="2014-07-31T00:00:00"/>
    <d v="2014-10-31T00:00:00"/>
    <n v="1684.5"/>
    <x v="2"/>
    <n v="1"/>
    <s v="6207Н-001-"/>
    <n v="14.194444444444446"/>
    <s v="13"/>
    <n v="334.58333333333331"/>
    <s v="4"/>
    <n v="0"/>
  </r>
  <r>
    <x v="8"/>
    <x v="2"/>
    <s v="Население"/>
    <m/>
    <m/>
    <s v="Договор"/>
    <d v="2015-01-31T00:00:00"/>
    <d v="2017-12-31T00:00:00"/>
    <n v="8648"/>
    <x v="2"/>
    <n v="1"/>
    <s v="6207Н-001-"/>
    <n v="8.1111111111111107"/>
    <s v="09"/>
    <n v="821.25"/>
    <s v="1"/>
    <n v="0"/>
  </r>
  <r>
    <x v="8"/>
    <x v="2"/>
    <s v="Население"/>
    <m/>
    <m/>
    <s v="Договор"/>
    <d v="2014-04-30T00:00:00"/>
    <d v="2014-05-31T00:00:00"/>
    <n v="655"/>
    <x v="2"/>
    <n v="1"/>
    <s v="6207Н-001-"/>
    <n v="17.236111111111111"/>
    <s v="14"/>
    <n v="486.66666666666663"/>
    <s v="4"/>
    <s v="5"/>
  </r>
  <r>
    <x v="8"/>
    <x v="2"/>
    <s v="Население"/>
    <m/>
    <m/>
    <s v="Договор"/>
    <d v="2014-10-31T00:00:00"/>
    <d v="2015-06-30T00:00:00"/>
    <n v="4889"/>
    <x v="2"/>
    <n v="1"/>
    <s v="6207Н-001-"/>
    <n v="11.152777777777777"/>
    <s v="12"/>
    <n v="91.25"/>
    <s v="4"/>
    <n v="0"/>
  </r>
  <r>
    <x v="8"/>
    <x v="2"/>
    <s v="Население"/>
    <m/>
    <m/>
    <s v="Договор"/>
    <d v="2015-05-31T00:00:00"/>
    <d v="2015-06-20T00:00:00"/>
    <n v="167.28"/>
    <x v="2"/>
    <n v="1"/>
    <s v="6207Н-001-"/>
    <n v="4.0555555555555554"/>
    <s v="05"/>
    <n v="101.3888888888889"/>
    <s v="4"/>
    <n v="0"/>
  </r>
  <r>
    <x v="8"/>
    <x v="2"/>
    <s v="Население"/>
    <m/>
    <m/>
    <s v="Договор"/>
    <d v="2014-10-31T00:00:00"/>
    <d v="2014-11-20T00:00:00"/>
    <n v="1"/>
    <x v="2"/>
    <n v="1"/>
    <s v="6207Н-001-"/>
    <n v="11.152777777777777"/>
    <s v="12"/>
    <n v="314.3055555555556"/>
    <s v="4"/>
    <n v="0"/>
  </r>
  <r>
    <x v="8"/>
    <x v="2"/>
    <s v="Население"/>
    <m/>
    <m/>
    <s v="Договор"/>
    <d v="2014-11-30T00:00:00"/>
    <d v="2015-04-30T00:00:00"/>
    <n v="3941"/>
    <x v="2"/>
    <n v="1"/>
    <s v="6207Н-001-"/>
    <n v="10.138888888888889"/>
    <s v="11"/>
    <n v="152.08333333333334"/>
    <s v="4"/>
    <n v="0"/>
  </r>
  <r>
    <x v="8"/>
    <x v="2"/>
    <s v="Население"/>
    <m/>
    <m/>
    <s v="Договор"/>
    <d v="2012-09-30T00:00:00"/>
    <d v="2012-10-20T00:00:00"/>
    <n v="1926.54"/>
    <x v="2"/>
    <n v="1"/>
    <s v="6207Н-001-"/>
    <n v="36.5"/>
    <s v="21"/>
    <n v="1074.7222222222224"/>
    <s v="4"/>
    <s v="5"/>
  </r>
  <r>
    <x v="8"/>
    <x v="2"/>
    <s v="Население"/>
    <m/>
    <m/>
    <s v="Договор"/>
    <d v="2015-08-31T00:00:00"/>
    <d v="2015-09-20T00:00:00"/>
    <n v="11035.74"/>
    <x v="2"/>
    <n v="1"/>
    <s v="6207Н-001-"/>
    <n v="1.0138888888888888"/>
    <s v="02"/>
    <n v="10.138888888888888"/>
    <s v="2"/>
    <n v="0"/>
  </r>
  <r>
    <x v="8"/>
    <x v="2"/>
    <s v="Население"/>
    <m/>
    <m/>
    <s v="Договор"/>
    <d v="2014-07-31T00:00:00"/>
    <d v="2015-04-30T00:00:00"/>
    <n v="4333.67"/>
    <x v="2"/>
    <n v="1"/>
    <s v="6207Н-001-"/>
    <n v="14.194444444444446"/>
    <s v="13"/>
    <n v="152.08333333333334"/>
    <s v="4"/>
    <n v="0"/>
  </r>
  <r>
    <x v="8"/>
    <x v="2"/>
    <s v="Население"/>
    <m/>
    <m/>
    <s v="Договор"/>
    <d v="2014-03-31T00:00:00"/>
    <d v="2014-04-30T00:00:00"/>
    <n v="441"/>
    <x v="2"/>
    <n v="1"/>
    <s v="6207Н-001-"/>
    <n v="18.25"/>
    <s v="15"/>
    <n v="517.08333333333337"/>
    <s v="4"/>
    <s v="5"/>
  </r>
  <r>
    <x v="8"/>
    <x v="2"/>
    <s v="Население"/>
    <m/>
    <m/>
    <s v="Договор"/>
    <d v="2014-03-31T00:00:00"/>
    <d v="2014-05-31T00:00:00"/>
    <n v="1554"/>
    <x v="2"/>
    <n v="1"/>
    <s v="6207Н-001-"/>
    <n v="18.25"/>
    <s v="15"/>
    <n v="486.66666666666663"/>
    <s v="4"/>
    <s v="5"/>
  </r>
  <r>
    <x v="8"/>
    <x v="2"/>
    <s v="Население"/>
    <m/>
    <m/>
    <s v="Договор"/>
    <d v="2015-01-31T00:00:00"/>
    <d v="2015-06-30T00:00:00"/>
    <n v="1776.3"/>
    <x v="2"/>
    <n v="1"/>
    <s v="6207Н-001-"/>
    <n v="8.1111111111111107"/>
    <s v="09"/>
    <n v="91.25"/>
    <s v="4"/>
    <n v="0"/>
  </r>
  <r>
    <x v="8"/>
    <x v="2"/>
    <s v="Население"/>
    <m/>
    <m/>
    <s v="Договор"/>
    <d v="2009-10-31T00:00:00"/>
    <d v="2009-11-20T00:00:00"/>
    <n v="100"/>
    <x v="2"/>
    <n v="1"/>
    <s v="6207Н-001-"/>
    <n v="71.986111111111114"/>
    <s v="23"/>
    <n v="2139.3055555555552"/>
    <s v="4"/>
    <s v="5"/>
  </r>
  <r>
    <x v="8"/>
    <x v="2"/>
    <s v="Население"/>
    <m/>
    <m/>
    <s v="Договор"/>
    <d v="2015-02-28T00:00:00"/>
    <d v="2016-01-31T00:00:00"/>
    <n v="5422"/>
    <x v="2"/>
    <n v="1"/>
    <s v="6207Н-001-"/>
    <n v="7.0972222222222232"/>
    <s v="08"/>
    <n v="121.66666666666666"/>
    <s v="1"/>
    <n v="0"/>
  </r>
  <r>
    <x v="8"/>
    <x v="2"/>
    <s v="Население"/>
    <m/>
    <m/>
    <s v="Договор"/>
    <d v="2014-04-30T00:00:00"/>
    <d v="2014-06-30T00:00:00"/>
    <n v="1739.63"/>
    <x v="2"/>
    <n v="1"/>
    <s v="6207Н-001-"/>
    <n v="17.236111111111111"/>
    <s v="14"/>
    <n v="456.25"/>
    <s v="4"/>
    <s v="5"/>
  </r>
  <r>
    <x v="8"/>
    <x v="2"/>
    <s v="Население"/>
    <m/>
    <m/>
    <s v="Договор"/>
    <d v="2014-08-31T00:00:00"/>
    <d v="2015-05-31T00:00:00"/>
    <n v="4813.5"/>
    <x v="2"/>
    <n v="1"/>
    <s v="6207Н-001-"/>
    <n v="13.180555555555554"/>
    <s v="13"/>
    <n v="121.66666666666666"/>
    <s v="4"/>
    <n v="0"/>
  </r>
  <r>
    <x v="8"/>
    <x v="2"/>
    <s v="Население"/>
    <m/>
    <m/>
    <s v="Договор"/>
    <d v="2014-09-30T00:00:00"/>
    <d v="2014-12-31T00:00:00"/>
    <n v="2498.6999999999998"/>
    <x v="2"/>
    <n v="1"/>
    <s v="6207Н-001-"/>
    <n v="12.166666666666666"/>
    <s v="13"/>
    <n v="273.75"/>
    <s v="4"/>
    <n v="0"/>
  </r>
  <r>
    <x v="8"/>
    <x v="2"/>
    <s v="Население"/>
    <m/>
    <m/>
    <s v="Договор"/>
    <d v="2014-10-31T00:00:00"/>
    <d v="2016-11-30T00:00:00"/>
    <n v="64519.69"/>
    <x v="2"/>
    <n v="1"/>
    <s v="6207Н-001-"/>
    <n v="11.152777777777777"/>
    <s v="12"/>
    <n v="425.83333333333337"/>
    <s v="1"/>
    <n v="0"/>
  </r>
  <r>
    <x v="8"/>
    <x v="2"/>
    <s v="Население"/>
    <m/>
    <m/>
    <s v="Договор"/>
    <d v="2011-11-30T00:00:00"/>
    <d v="2011-12-20T00:00:00"/>
    <n v="14249.67"/>
    <x v="2"/>
    <n v="1"/>
    <s v="6207Н-001-"/>
    <n v="46.638888888888893"/>
    <s v="21"/>
    <n v="1378.8888888888889"/>
    <s v="4"/>
    <s v="5"/>
  </r>
  <r>
    <x v="8"/>
    <x v="2"/>
    <s v="Население"/>
    <m/>
    <m/>
    <s v="Договор"/>
    <d v="2015-09-30T00:00:00"/>
    <d v="2015-10-20T00:00:00"/>
    <n v="5080.88"/>
    <x v="2"/>
    <n v="1"/>
    <s v="6207Н-001-"/>
    <n v="0"/>
    <s v="01"/>
    <n v="20.277777777777775"/>
    <s v="1"/>
    <n v="0"/>
  </r>
  <r>
    <x v="8"/>
    <x v="2"/>
    <s v="Население"/>
    <m/>
    <m/>
    <s v="Договор"/>
    <d v="2014-12-31T00:00:00"/>
    <d v="2017-02-28T00:00:00"/>
    <n v="1800"/>
    <x v="2"/>
    <n v="1"/>
    <s v="6207Н-001-"/>
    <n v="9.125"/>
    <s v="10"/>
    <n v="515.05555555555554"/>
    <s v="1"/>
    <n v="0"/>
  </r>
  <r>
    <x v="8"/>
    <x v="2"/>
    <s v="Население"/>
    <m/>
    <m/>
    <s v="Договор"/>
    <d v="2014-10-31T00:00:00"/>
    <d v="2017-12-31T00:00:00"/>
    <n v="4270"/>
    <x v="2"/>
    <n v="1"/>
    <s v="6207Н-001-"/>
    <n v="11.152777777777777"/>
    <s v="12"/>
    <n v="821.25"/>
    <s v="1"/>
    <n v="0"/>
  </r>
  <r>
    <x v="8"/>
    <x v="2"/>
    <s v="Население"/>
    <m/>
    <m/>
    <s v="Договор"/>
    <d v="2015-03-31T00:00:00"/>
    <d v="2016-10-31T00:00:00"/>
    <n v="2096.5"/>
    <x v="2"/>
    <n v="1"/>
    <s v="6207Н-001-"/>
    <n v="6.083333333333333"/>
    <s v="07"/>
    <n v="395.41666666666663"/>
    <s v="1"/>
    <n v="0"/>
  </r>
  <r>
    <x v="8"/>
    <x v="2"/>
    <s v="Население"/>
    <m/>
    <m/>
    <s v="Договор"/>
    <d v="2015-01-31T00:00:00"/>
    <d v="2015-03-31T00:00:00"/>
    <n v="1498.18"/>
    <x v="2"/>
    <n v="1"/>
    <s v="6207Н-001-"/>
    <n v="8.1111111111111107"/>
    <s v="09"/>
    <n v="182.5"/>
    <s v="4"/>
    <n v="0"/>
  </r>
  <r>
    <x v="8"/>
    <x v="2"/>
    <s v="Население"/>
    <m/>
    <m/>
    <s v="Договор"/>
    <d v="2014-02-28T00:00:00"/>
    <d v="2017-06-30T00:00:00"/>
    <n v="2870"/>
    <x v="2"/>
    <n v="1"/>
    <s v="6207Н-001-"/>
    <n v="19.263888888888889"/>
    <s v="15"/>
    <n v="638.75"/>
    <s v="1"/>
    <n v="0"/>
  </r>
  <r>
    <x v="8"/>
    <x v="2"/>
    <s v="Население"/>
    <m/>
    <m/>
    <s v="Договор"/>
    <d v="2014-01-31T00:00:00"/>
    <d v="2018-01-31T00:00:00"/>
    <n v="4582"/>
    <x v="2"/>
    <n v="1"/>
    <s v="6207Н-001-"/>
    <n v="20.277777777777779"/>
    <s v="15"/>
    <n v="851.66666666666674"/>
    <s v="1"/>
    <n v="0"/>
  </r>
  <r>
    <x v="8"/>
    <x v="2"/>
    <s v="Население"/>
    <m/>
    <m/>
    <s v="Договор"/>
    <d v="2014-05-31T00:00:00"/>
    <d v="2014-08-31T00:00:00"/>
    <n v="2362.7199999999998"/>
    <x v="2"/>
    <n v="1"/>
    <s v="6207Н-001-"/>
    <n v="16.222222222222221"/>
    <s v="14"/>
    <n v="395.41666666666663"/>
    <s v="4"/>
    <s v="5"/>
  </r>
  <r>
    <x v="8"/>
    <x v="2"/>
    <s v="Население"/>
    <m/>
    <m/>
    <s v="Договор"/>
    <d v="2014-05-31T00:00:00"/>
    <d v="2014-10-31T00:00:00"/>
    <n v="3519.67"/>
    <x v="2"/>
    <n v="1"/>
    <s v="6207Н-001-"/>
    <n v="16.222222222222221"/>
    <s v="14"/>
    <n v="334.58333333333331"/>
    <s v="4"/>
    <n v="0"/>
  </r>
  <r>
    <x v="8"/>
    <x v="2"/>
    <s v="Население"/>
    <m/>
    <m/>
    <s v="Договор"/>
    <d v="2014-08-31T00:00:00"/>
    <d v="2016-10-31T00:00:00"/>
    <n v="1400"/>
    <x v="2"/>
    <n v="1"/>
    <s v="6207Н-001-"/>
    <n v="13.180555555555554"/>
    <s v="13"/>
    <n v="395.41666666666663"/>
    <s v="1"/>
    <n v="0"/>
  </r>
  <r>
    <x v="8"/>
    <x v="2"/>
    <s v="Население"/>
    <m/>
    <m/>
    <s v="Договор"/>
    <d v="2014-09-30T00:00:00"/>
    <d v="2015-01-31T00:00:00"/>
    <n v="3100.37"/>
    <x v="2"/>
    <n v="1"/>
    <s v="6207Н-001-"/>
    <n v="12.166666666666666"/>
    <s v="13"/>
    <n v="243.33333333333331"/>
    <s v="4"/>
    <n v="0"/>
  </r>
  <r>
    <x v="8"/>
    <x v="2"/>
    <s v="Население"/>
    <m/>
    <m/>
    <s v="Договор"/>
    <d v="2010-07-31T00:00:00"/>
    <d v="2010-08-20T00:00:00"/>
    <n v="190.24"/>
    <x v="2"/>
    <n v="1"/>
    <s v="6207Н-001-"/>
    <n v="62.861111111111114"/>
    <s v="23"/>
    <n v="1865.5555555555554"/>
    <s v="4"/>
    <s v="5"/>
  </r>
  <r>
    <x v="8"/>
    <x v="2"/>
    <s v="Население"/>
    <m/>
    <m/>
    <s v="Договор"/>
    <d v="2014-06-30T00:00:00"/>
    <d v="2016-04-30T00:00:00"/>
    <n v="800"/>
    <x v="2"/>
    <n v="1"/>
    <s v="6207Н-001-"/>
    <n v="15.208333333333334"/>
    <s v="14"/>
    <n v="212.91666666666669"/>
    <s v="1"/>
    <n v="0"/>
  </r>
  <r>
    <x v="8"/>
    <x v="2"/>
    <s v="Население"/>
    <m/>
    <m/>
    <s v="Договор"/>
    <d v="2014-12-31T00:00:00"/>
    <d v="2016-09-30T00:00:00"/>
    <n v="1521.04"/>
    <x v="2"/>
    <n v="1"/>
    <s v="6207Н-001-"/>
    <n v="9.125"/>
    <s v="10"/>
    <n v="365"/>
    <s v="1"/>
    <n v="0"/>
  </r>
  <r>
    <x v="8"/>
    <x v="2"/>
    <s v="Население"/>
    <m/>
    <m/>
    <s v="Договор"/>
    <d v="2011-09-30T00:00:00"/>
    <d v="2011-10-20T00:00:00"/>
    <n v="29817.02"/>
    <x v="2"/>
    <n v="1"/>
    <s v="6207Н-001-"/>
    <n v="48.666666666666664"/>
    <s v="22"/>
    <n v="1439.7222222222224"/>
    <s v="4"/>
    <s v="5"/>
  </r>
  <r>
    <x v="8"/>
    <x v="2"/>
    <s v="Население"/>
    <m/>
    <m/>
    <s v="Договор"/>
    <d v="2014-04-30T00:00:00"/>
    <d v="2016-04-30T00:00:00"/>
    <n v="31472"/>
    <x v="2"/>
    <n v="1"/>
    <s v="6207Н-001-"/>
    <n v="17.236111111111111"/>
    <s v="14"/>
    <n v="212.91666666666669"/>
    <s v="1"/>
    <n v="0"/>
  </r>
  <r>
    <x v="8"/>
    <x v="2"/>
    <s v="Население"/>
    <m/>
    <m/>
    <s v="Договор"/>
    <d v="2014-03-31T00:00:00"/>
    <d v="2015-03-31T00:00:00"/>
    <n v="5556.23"/>
    <x v="2"/>
    <n v="1"/>
    <s v="6207Н-001-"/>
    <n v="18.25"/>
    <s v="15"/>
    <n v="182.5"/>
    <s v="4"/>
    <n v="0"/>
  </r>
  <r>
    <x v="8"/>
    <x v="2"/>
    <s v="Население"/>
    <m/>
    <m/>
    <s v="Договор"/>
    <d v="2014-04-30T00:00:00"/>
    <d v="2015-01-31T00:00:00"/>
    <n v="4484"/>
    <x v="2"/>
    <n v="1"/>
    <s v="6207Н-001-"/>
    <n v="17.236111111111111"/>
    <s v="14"/>
    <n v="243.33333333333331"/>
    <s v="4"/>
    <n v="0"/>
  </r>
  <r>
    <x v="8"/>
    <x v="2"/>
    <s v="Население"/>
    <m/>
    <m/>
    <s v="Договор"/>
    <d v="2014-08-31T00:00:00"/>
    <d v="2017-10-31T00:00:00"/>
    <n v="3500"/>
    <x v="2"/>
    <n v="1"/>
    <s v="6207Н-001-"/>
    <n v="13.180555555555554"/>
    <s v="13"/>
    <n v="760.41666666666674"/>
    <s v="1"/>
    <n v="0"/>
  </r>
  <r>
    <x v="8"/>
    <x v="2"/>
    <s v="Население"/>
    <m/>
    <m/>
    <s v="Договор"/>
    <d v="2014-09-30T00:00:00"/>
    <d v="2014-11-30T00:00:00"/>
    <n v="2036.12"/>
    <x v="2"/>
    <n v="1"/>
    <s v="6207Н-001-"/>
    <n v="12.166666666666666"/>
    <s v="13"/>
    <n v="304.16666666666669"/>
    <s v="4"/>
    <n v="0"/>
  </r>
  <r>
    <x v="8"/>
    <x v="2"/>
    <s v="Население"/>
    <m/>
    <m/>
    <s v="Договор"/>
    <d v="2014-12-31T00:00:00"/>
    <d v="2015-06-30T00:00:00"/>
    <n v="5683"/>
    <x v="2"/>
    <n v="1"/>
    <s v="6207Н-001-"/>
    <n v="9.125"/>
    <s v="10"/>
    <n v="91.25"/>
    <s v="4"/>
    <n v="0"/>
  </r>
  <r>
    <x v="8"/>
    <x v="2"/>
    <s v="Население"/>
    <m/>
    <m/>
    <s v="Договор"/>
    <d v="2014-05-31T00:00:00"/>
    <d v="2014-11-30T00:00:00"/>
    <n v="4130"/>
    <x v="2"/>
    <n v="1"/>
    <s v="6207Н-001-"/>
    <n v="16.222222222222221"/>
    <s v="14"/>
    <n v="304.16666666666669"/>
    <s v="4"/>
    <n v="0"/>
  </r>
  <r>
    <x v="8"/>
    <x v="2"/>
    <s v="Население"/>
    <m/>
    <m/>
    <s v="Договор"/>
    <d v="2014-10-31T00:00:00"/>
    <d v="2016-04-30T00:00:00"/>
    <n v="2110"/>
    <x v="2"/>
    <n v="1"/>
    <s v="6207Н-001-"/>
    <n v="11.152777777777777"/>
    <s v="12"/>
    <n v="212.91666666666669"/>
    <s v="1"/>
    <n v="0"/>
  </r>
  <r>
    <x v="8"/>
    <x v="2"/>
    <s v="Население"/>
    <m/>
    <m/>
    <s v="Договор"/>
    <d v="2014-04-30T00:00:00"/>
    <d v="2017-01-31T00:00:00"/>
    <n v="884"/>
    <x v="2"/>
    <n v="1"/>
    <s v="6207Н-001-"/>
    <n v="17.236111111111111"/>
    <s v="14"/>
    <n v="486.66666666666663"/>
    <s v="1"/>
    <n v="0"/>
  </r>
  <r>
    <x v="8"/>
    <x v="2"/>
    <s v="Население"/>
    <m/>
    <m/>
    <s v="Договор"/>
    <d v="2014-11-30T00:00:00"/>
    <d v="2015-09-30T00:00:00"/>
    <n v="346"/>
    <x v="2"/>
    <n v="1"/>
    <s v="6207Н-001-"/>
    <n v="10.138888888888889"/>
    <s v="11"/>
    <n v="0"/>
    <s v="1"/>
    <n v="0"/>
  </r>
  <r>
    <x v="8"/>
    <x v="2"/>
    <s v="Население"/>
    <m/>
    <m/>
    <s v="Договор"/>
    <d v="2014-09-30T00:00:00"/>
    <d v="2015-02-28T00:00:00"/>
    <n v="3539.83"/>
    <x v="2"/>
    <n v="1"/>
    <s v="6207Н-001-"/>
    <n v="12.166666666666666"/>
    <s v="13"/>
    <n v="212.91666666666669"/>
    <s v="4"/>
    <n v="0"/>
  </r>
  <r>
    <x v="8"/>
    <x v="2"/>
    <s v="Население"/>
    <m/>
    <m/>
    <s v="Договор"/>
    <d v="2014-10-31T00:00:00"/>
    <d v="2017-09-30T00:00:00"/>
    <n v="1510"/>
    <x v="2"/>
    <n v="1"/>
    <s v="6207Н-001-"/>
    <n v="11.152777777777777"/>
    <s v="12"/>
    <n v="730"/>
    <s v="1"/>
    <n v="0"/>
  </r>
  <r>
    <x v="8"/>
    <x v="2"/>
    <s v="Население"/>
    <m/>
    <m/>
    <s v="Договор"/>
    <d v="2014-04-30T00:00:00"/>
    <d v="2014-05-31T00:00:00"/>
    <n v="1312.68"/>
    <x v="2"/>
    <n v="1"/>
    <s v="6207Н-001-"/>
    <n v="17.236111111111111"/>
    <s v="14"/>
    <n v="486.66666666666663"/>
    <s v="4"/>
    <s v="5"/>
  </r>
  <r>
    <x v="8"/>
    <x v="2"/>
    <s v="Население"/>
    <m/>
    <m/>
    <s v="Договор"/>
    <d v="2014-04-30T00:00:00"/>
    <d v="2014-09-30T00:00:00"/>
    <n v="4202.9799999999996"/>
    <x v="2"/>
    <n v="1"/>
    <s v="6207Н-001-"/>
    <n v="17.236111111111111"/>
    <s v="14"/>
    <n v="365"/>
    <s v="4"/>
    <s v="5"/>
  </r>
  <r>
    <x v="8"/>
    <x v="2"/>
    <s v="Население"/>
    <m/>
    <m/>
    <s v="Договор"/>
    <d v="2014-06-30T00:00:00"/>
    <d v="2014-11-30T00:00:00"/>
    <n v="4804.53"/>
    <x v="2"/>
    <n v="1"/>
    <s v="6207Н-001-"/>
    <n v="15.208333333333334"/>
    <s v="14"/>
    <n v="304.16666666666669"/>
    <s v="4"/>
    <n v="0"/>
  </r>
  <r>
    <x v="8"/>
    <x v="2"/>
    <s v="Население"/>
    <m/>
    <m/>
    <s v="Договор"/>
    <d v="2009-11-30T00:00:00"/>
    <d v="2009-12-20T00:00:00"/>
    <n v="857.46"/>
    <x v="2"/>
    <n v="1"/>
    <s v="6207Н-001-"/>
    <n v="70.972222222222214"/>
    <s v="23"/>
    <n v="2108.8888888888887"/>
    <s v="4"/>
    <s v="5"/>
  </r>
  <r>
    <x v="8"/>
    <x v="2"/>
    <s v="Население"/>
    <m/>
    <m/>
    <s v="Договор"/>
    <d v="2015-05-31T00:00:00"/>
    <d v="2016-02-29T00:00:00"/>
    <n v="936"/>
    <x v="2"/>
    <n v="1"/>
    <s v="6207Н-001-"/>
    <n v="4.0555555555555554"/>
    <s v="05"/>
    <n v="151.06944444444443"/>
    <s v="1"/>
    <n v="0"/>
  </r>
  <r>
    <x v="8"/>
    <x v="2"/>
    <s v="Население"/>
    <m/>
    <m/>
    <s v="Договор"/>
    <d v="2014-05-31T00:00:00"/>
    <d v="2014-07-31T00:00:00"/>
    <n v="3497.64"/>
    <x v="2"/>
    <n v="1"/>
    <s v="6207Н-001-"/>
    <n v="16.222222222222221"/>
    <s v="14"/>
    <n v="425.83333333333337"/>
    <s v="4"/>
    <s v="5"/>
  </r>
  <r>
    <x v="8"/>
    <x v="2"/>
    <s v="Население"/>
    <m/>
    <m/>
    <s v="Договор"/>
    <d v="2015-08-31T00:00:00"/>
    <d v="2015-09-20T00:00:00"/>
    <n v="164.71"/>
    <x v="2"/>
    <n v="1"/>
    <s v="6207Н-001-"/>
    <n v="1.0138888888888888"/>
    <s v="02"/>
    <n v="10.138888888888888"/>
    <s v="2"/>
    <n v="0"/>
  </r>
  <r>
    <x v="8"/>
    <x v="2"/>
    <s v="Население"/>
    <m/>
    <m/>
    <s v="Договор"/>
    <d v="2014-11-30T00:00:00"/>
    <d v="2014-12-31T00:00:00"/>
    <n v="817.39"/>
    <x v="2"/>
    <n v="1"/>
    <s v="6207Н-001-"/>
    <n v="10.138888888888889"/>
    <s v="11"/>
    <n v="273.75"/>
    <s v="4"/>
    <n v="0"/>
  </r>
  <r>
    <x v="8"/>
    <x v="2"/>
    <s v="Население"/>
    <m/>
    <m/>
    <s v="Договор"/>
    <d v="2015-07-31T00:00:00"/>
    <d v="2015-08-20T00:00:00"/>
    <n v="806.2"/>
    <x v="2"/>
    <n v="1"/>
    <s v="6207Н-001-"/>
    <n v="2.0277777777777777"/>
    <s v="03"/>
    <n v="40.55555555555555"/>
    <s v="2"/>
    <n v="0"/>
  </r>
  <r>
    <x v="8"/>
    <x v="2"/>
    <s v="Население"/>
    <m/>
    <m/>
    <s v="Договор"/>
    <d v="2015-01-31T00:00:00"/>
    <d v="2015-03-31T00:00:00"/>
    <n v="911.47"/>
    <x v="2"/>
    <n v="1"/>
    <s v="6207Н-001-"/>
    <n v="8.1111111111111107"/>
    <s v="09"/>
    <n v="182.5"/>
    <s v="4"/>
    <n v="0"/>
  </r>
  <r>
    <x v="8"/>
    <x v="2"/>
    <s v="Население"/>
    <m/>
    <m/>
    <s v="Договор"/>
    <d v="2014-09-30T00:00:00"/>
    <d v="2016-11-30T00:00:00"/>
    <n v="2212.48"/>
    <x v="2"/>
    <n v="1"/>
    <s v="6207Н-001-"/>
    <n v="12.166666666666666"/>
    <s v="13"/>
    <n v="425.83333333333337"/>
    <s v="1"/>
    <n v="0"/>
  </r>
  <r>
    <x v="8"/>
    <x v="2"/>
    <s v="Население"/>
    <m/>
    <m/>
    <s v="Договор"/>
    <d v="2014-03-31T00:00:00"/>
    <d v="2018-04-30T00:00:00"/>
    <n v="244023.81"/>
    <x v="2"/>
    <n v="1"/>
    <s v="6207Н-001-"/>
    <n v="18.25"/>
    <s v="15"/>
    <n v="942.91666666666674"/>
    <s v="1"/>
    <n v="0"/>
  </r>
  <r>
    <x v="8"/>
    <x v="2"/>
    <s v="Население"/>
    <m/>
    <m/>
    <s v="Договор"/>
    <d v="2014-01-31T00:00:00"/>
    <d v="2014-07-31T00:00:00"/>
    <n v="6448.9"/>
    <x v="2"/>
    <n v="1"/>
    <s v="6207Н-001-"/>
    <n v="20.277777777777779"/>
    <s v="15"/>
    <n v="425.83333333333337"/>
    <s v="4"/>
    <s v="5"/>
  </r>
  <r>
    <x v="8"/>
    <x v="2"/>
    <s v="Население"/>
    <m/>
    <m/>
    <s v="Договор"/>
    <d v="2014-04-30T00:00:00"/>
    <d v="2016-12-31T00:00:00"/>
    <n v="2500"/>
    <x v="2"/>
    <n v="1"/>
    <s v="6207Н-001-"/>
    <n v="17.236111111111111"/>
    <s v="14"/>
    <n v="456.25"/>
    <s v="1"/>
    <n v="0"/>
  </r>
  <r>
    <x v="8"/>
    <x v="2"/>
    <s v="Население"/>
    <m/>
    <m/>
    <s v="Договор"/>
    <d v="2014-11-30T00:00:00"/>
    <d v="2018-05-31T00:00:00"/>
    <n v="2450"/>
    <x v="2"/>
    <n v="1"/>
    <s v="6207Н-001-"/>
    <n v="10.138888888888889"/>
    <s v="11"/>
    <n v="973.33333333333326"/>
    <s v="1"/>
    <n v="0"/>
  </r>
  <r>
    <x v="8"/>
    <x v="2"/>
    <s v="Население"/>
    <m/>
    <m/>
    <s v="Договор"/>
    <d v="2011-05-31T00:00:00"/>
    <d v="2011-06-20T00:00:00"/>
    <n v="7026.47"/>
    <x v="2"/>
    <n v="1"/>
    <s v="6207Н-001-"/>
    <n v="52.722222222222214"/>
    <s v="22"/>
    <n v="1561.3888888888889"/>
    <s v="4"/>
    <s v="5"/>
  </r>
  <r>
    <x v="8"/>
    <x v="2"/>
    <s v="Население"/>
    <m/>
    <m/>
    <s v="Договор"/>
    <d v="2009-10-31T00:00:00"/>
    <d v="2009-11-20T00:00:00"/>
    <n v="0"/>
    <x v="2"/>
    <n v="1"/>
    <s v="6207Н-001-"/>
    <n v="71.986111111111114"/>
    <s v="23"/>
    <n v="2139.3055555555552"/>
    <s v="4"/>
    <s v="5"/>
  </r>
  <r>
    <x v="8"/>
    <x v="2"/>
    <s v="Население"/>
    <m/>
    <m/>
    <s v="Договор"/>
    <d v="2014-07-31T00:00:00"/>
    <d v="2015-11-30T00:00:00"/>
    <n v="390.26"/>
    <x v="2"/>
    <n v="1"/>
    <s v="6207Н-001-"/>
    <n v="14.194444444444446"/>
    <s v="13"/>
    <n v="60.833333333333329"/>
    <s v="1"/>
    <n v="0"/>
  </r>
  <r>
    <x v="8"/>
    <x v="2"/>
    <s v="Население"/>
    <m/>
    <m/>
    <s v="Договор"/>
    <d v="2014-02-28T00:00:00"/>
    <d v="2014-07-31T00:00:00"/>
    <n v="593"/>
    <x v="2"/>
    <n v="1"/>
    <s v="6207Н-001-"/>
    <n v="19.263888888888889"/>
    <s v="15"/>
    <n v="425.83333333333337"/>
    <s v="4"/>
    <s v="5"/>
  </r>
  <r>
    <x v="8"/>
    <x v="2"/>
    <s v="Население"/>
    <m/>
    <m/>
    <s v="Договор"/>
    <d v="2011-04-30T00:00:00"/>
    <d v="2011-05-20T00:00:00"/>
    <n v="3557.45"/>
    <x v="2"/>
    <n v="1"/>
    <s v="6207Н-001-"/>
    <n v="53.736111111111114"/>
    <s v="22"/>
    <n v="1591.8055555555554"/>
    <s v="4"/>
    <s v="5"/>
  </r>
  <r>
    <x v="8"/>
    <x v="2"/>
    <s v="Население"/>
    <m/>
    <m/>
    <s v="Договор"/>
    <d v="2014-09-30T00:00:00"/>
    <d v="2015-08-31T00:00:00"/>
    <n v="8342.08"/>
    <x v="2"/>
    <n v="1"/>
    <s v="6207Н-001-"/>
    <n v="12.166666666666666"/>
    <s v="13"/>
    <n v="30.416666666666664"/>
    <s v="2"/>
    <n v="0"/>
  </r>
  <r>
    <x v="8"/>
    <x v="2"/>
    <s v="Население"/>
    <m/>
    <m/>
    <s v="Договор"/>
    <d v="2014-12-31T00:00:00"/>
    <d v="2018-02-28T00:00:00"/>
    <n v="3442"/>
    <x v="2"/>
    <n v="1"/>
    <s v="6207Н-001-"/>
    <n v="9.125"/>
    <s v="10"/>
    <n v="880.05555555555554"/>
    <s v="1"/>
    <n v="0"/>
  </r>
  <r>
    <x v="8"/>
    <x v="2"/>
    <s v="Население"/>
    <m/>
    <m/>
    <s v="Договор"/>
    <d v="2014-06-30T00:00:00"/>
    <d v="2017-08-31T00:00:00"/>
    <n v="4480"/>
    <x v="2"/>
    <n v="1"/>
    <s v="6207Н-001-"/>
    <n v="15.208333333333334"/>
    <s v="14"/>
    <n v="699.58333333333337"/>
    <s v="1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3" applyNumberFormats="0" applyBorderFormats="0" applyFontFormats="0" applyPatternFormats="0" applyAlignmentFormats="0" applyWidthHeightFormats="1" dataCaption="Значения" updatedVersion="4" minRefreshableVersion="3" useAutoFormatting="1" itemPrintTitles="1" createdVersion="4" indent="0" outline="1" outlineData="1" multipleFieldFilters="0">
  <location ref="A3:C13" firstHeaderRow="1" firstDataRow="1" firstDataCol="3"/>
  <pivotFields count="17">
    <pivotField axis="axisRow" outline="0" showAll="0" defaultSubtotal="0">
      <items count="9">
        <item x="0"/>
        <item x="2"/>
        <item x="3"/>
        <item x="4"/>
        <item x="5"/>
        <item x="6"/>
        <item x="7"/>
        <item x="8"/>
        <item x="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outline="0" showAll="0" defaultSubtotal="0">
      <items count="3">
        <item x="2"/>
        <item x="0"/>
        <item x="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showAll="0"/>
    <pivotField showAll="0"/>
    <pivotField showAll="0"/>
    <pivotField showAll="0"/>
    <pivotField showAll="0"/>
    <pivotField showAll="0"/>
    <pivotField showAll="0"/>
    <pivotField axis="axisRow" showAll="0">
      <items count="4">
        <item x="2"/>
        <item x="0"/>
        <item x="1"/>
        <item t="default"/>
      </items>
    </pivotField>
    <pivotField showAll="0"/>
    <pivotField showAll="0"/>
    <pivotField showAll="0"/>
    <pivotField showAll="0"/>
    <pivotField showAll="0"/>
    <pivotField showAll="0"/>
    <pivotField showAll="0"/>
  </pivotFields>
  <rowFields count="3">
    <field x="0"/>
    <field x="1"/>
    <field x="9"/>
  </rowFields>
  <rowItems count="10">
    <i>
      <x/>
      <x v="1"/>
      <x v="1"/>
    </i>
    <i>
      <x v="1"/>
      <x/>
      <x/>
    </i>
    <i>
      <x v="2"/>
      <x/>
      <x/>
    </i>
    <i>
      <x v="3"/>
      <x/>
      <x/>
    </i>
    <i>
      <x v="4"/>
      <x/>
      <x/>
    </i>
    <i>
      <x v="5"/>
      <x/>
      <x/>
    </i>
    <i>
      <x v="6"/>
      <x/>
      <x/>
    </i>
    <i>
      <x v="7"/>
      <x/>
      <x/>
    </i>
    <i>
      <x v="8"/>
      <x v="2"/>
      <x v="2"/>
    </i>
    <i t="grand">
      <x/>
    </i>
  </rowItems>
  <colItems count="1">
    <i/>
  </colItems>
  <formats count="3">
    <format dxfId="6">
      <pivotArea dataOnly="0" labelOnly="1" fieldPosition="0">
        <references count="1">
          <reference field="0" count="1">
            <x v="0"/>
          </reference>
        </references>
      </pivotArea>
    </format>
    <format dxfId="5">
      <pivotArea dataOnly="0" labelOnly="1" fieldPosition="0">
        <references count="2">
          <reference field="0" count="1" selected="0">
            <x v="0"/>
          </reference>
          <reference field="1" count="1">
            <x v="1"/>
          </reference>
        </references>
      </pivotArea>
    </format>
    <format dxfId="4">
      <pivotArea dataOnly="0" labelOnly="1" fieldPosition="0">
        <references count="3">
          <reference field="0" count="1" selected="0">
            <x v="0"/>
          </reference>
          <reference field="1" count="1" selected="0">
            <x v="1"/>
          </reference>
          <reference field="9" count="1">
            <x v="1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9BDF99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3:C13"/>
  <sheetViews>
    <sheetView showFormulas="1" topLeftCell="A4" workbookViewId="0">
      <selection activeCell="A47" sqref="A47:A48"/>
    </sheetView>
  </sheetViews>
  <sheetFormatPr defaultRowHeight="12.75" x14ac:dyDescent="0.2"/>
  <cols>
    <col min="1" max="1" width="18.28515625" bestFit="1" customWidth="1"/>
    <col min="2" max="2" width="9.28515625" customWidth="1"/>
    <col min="3" max="3" width="6.85546875" customWidth="1"/>
  </cols>
  <sheetData>
    <row r="3" spans="1:3" x14ac:dyDescent="0.2">
      <c r="A3" s="20" t="s">
        <v>68</v>
      </c>
      <c r="B3" s="20" t="s">
        <v>13</v>
      </c>
      <c r="C3" s="20" t="s">
        <v>17</v>
      </c>
    </row>
    <row r="4" spans="1:3" x14ac:dyDescent="0.2">
      <c r="A4" s="42" t="s">
        <v>75</v>
      </c>
      <c r="B4" s="42" t="s">
        <v>72</v>
      </c>
      <c r="C4" s="42" t="s">
        <v>30</v>
      </c>
    </row>
    <row r="5" spans="1:3" x14ac:dyDescent="0.2">
      <c r="A5" s="30" t="s">
        <v>83</v>
      </c>
      <c r="B5" s="30" t="s">
        <v>82</v>
      </c>
      <c r="C5" s="30" t="s">
        <v>69</v>
      </c>
    </row>
    <row r="6" spans="1:3" x14ac:dyDescent="0.2">
      <c r="A6" s="30" t="s">
        <v>84</v>
      </c>
      <c r="B6" s="30" t="s">
        <v>82</v>
      </c>
      <c r="C6" s="30" t="s">
        <v>69</v>
      </c>
    </row>
    <row r="7" spans="1:3" x14ac:dyDescent="0.2">
      <c r="A7" s="30" t="s">
        <v>85</v>
      </c>
      <c r="B7" s="30" t="s">
        <v>82</v>
      </c>
      <c r="C7" s="30" t="s">
        <v>69</v>
      </c>
    </row>
    <row r="8" spans="1:3" x14ac:dyDescent="0.2">
      <c r="A8" s="30" t="s">
        <v>86</v>
      </c>
      <c r="B8" s="30" t="s">
        <v>82</v>
      </c>
      <c r="C8" s="30" t="s">
        <v>69</v>
      </c>
    </row>
    <row r="9" spans="1:3" x14ac:dyDescent="0.2">
      <c r="A9" s="30" t="s">
        <v>87</v>
      </c>
      <c r="B9" s="30" t="s">
        <v>82</v>
      </c>
      <c r="C9" s="30" t="s">
        <v>69</v>
      </c>
    </row>
    <row r="10" spans="1:3" x14ac:dyDescent="0.2">
      <c r="A10" s="30" t="s">
        <v>88</v>
      </c>
      <c r="B10" s="30" t="s">
        <v>82</v>
      </c>
      <c r="C10" s="30" t="s">
        <v>69</v>
      </c>
    </row>
    <row r="11" spans="1:3" x14ac:dyDescent="0.2">
      <c r="A11" s="30" t="s">
        <v>89</v>
      </c>
      <c r="B11" s="30" t="s">
        <v>82</v>
      </c>
      <c r="C11" s="30" t="s">
        <v>69</v>
      </c>
    </row>
    <row r="12" spans="1:3" x14ac:dyDescent="0.2">
      <c r="A12" s="30" t="s">
        <v>70</v>
      </c>
      <c r="B12" s="30" t="s">
        <v>70</v>
      </c>
      <c r="C12" s="30" t="s">
        <v>70</v>
      </c>
    </row>
    <row r="13" spans="1:3" x14ac:dyDescent="0.2">
      <c r="A13" s="30" t="s">
        <v>71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X136"/>
  <sheetViews>
    <sheetView tabSelected="1" topLeftCell="I1" zoomScale="70" zoomScaleNormal="70" zoomScaleSheetLayoutView="80" workbookViewId="0">
      <pane ySplit="9" topLeftCell="A100" activePane="bottomLeft" state="frozen"/>
      <selection pane="bottomLeft" activeCell="N100" sqref="N100"/>
    </sheetView>
  </sheetViews>
  <sheetFormatPr defaultRowHeight="12.75" x14ac:dyDescent="0.2"/>
  <cols>
    <col min="1" max="1" width="12" style="7" customWidth="1"/>
    <col min="2" max="2" width="7.85546875" style="7" customWidth="1"/>
    <col min="3" max="3" width="16.85546875" style="7" customWidth="1"/>
    <col min="4" max="4" width="18.28515625" style="7" customWidth="1"/>
    <col min="5" max="5" width="14.140625" style="7" customWidth="1"/>
    <col min="6" max="6" width="14.7109375" style="7" customWidth="1"/>
    <col min="7" max="7" width="13.7109375" style="7" customWidth="1"/>
    <col min="8" max="8" width="11" style="7" customWidth="1"/>
    <col min="9" max="9" width="21.42578125" style="7" customWidth="1"/>
    <col min="10" max="10" width="17.85546875" style="7" bestFit="1" customWidth="1"/>
    <col min="11" max="11" width="8.7109375" style="7" customWidth="1"/>
    <col min="12" max="12" width="11.140625" style="7" customWidth="1"/>
    <col min="13" max="17" width="10.85546875" style="7" customWidth="1"/>
    <col min="18" max="18" width="6" style="7" customWidth="1"/>
    <col min="19" max="19" width="11.140625" style="7" customWidth="1"/>
    <col min="20" max="22" width="6" style="7" customWidth="1"/>
    <col min="23" max="24" width="9.140625" style="60"/>
    <col min="25" max="16384" width="9.140625" style="7"/>
  </cols>
  <sheetData>
    <row r="1" spans="1:24" ht="12.75" customHeight="1" x14ac:dyDescent="0.2">
      <c r="A1" s="5"/>
      <c r="B1" s="5"/>
      <c r="C1" s="6"/>
    </row>
    <row r="2" spans="1:24" x14ac:dyDescent="0.2">
      <c r="W2" s="60">
        <v>0</v>
      </c>
      <c r="X2" s="61" t="s">
        <v>22</v>
      </c>
    </row>
    <row r="3" spans="1:24" x14ac:dyDescent="0.2">
      <c r="A3" s="4"/>
      <c r="B3" s="4"/>
      <c r="C3" s="4"/>
      <c r="W3" s="60">
        <v>1</v>
      </c>
      <c r="X3" s="61" t="s">
        <v>60</v>
      </c>
    </row>
    <row r="4" spans="1:24" x14ac:dyDescent="0.2">
      <c r="A4" s="1"/>
      <c r="W4" s="60">
        <v>2</v>
      </c>
      <c r="X4" s="61" t="s">
        <v>61</v>
      </c>
    </row>
    <row r="5" spans="1:24" x14ac:dyDescent="0.2">
      <c r="I5" s="10">
        <f>SUBTOTAL(9,I10:I136)</f>
        <v>40247.239999999991</v>
      </c>
      <c r="W5" s="60">
        <v>3</v>
      </c>
      <c r="X5" s="61" t="s">
        <v>62</v>
      </c>
    </row>
    <row r="6" spans="1:24" x14ac:dyDescent="0.2">
      <c r="O6" s="11">
        <v>42277</v>
      </c>
      <c r="W6" s="60">
        <v>4</v>
      </c>
      <c r="X6" s="61" t="s">
        <v>63</v>
      </c>
    </row>
    <row r="7" spans="1:24" x14ac:dyDescent="0.2">
      <c r="A7" s="7">
        <v>1</v>
      </c>
      <c r="B7" s="7">
        <f>+A7+1</f>
        <v>2</v>
      </c>
      <c r="C7" s="7">
        <f t="shared" ref="C7:Q7" si="0">+B7+1</f>
        <v>3</v>
      </c>
      <c r="D7" s="7">
        <f t="shared" si="0"/>
        <v>4</v>
      </c>
      <c r="E7" s="7">
        <f t="shared" si="0"/>
        <v>5</v>
      </c>
      <c r="F7" s="7">
        <f t="shared" si="0"/>
        <v>6</v>
      </c>
      <c r="G7" s="7">
        <f t="shared" si="0"/>
        <v>7</v>
      </c>
      <c r="H7" s="7">
        <f t="shared" si="0"/>
        <v>8</v>
      </c>
      <c r="I7" s="7">
        <f t="shared" si="0"/>
        <v>9</v>
      </c>
      <c r="J7" s="7">
        <f t="shared" si="0"/>
        <v>10</v>
      </c>
      <c r="K7" s="7">
        <f t="shared" si="0"/>
        <v>11</v>
      </c>
      <c r="L7" s="7">
        <f t="shared" si="0"/>
        <v>12</v>
      </c>
      <c r="M7" s="7">
        <f t="shared" si="0"/>
        <v>13</v>
      </c>
      <c r="N7" s="7">
        <f t="shared" si="0"/>
        <v>14</v>
      </c>
      <c r="O7" s="7">
        <f t="shared" si="0"/>
        <v>15</v>
      </c>
      <c r="P7" s="7">
        <f t="shared" si="0"/>
        <v>16</v>
      </c>
      <c r="Q7" s="7">
        <f t="shared" si="0"/>
        <v>17</v>
      </c>
      <c r="W7" s="60">
        <v>5</v>
      </c>
      <c r="X7" s="61" t="s">
        <v>64</v>
      </c>
    </row>
    <row r="8" spans="1:24" ht="56.25" x14ac:dyDescent="0.2">
      <c r="A8" s="21" t="s">
        <v>75</v>
      </c>
      <c r="B8" s="21" t="s">
        <v>72</v>
      </c>
      <c r="C8" s="21" t="s">
        <v>76</v>
      </c>
      <c r="D8" s="21" t="s">
        <v>1</v>
      </c>
      <c r="E8" s="21" t="s">
        <v>2</v>
      </c>
      <c r="F8" s="21" t="s">
        <v>77</v>
      </c>
      <c r="G8" s="21" t="s">
        <v>3</v>
      </c>
      <c r="H8" s="21" t="s">
        <v>4</v>
      </c>
      <c r="I8" s="21" t="s">
        <v>5</v>
      </c>
      <c r="J8" s="12" t="s">
        <v>30</v>
      </c>
      <c r="K8" s="12" t="s">
        <v>74</v>
      </c>
      <c r="L8" s="12" t="s">
        <v>73</v>
      </c>
      <c r="M8" s="12" t="s">
        <v>25</v>
      </c>
      <c r="N8" s="31" t="s">
        <v>26</v>
      </c>
      <c r="O8" s="12" t="s">
        <v>27</v>
      </c>
      <c r="P8" s="32" t="s">
        <v>28</v>
      </c>
      <c r="Q8" s="33" t="s">
        <v>29</v>
      </c>
      <c r="W8" s="60">
        <v>6</v>
      </c>
      <c r="X8" s="61" t="s">
        <v>65</v>
      </c>
    </row>
    <row r="9" spans="1:24" x14ac:dyDescent="0.2">
      <c r="A9" s="8"/>
      <c r="B9" s="8"/>
      <c r="C9" s="8"/>
      <c r="D9" s="8"/>
      <c r="E9" s="8"/>
      <c r="F9" s="8"/>
      <c r="G9" s="8"/>
      <c r="H9" s="8"/>
      <c r="I9" s="8"/>
      <c r="J9" s="8"/>
      <c r="K9" s="22"/>
      <c r="L9" s="8"/>
      <c r="M9" s="8"/>
      <c r="N9" s="8"/>
      <c r="O9" s="8"/>
      <c r="P9" s="8"/>
      <c r="Q9" s="8"/>
      <c r="S9" s="46"/>
      <c r="U9" s="46"/>
      <c r="W9" s="60">
        <v>7</v>
      </c>
      <c r="X9" s="61" t="s">
        <v>66</v>
      </c>
    </row>
    <row r="10" spans="1:24" x14ac:dyDescent="0.2">
      <c r="A10" s="9" t="s">
        <v>83</v>
      </c>
      <c r="B10" s="9" t="s">
        <v>82</v>
      </c>
      <c r="C10" s="9" t="s">
        <v>7</v>
      </c>
      <c r="D10" s="9"/>
      <c r="E10" s="9"/>
      <c r="F10" s="9" t="s">
        <v>6</v>
      </c>
      <c r="G10" s="2">
        <v>42155</v>
      </c>
      <c r="H10" s="2">
        <v>42175</v>
      </c>
      <c r="I10" s="3">
        <v>273.5</v>
      </c>
      <c r="J10" s="16" t="s">
        <v>69</v>
      </c>
      <c r="K10" s="16">
        <f t="shared" ref="K10" si="1">LEN(J10)</f>
        <v>1</v>
      </c>
      <c r="L10" s="16" t="str">
        <f t="shared" ref="L10:L21" si="2">CONCATENATE(A10,B10,J10)</f>
        <v>6201Н-001-</v>
      </c>
      <c r="M10" s="13">
        <f t="shared" ref="M10:M21" si="3">YEARFRAC(G10,$O$6)*365/30</f>
        <v>4.0555555555555554</v>
      </c>
      <c r="N10" s="14" t="str">
        <f>LOOKUP(M10,$W$2:$W$25,$X$2:$X$25)</f>
        <v>05</v>
      </c>
      <c r="O10" s="13">
        <f t="shared" ref="O10:O21" si="4">YEARFRAC(H10,$O$6)*365</f>
        <v>101.3888888888889</v>
      </c>
      <c r="P10" s="15" t="str">
        <f t="shared" ref="P10:P21" si="5">IF(AND($O$6&lt;=H10),"1",IF(AND($O$6&gt;H10,O10&gt;=1,O10&lt;45),"2",IF(AND($O$6&gt;H10,O10&gt;=45,O10&lt;90),"3",IF(AND($O$6&gt;H10,O10&gt;=90),"4"))))</f>
        <v>4</v>
      </c>
      <c r="Q10" s="15">
        <f t="shared" ref="Q10:Q21" si="6">IF(AND($O$6&gt;H10,O10&gt;=365),"5",0)</f>
        <v>0</v>
      </c>
      <c r="S10" s="45"/>
      <c r="U10" s="45"/>
      <c r="W10" s="60">
        <v>8</v>
      </c>
      <c r="X10" s="61" t="s">
        <v>67</v>
      </c>
    </row>
    <row r="11" spans="1:24" x14ac:dyDescent="0.2">
      <c r="A11" s="9" t="s">
        <v>83</v>
      </c>
      <c r="B11" s="9" t="s">
        <v>82</v>
      </c>
      <c r="C11" s="9" t="s">
        <v>7</v>
      </c>
      <c r="D11" s="9"/>
      <c r="E11" s="9"/>
      <c r="F11" s="9" t="s">
        <v>6</v>
      </c>
      <c r="G11" s="2">
        <v>40237</v>
      </c>
      <c r="H11" s="2">
        <v>40257</v>
      </c>
      <c r="I11" s="3">
        <v>535.5</v>
      </c>
      <c r="J11" s="16" t="s">
        <v>69</v>
      </c>
      <c r="K11" s="16">
        <f t="shared" ref="K11" si="7">LEN(J11)</f>
        <v>1</v>
      </c>
      <c r="L11" s="16" t="str">
        <f t="shared" si="2"/>
        <v>6201Н-001-</v>
      </c>
      <c r="M11" s="13">
        <f t="shared" si="3"/>
        <v>67.930555555555557</v>
      </c>
      <c r="N11" s="14" t="str">
        <f t="shared" ref="N11:N74" si="8">LOOKUP(M11,$W$2:$W$25,$X$2:$X$25)</f>
        <v>23</v>
      </c>
      <c r="O11" s="13">
        <f t="shared" si="4"/>
        <v>2017.6388888888889</v>
      </c>
      <c r="P11" s="15" t="str">
        <f t="shared" si="5"/>
        <v>4</v>
      </c>
      <c r="Q11" s="15" t="str">
        <f t="shared" si="6"/>
        <v>5</v>
      </c>
      <c r="S11" s="45"/>
      <c r="U11" s="45"/>
      <c r="W11" s="60">
        <v>9</v>
      </c>
      <c r="X11" s="61" t="s">
        <v>17</v>
      </c>
    </row>
    <row r="12" spans="1:24" x14ac:dyDescent="0.2">
      <c r="A12" s="9" t="s">
        <v>83</v>
      </c>
      <c r="B12" s="9" t="s">
        <v>82</v>
      </c>
      <c r="C12" s="9" t="s">
        <v>7</v>
      </c>
      <c r="D12" s="9"/>
      <c r="E12" s="9"/>
      <c r="F12" s="9" t="s">
        <v>6</v>
      </c>
      <c r="G12" s="2">
        <v>42094</v>
      </c>
      <c r="H12" s="2">
        <v>42551</v>
      </c>
      <c r="I12" s="3">
        <v>619</v>
      </c>
      <c r="J12" s="16" t="s">
        <v>69</v>
      </c>
      <c r="K12" s="16">
        <f t="shared" ref="K12" si="9">LEN(J12)</f>
        <v>1</v>
      </c>
      <c r="L12" s="16" t="str">
        <f t="shared" si="2"/>
        <v>6201Н-001-</v>
      </c>
      <c r="M12" s="13">
        <f t="shared" si="3"/>
        <v>6.083333333333333</v>
      </c>
      <c r="N12" s="14" t="str">
        <f t="shared" si="8"/>
        <v>07</v>
      </c>
      <c r="O12" s="13">
        <f t="shared" si="4"/>
        <v>273.75</v>
      </c>
      <c r="P12" s="15" t="str">
        <f t="shared" si="5"/>
        <v>1</v>
      </c>
      <c r="Q12" s="15">
        <f t="shared" si="6"/>
        <v>0</v>
      </c>
      <c r="S12" s="45"/>
      <c r="U12" s="45"/>
      <c r="W12" s="60">
        <v>10</v>
      </c>
      <c r="X12" s="61" t="s">
        <v>12</v>
      </c>
    </row>
    <row r="13" spans="1:24" x14ac:dyDescent="0.2">
      <c r="A13" s="9" t="s">
        <v>83</v>
      </c>
      <c r="B13" s="9" t="s">
        <v>82</v>
      </c>
      <c r="C13" s="9" t="s">
        <v>7</v>
      </c>
      <c r="D13" s="9"/>
      <c r="E13" s="9"/>
      <c r="F13" s="9" t="s">
        <v>6</v>
      </c>
      <c r="G13" s="2">
        <v>41973</v>
      </c>
      <c r="H13" s="2">
        <v>41993</v>
      </c>
      <c r="I13" s="3">
        <v>383</v>
      </c>
      <c r="J13" s="16" t="s">
        <v>69</v>
      </c>
      <c r="K13" s="16">
        <f t="shared" ref="K13" si="10">LEN(J13)</f>
        <v>1</v>
      </c>
      <c r="L13" s="16" t="str">
        <f t="shared" si="2"/>
        <v>6201Н-001-</v>
      </c>
      <c r="M13" s="13">
        <f t="shared" si="3"/>
        <v>10.138888888888889</v>
      </c>
      <c r="N13" s="14" t="str">
        <f t="shared" si="8"/>
        <v>11</v>
      </c>
      <c r="O13" s="13">
        <f t="shared" si="4"/>
        <v>283.88888888888891</v>
      </c>
      <c r="P13" s="15" t="str">
        <f t="shared" si="5"/>
        <v>4</v>
      </c>
      <c r="Q13" s="15">
        <f t="shared" si="6"/>
        <v>0</v>
      </c>
      <c r="S13" s="45"/>
      <c r="U13" s="45"/>
      <c r="W13" s="60">
        <v>11</v>
      </c>
      <c r="X13" s="61" t="s">
        <v>9</v>
      </c>
    </row>
    <row r="14" spans="1:24" x14ac:dyDescent="0.2">
      <c r="A14" s="9" t="s">
        <v>83</v>
      </c>
      <c r="B14" s="9" t="s">
        <v>82</v>
      </c>
      <c r="C14" s="9" t="s">
        <v>7</v>
      </c>
      <c r="D14" s="9"/>
      <c r="E14" s="9"/>
      <c r="F14" s="9" t="s">
        <v>6</v>
      </c>
      <c r="G14" s="2">
        <v>40968</v>
      </c>
      <c r="H14" s="2">
        <v>40988</v>
      </c>
      <c r="I14" s="3">
        <v>6.7</v>
      </c>
      <c r="J14" s="16" t="s">
        <v>69</v>
      </c>
      <c r="K14" s="16">
        <f t="shared" ref="K14:K15" si="11">LEN(J14)</f>
        <v>1</v>
      </c>
      <c r="L14" s="16" t="str">
        <f t="shared" si="2"/>
        <v>6201Н-001-</v>
      </c>
      <c r="M14" s="13">
        <f t="shared" si="3"/>
        <v>43.597222222222221</v>
      </c>
      <c r="N14" s="14" t="str">
        <f t="shared" si="8"/>
        <v>21</v>
      </c>
      <c r="O14" s="13">
        <f t="shared" si="4"/>
        <v>1287.6388888888889</v>
      </c>
      <c r="P14" s="15" t="str">
        <f t="shared" si="5"/>
        <v>4</v>
      </c>
      <c r="Q14" s="15" t="str">
        <f t="shared" si="6"/>
        <v>5</v>
      </c>
      <c r="S14" s="45"/>
      <c r="U14" s="45"/>
      <c r="W14" s="60">
        <v>12</v>
      </c>
      <c r="X14" s="61" t="s">
        <v>11</v>
      </c>
    </row>
    <row r="15" spans="1:24" x14ac:dyDescent="0.2">
      <c r="A15" s="9" t="s">
        <v>83</v>
      </c>
      <c r="B15" s="9" t="s">
        <v>82</v>
      </c>
      <c r="C15" s="9" t="s">
        <v>7</v>
      </c>
      <c r="D15" s="9"/>
      <c r="E15" s="9"/>
      <c r="F15" s="9" t="s">
        <v>6</v>
      </c>
      <c r="G15" s="2">
        <v>40178</v>
      </c>
      <c r="H15" s="2">
        <v>40198</v>
      </c>
      <c r="I15" s="3">
        <v>274.93</v>
      </c>
      <c r="J15" s="16" t="s">
        <v>69</v>
      </c>
      <c r="K15" s="16">
        <f t="shared" si="11"/>
        <v>1</v>
      </c>
      <c r="L15" s="16" t="str">
        <f t="shared" si="2"/>
        <v>6201Н-001-</v>
      </c>
      <c r="M15" s="13">
        <f t="shared" si="3"/>
        <v>69.958333333333329</v>
      </c>
      <c r="N15" s="14" t="str">
        <f t="shared" si="8"/>
        <v>23</v>
      </c>
      <c r="O15" s="13">
        <f t="shared" si="4"/>
        <v>2078.4722222222222</v>
      </c>
      <c r="P15" s="15" t="str">
        <f t="shared" si="5"/>
        <v>4</v>
      </c>
      <c r="Q15" s="15" t="str">
        <f t="shared" si="6"/>
        <v>5</v>
      </c>
      <c r="S15" s="45"/>
      <c r="U15" s="45"/>
      <c r="W15" s="60">
        <v>15</v>
      </c>
      <c r="X15" s="61" t="s">
        <v>24</v>
      </c>
    </row>
    <row r="16" spans="1:24" x14ac:dyDescent="0.2">
      <c r="A16" s="9" t="s">
        <v>83</v>
      </c>
      <c r="B16" s="9" t="s">
        <v>82</v>
      </c>
      <c r="C16" s="9" t="s">
        <v>7</v>
      </c>
      <c r="D16" s="9"/>
      <c r="E16" s="9"/>
      <c r="F16" s="9" t="s">
        <v>6</v>
      </c>
      <c r="G16" s="2">
        <v>41943</v>
      </c>
      <c r="H16" s="2">
        <v>42369</v>
      </c>
      <c r="I16" s="3">
        <v>760</v>
      </c>
      <c r="J16" s="16" t="s">
        <v>69</v>
      </c>
      <c r="K16" s="16">
        <f t="shared" ref="K16" si="12">LEN(J16)</f>
        <v>1</v>
      </c>
      <c r="L16" s="16" t="str">
        <f t="shared" si="2"/>
        <v>6201Н-001-</v>
      </c>
      <c r="M16" s="13">
        <f t="shared" si="3"/>
        <v>11.152777777777777</v>
      </c>
      <c r="N16" s="14" t="str">
        <f t="shared" si="8"/>
        <v>12</v>
      </c>
      <c r="O16" s="13">
        <f t="shared" si="4"/>
        <v>91.25</v>
      </c>
      <c r="P16" s="15" t="str">
        <f t="shared" si="5"/>
        <v>1</v>
      </c>
      <c r="Q16" s="15">
        <f t="shared" si="6"/>
        <v>0</v>
      </c>
      <c r="S16" s="45"/>
      <c r="U16" s="45"/>
      <c r="W16" s="60">
        <v>18</v>
      </c>
      <c r="X16" s="61" t="s">
        <v>20</v>
      </c>
    </row>
    <row r="17" spans="1:24" x14ac:dyDescent="0.2">
      <c r="A17" s="9" t="s">
        <v>83</v>
      </c>
      <c r="B17" s="9" t="s">
        <v>82</v>
      </c>
      <c r="C17" s="9" t="s">
        <v>7</v>
      </c>
      <c r="D17" s="9"/>
      <c r="E17" s="9"/>
      <c r="F17" s="9" t="s">
        <v>6</v>
      </c>
      <c r="G17" s="2">
        <v>41882</v>
      </c>
      <c r="H17" s="2">
        <v>41902</v>
      </c>
      <c r="I17" s="3">
        <v>330.74</v>
      </c>
      <c r="J17" s="16" t="s">
        <v>69</v>
      </c>
      <c r="K17" s="16">
        <f t="shared" ref="K17" si="13">LEN(J17)</f>
        <v>1</v>
      </c>
      <c r="L17" s="16" t="str">
        <f t="shared" si="2"/>
        <v>6201Н-001-</v>
      </c>
      <c r="M17" s="13">
        <f t="shared" si="3"/>
        <v>13.180555555555554</v>
      </c>
      <c r="N17" s="14" t="str">
        <f t="shared" si="8"/>
        <v>13</v>
      </c>
      <c r="O17" s="13">
        <f t="shared" si="4"/>
        <v>375.13888888888886</v>
      </c>
      <c r="P17" s="15" t="str">
        <f t="shared" si="5"/>
        <v>4</v>
      </c>
      <c r="Q17" s="15" t="str">
        <f t="shared" si="6"/>
        <v>5</v>
      </c>
      <c r="S17" s="45"/>
      <c r="U17" s="45"/>
      <c r="W17" s="60">
        <v>21</v>
      </c>
      <c r="X17" s="61" t="s">
        <v>16</v>
      </c>
    </row>
    <row r="18" spans="1:24" x14ac:dyDescent="0.2">
      <c r="A18" s="9" t="s">
        <v>83</v>
      </c>
      <c r="B18" s="9" t="s">
        <v>82</v>
      </c>
      <c r="C18" s="9" t="s">
        <v>7</v>
      </c>
      <c r="D18" s="9"/>
      <c r="E18" s="9"/>
      <c r="F18" s="9" t="s">
        <v>6</v>
      </c>
      <c r="G18" s="2">
        <v>41670</v>
      </c>
      <c r="H18" s="2">
        <v>42429</v>
      </c>
      <c r="I18" s="3">
        <v>468</v>
      </c>
      <c r="J18" s="16" t="s">
        <v>69</v>
      </c>
      <c r="K18" s="16">
        <f t="shared" ref="K18" si="14">LEN(J18)</f>
        <v>1</v>
      </c>
      <c r="L18" s="16" t="str">
        <f t="shared" si="2"/>
        <v>6201Н-001-</v>
      </c>
      <c r="M18" s="13">
        <f t="shared" si="3"/>
        <v>20.277777777777779</v>
      </c>
      <c r="N18" s="14" t="str">
        <f t="shared" si="8"/>
        <v>15</v>
      </c>
      <c r="O18" s="13">
        <f t="shared" si="4"/>
        <v>151.06944444444443</v>
      </c>
      <c r="P18" s="15" t="str">
        <f t="shared" si="5"/>
        <v>1</v>
      </c>
      <c r="Q18" s="15">
        <f t="shared" si="6"/>
        <v>0</v>
      </c>
      <c r="S18" s="45"/>
      <c r="U18" s="45"/>
      <c r="W18" s="60">
        <v>24</v>
      </c>
      <c r="X18" s="61" t="s">
        <v>14</v>
      </c>
    </row>
    <row r="19" spans="1:24" x14ac:dyDescent="0.2">
      <c r="A19" s="9" t="s">
        <v>83</v>
      </c>
      <c r="B19" s="9" t="s">
        <v>82</v>
      </c>
      <c r="C19" s="9" t="s">
        <v>7</v>
      </c>
      <c r="D19" s="9"/>
      <c r="E19" s="9"/>
      <c r="F19" s="9" t="s">
        <v>6</v>
      </c>
      <c r="G19" s="2">
        <v>40482</v>
      </c>
      <c r="H19" s="2">
        <v>40502</v>
      </c>
      <c r="I19" s="3">
        <v>100</v>
      </c>
      <c r="J19" s="16" t="s">
        <v>69</v>
      </c>
      <c r="K19" s="16">
        <f t="shared" ref="K19" si="15">LEN(J19)</f>
        <v>1</v>
      </c>
      <c r="L19" s="16" t="str">
        <f t="shared" si="2"/>
        <v>6201Н-001-</v>
      </c>
      <c r="M19" s="13">
        <f t="shared" si="3"/>
        <v>59.81944444444445</v>
      </c>
      <c r="N19" s="14" t="str">
        <f t="shared" si="8"/>
        <v>22</v>
      </c>
      <c r="O19" s="13">
        <f t="shared" si="4"/>
        <v>1774.3055555555554</v>
      </c>
      <c r="P19" s="15" t="str">
        <f t="shared" si="5"/>
        <v>4</v>
      </c>
      <c r="Q19" s="15" t="str">
        <f t="shared" si="6"/>
        <v>5</v>
      </c>
      <c r="S19" s="45"/>
      <c r="U19" s="45"/>
      <c r="W19" s="60">
        <v>27</v>
      </c>
      <c r="X19" s="61" t="s">
        <v>15</v>
      </c>
    </row>
    <row r="20" spans="1:24" x14ac:dyDescent="0.2">
      <c r="A20" s="9" t="s">
        <v>83</v>
      </c>
      <c r="B20" s="9" t="s">
        <v>82</v>
      </c>
      <c r="C20" s="9" t="s">
        <v>7</v>
      </c>
      <c r="D20" s="9"/>
      <c r="E20" s="9"/>
      <c r="F20" s="9" t="s">
        <v>6</v>
      </c>
      <c r="G20" s="2">
        <v>41698</v>
      </c>
      <c r="H20" s="2">
        <v>41820</v>
      </c>
      <c r="I20" s="3">
        <v>596</v>
      </c>
      <c r="J20" s="16" t="s">
        <v>69</v>
      </c>
      <c r="K20" s="16">
        <f t="shared" ref="K20" si="16">LEN(J20)</f>
        <v>1</v>
      </c>
      <c r="L20" s="16" t="str">
        <f t="shared" si="2"/>
        <v>6201Н-001-</v>
      </c>
      <c r="M20" s="13">
        <f t="shared" si="3"/>
        <v>19.263888888888889</v>
      </c>
      <c r="N20" s="14" t="str">
        <f t="shared" si="8"/>
        <v>15</v>
      </c>
      <c r="O20" s="13">
        <f t="shared" si="4"/>
        <v>456.25</v>
      </c>
      <c r="P20" s="15" t="str">
        <f t="shared" si="5"/>
        <v>4</v>
      </c>
      <c r="Q20" s="15" t="str">
        <f t="shared" si="6"/>
        <v>5</v>
      </c>
      <c r="S20" s="45"/>
      <c r="U20" s="45"/>
      <c r="W20" s="60">
        <v>30</v>
      </c>
      <c r="X20" s="61" t="s">
        <v>21</v>
      </c>
    </row>
    <row r="21" spans="1:24" x14ac:dyDescent="0.2">
      <c r="A21" s="9" t="s">
        <v>83</v>
      </c>
      <c r="B21" s="9" t="s">
        <v>82</v>
      </c>
      <c r="C21" s="9" t="s">
        <v>7</v>
      </c>
      <c r="D21" s="9"/>
      <c r="E21" s="9"/>
      <c r="F21" s="9" t="s">
        <v>6</v>
      </c>
      <c r="G21" s="2">
        <v>40178</v>
      </c>
      <c r="H21" s="2">
        <v>40198</v>
      </c>
      <c r="I21" s="3">
        <v>100</v>
      </c>
      <c r="J21" s="16" t="s">
        <v>69</v>
      </c>
      <c r="K21" s="16">
        <f t="shared" ref="K21" si="17">LEN(J21)</f>
        <v>1</v>
      </c>
      <c r="L21" s="16" t="str">
        <f t="shared" si="2"/>
        <v>6201Н-001-</v>
      </c>
      <c r="M21" s="13">
        <f t="shared" si="3"/>
        <v>69.958333333333329</v>
      </c>
      <c r="N21" s="14" t="str">
        <f t="shared" si="8"/>
        <v>23</v>
      </c>
      <c r="O21" s="13">
        <f t="shared" si="4"/>
        <v>2078.4722222222222</v>
      </c>
      <c r="P21" s="15" t="str">
        <f t="shared" si="5"/>
        <v>4</v>
      </c>
      <c r="Q21" s="15" t="str">
        <f t="shared" si="6"/>
        <v>5</v>
      </c>
      <c r="S21" s="45"/>
      <c r="U21" s="45"/>
      <c r="W21" s="60">
        <v>33</v>
      </c>
      <c r="X21" s="61" t="s">
        <v>10</v>
      </c>
    </row>
    <row r="22" spans="1:24" x14ac:dyDescent="0.2">
      <c r="A22" s="9" t="s">
        <v>83</v>
      </c>
      <c r="B22" s="9" t="s">
        <v>82</v>
      </c>
      <c r="C22" s="9" t="s">
        <v>7</v>
      </c>
      <c r="D22" s="9"/>
      <c r="E22" s="9"/>
      <c r="F22" s="9" t="s">
        <v>6</v>
      </c>
      <c r="G22" s="2">
        <v>41670</v>
      </c>
      <c r="H22" s="2">
        <v>42277</v>
      </c>
      <c r="I22" s="3">
        <v>100</v>
      </c>
      <c r="J22" s="16" t="s">
        <v>69</v>
      </c>
      <c r="K22" s="16">
        <f t="shared" ref="K22" si="18">LEN(J22)</f>
        <v>1</v>
      </c>
      <c r="L22" s="16" t="str">
        <f t="shared" ref="L22:L35" si="19">CONCATENATE(A22,B22,J22)</f>
        <v>6201Н-001-</v>
      </c>
      <c r="M22" s="13">
        <f t="shared" ref="M22:M35" si="20">YEARFRAC(G22,$O$6)*365/30</f>
        <v>20.277777777777779</v>
      </c>
      <c r="N22" s="14" t="str">
        <f t="shared" si="8"/>
        <v>15</v>
      </c>
      <c r="O22" s="13">
        <f t="shared" ref="O22:O35" si="21">YEARFRAC(H22,$O$6)*365</f>
        <v>0</v>
      </c>
      <c r="P22" s="15" t="str">
        <f t="shared" ref="P22:P35" si="22">IF(AND($O$6&lt;=H22),"1",IF(AND($O$6&gt;H22,O22&gt;=1,O22&lt;45),"2",IF(AND($O$6&gt;H22,O22&gt;=45,O22&lt;90),"3",IF(AND($O$6&gt;H22,O22&gt;=90),"4"))))</f>
        <v>1</v>
      </c>
      <c r="Q22" s="15">
        <f t="shared" ref="Q22:Q35" si="23">IF(AND($O$6&gt;H22,O22&gt;=365),"5",0)</f>
        <v>0</v>
      </c>
      <c r="S22" s="45"/>
      <c r="U22" s="45"/>
      <c r="W22" s="60">
        <v>36</v>
      </c>
      <c r="X22" s="61" t="s">
        <v>18</v>
      </c>
    </row>
    <row r="23" spans="1:24" x14ac:dyDescent="0.2">
      <c r="A23" s="9" t="s">
        <v>83</v>
      </c>
      <c r="B23" s="9" t="s">
        <v>82</v>
      </c>
      <c r="C23" s="9" t="s">
        <v>7</v>
      </c>
      <c r="D23" s="9"/>
      <c r="E23" s="9"/>
      <c r="F23" s="9" t="s">
        <v>6</v>
      </c>
      <c r="G23" s="2">
        <v>41790</v>
      </c>
      <c r="H23" s="2">
        <v>42429</v>
      </c>
      <c r="I23" s="3">
        <v>702</v>
      </c>
      <c r="J23" s="16" t="s">
        <v>69</v>
      </c>
      <c r="K23" s="16">
        <f t="shared" ref="K23" si="24">LEN(J23)</f>
        <v>1</v>
      </c>
      <c r="L23" s="16" t="str">
        <f t="shared" si="19"/>
        <v>6201Н-001-</v>
      </c>
      <c r="M23" s="13">
        <f t="shared" si="20"/>
        <v>16.222222222222221</v>
      </c>
      <c r="N23" s="14" t="str">
        <f t="shared" si="8"/>
        <v>14</v>
      </c>
      <c r="O23" s="13">
        <f t="shared" si="21"/>
        <v>151.06944444444443</v>
      </c>
      <c r="P23" s="15" t="str">
        <f t="shared" si="22"/>
        <v>1</v>
      </c>
      <c r="Q23" s="15">
        <f t="shared" si="23"/>
        <v>0</v>
      </c>
      <c r="S23" s="45"/>
      <c r="U23" s="45"/>
      <c r="W23" s="60">
        <v>48</v>
      </c>
      <c r="X23" s="61" t="s">
        <v>23</v>
      </c>
    </row>
    <row r="24" spans="1:24" x14ac:dyDescent="0.2">
      <c r="A24" s="9" t="s">
        <v>83</v>
      </c>
      <c r="B24" s="9" t="s">
        <v>82</v>
      </c>
      <c r="C24" s="9" t="s">
        <v>7</v>
      </c>
      <c r="D24" s="9"/>
      <c r="E24" s="9"/>
      <c r="F24" s="9" t="s">
        <v>6</v>
      </c>
      <c r="G24" s="2">
        <v>41973</v>
      </c>
      <c r="H24" s="2">
        <v>41993</v>
      </c>
      <c r="I24" s="3">
        <v>26.5</v>
      </c>
      <c r="J24" s="16" t="s">
        <v>69</v>
      </c>
      <c r="K24" s="16">
        <f t="shared" ref="K24" si="25">LEN(J24)</f>
        <v>1</v>
      </c>
      <c r="L24" s="16" t="str">
        <f t="shared" si="19"/>
        <v>6201Н-001-</v>
      </c>
      <c r="M24" s="13">
        <f t="shared" si="20"/>
        <v>10.138888888888889</v>
      </c>
      <c r="N24" s="14" t="str">
        <f t="shared" si="8"/>
        <v>11</v>
      </c>
      <c r="O24" s="13">
        <f t="shared" si="21"/>
        <v>283.88888888888891</v>
      </c>
      <c r="P24" s="15" t="str">
        <f t="shared" si="22"/>
        <v>4</v>
      </c>
      <c r="Q24" s="15">
        <f t="shared" si="23"/>
        <v>0</v>
      </c>
      <c r="S24" s="45"/>
      <c r="U24" s="45"/>
      <c r="W24" s="60">
        <v>60</v>
      </c>
      <c r="X24" s="61" t="s">
        <v>19</v>
      </c>
    </row>
    <row r="25" spans="1:24" x14ac:dyDescent="0.2">
      <c r="A25" s="9" t="s">
        <v>83</v>
      </c>
      <c r="B25" s="9" t="s">
        <v>82</v>
      </c>
      <c r="C25" s="9" t="s">
        <v>7</v>
      </c>
      <c r="D25" s="9"/>
      <c r="E25" s="9"/>
      <c r="F25" s="9" t="s">
        <v>6</v>
      </c>
      <c r="G25" s="2">
        <v>41486</v>
      </c>
      <c r="H25" s="2">
        <v>41506</v>
      </c>
      <c r="I25" s="3">
        <v>62.5</v>
      </c>
      <c r="J25" s="16" t="s">
        <v>69</v>
      </c>
      <c r="K25" s="16">
        <f t="shared" ref="K25" si="26">LEN(J25)</f>
        <v>1</v>
      </c>
      <c r="L25" s="16" t="str">
        <f t="shared" si="19"/>
        <v>6201Н-001-</v>
      </c>
      <c r="M25" s="13">
        <f t="shared" si="20"/>
        <v>26.361111111111107</v>
      </c>
      <c r="N25" s="14" t="str">
        <f t="shared" si="8"/>
        <v>17</v>
      </c>
      <c r="O25" s="13">
        <f t="shared" si="21"/>
        <v>770.55555555555554</v>
      </c>
      <c r="P25" s="15" t="str">
        <f t="shared" si="22"/>
        <v>4</v>
      </c>
      <c r="Q25" s="15" t="str">
        <f t="shared" si="23"/>
        <v>5</v>
      </c>
      <c r="S25" s="45"/>
      <c r="U25" s="45"/>
      <c r="W25" s="60">
        <v>72</v>
      </c>
      <c r="X25" s="61" t="s">
        <v>8</v>
      </c>
    </row>
    <row r="26" spans="1:24" x14ac:dyDescent="0.2">
      <c r="A26" s="9" t="s">
        <v>83</v>
      </c>
      <c r="B26" s="9" t="s">
        <v>82</v>
      </c>
      <c r="C26" s="9" t="s">
        <v>7</v>
      </c>
      <c r="D26" s="9"/>
      <c r="E26" s="9"/>
      <c r="F26" s="9" t="s">
        <v>6</v>
      </c>
      <c r="G26" s="2">
        <v>40847</v>
      </c>
      <c r="H26" s="2">
        <v>40867</v>
      </c>
      <c r="I26" s="3">
        <v>551.32000000000005</v>
      </c>
      <c r="J26" s="16" t="s">
        <v>69</v>
      </c>
      <c r="K26" s="16">
        <f t="shared" ref="K26" si="27">LEN(J26)</f>
        <v>1</v>
      </c>
      <c r="L26" s="16" t="str">
        <f t="shared" si="19"/>
        <v>6201Н-001-</v>
      </c>
      <c r="M26" s="13">
        <f t="shared" si="20"/>
        <v>47.652777777777779</v>
      </c>
      <c r="N26" s="14" t="str">
        <f t="shared" si="8"/>
        <v>21</v>
      </c>
      <c r="O26" s="13">
        <f t="shared" si="21"/>
        <v>1409.3055555555557</v>
      </c>
      <c r="P26" s="15" t="str">
        <f t="shared" si="22"/>
        <v>4</v>
      </c>
      <c r="Q26" s="15" t="str">
        <f t="shared" si="23"/>
        <v>5</v>
      </c>
      <c r="S26" s="45"/>
      <c r="U26" s="45"/>
    </row>
    <row r="27" spans="1:24" x14ac:dyDescent="0.2">
      <c r="A27" s="9" t="s">
        <v>83</v>
      </c>
      <c r="B27" s="9" t="s">
        <v>82</v>
      </c>
      <c r="C27" s="9" t="s">
        <v>7</v>
      </c>
      <c r="D27" s="9"/>
      <c r="E27" s="9"/>
      <c r="F27" s="9" t="s">
        <v>6</v>
      </c>
      <c r="G27" s="2">
        <v>41305</v>
      </c>
      <c r="H27" s="2">
        <v>41325</v>
      </c>
      <c r="I27" s="3">
        <v>19.2</v>
      </c>
      <c r="J27" s="16" t="s">
        <v>69</v>
      </c>
      <c r="K27" s="16">
        <f t="shared" ref="K27" si="28">LEN(J27)</f>
        <v>1</v>
      </c>
      <c r="L27" s="16" t="str">
        <f t="shared" si="19"/>
        <v>6201Н-001-</v>
      </c>
      <c r="M27" s="13">
        <f t="shared" si="20"/>
        <v>32.444444444444443</v>
      </c>
      <c r="N27" s="14" t="str">
        <f t="shared" si="8"/>
        <v>19</v>
      </c>
      <c r="O27" s="13">
        <f t="shared" si="21"/>
        <v>953.05555555555554</v>
      </c>
      <c r="P27" s="15" t="str">
        <f t="shared" si="22"/>
        <v>4</v>
      </c>
      <c r="Q27" s="15" t="str">
        <f t="shared" si="23"/>
        <v>5</v>
      </c>
      <c r="S27" s="45"/>
      <c r="U27" s="45"/>
    </row>
    <row r="28" spans="1:24" x14ac:dyDescent="0.2">
      <c r="A28" s="9" t="s">
        <v>83</v>
      </c>
      <c r="B28" s="9" t="s">
        <v>82</v>
      </c>
      <c r="C28" s="9" t="s">
        <v>7</v>
      </c>
      <c r="D28" s="9"/>
      <c r="E28" s="9"/>
      <c r="F28" s="9" t="s">
        <v>6</v>
      </c>
      <c r="G28" s="2">
        <v>42063</v>
      </c>
      <c r="H28" s="2">
        <v>42094</v>
      </c>
      <c r="I28" s="3">
        <v>820.12</v>
      </c>
      <c r="J28" s="16" t="s">
        <v>69</v>
      </c>
      <c r="K28" s="16">
        <f t="shared" ref="K28" si="29">LEN(J28)</f>
        <v>1</v>
      </c>
      <c r="L28" s="16" t="str">
        <f t="shared" si="19"/>
        <v>6201Н-001-</v>
      </c>
      <c r="M28" s="13">
        <f t="shared" si="20"/>
        <v>7.0972222222222232</v>
      </c>
      <c r="N28" s="14" t="str">
        <f t="shared" si="8"/>
        <v>08</v>
      </c>
      <c r="O28" s="13">
        <f t="shared" si="21"/>
        <v>182.5</v>
      </c>
      <c r="P28" s="15" t="str">
        <f t="shared" si="22"/>
        <v>4</v>
      </c>
      <c r="Q28" s="15">
        <f t="shared" si="23"/>
        <v>0</v>
      </c>
      <c r="S28" s="45"/>
      <c r="U28" s="45"/>
    </row>
    <row r="29" spans="1:24" x14ac:dyDescent="0.2">
      <c r="A29" s="9" t="s">
        <v>83</v>
      </c>
      <c r="B29" s="9" t="s">
        <v>82</v>
      </c>
      <c r="C29" s="9" t="s">
        <v>7</v>
      </c>
      <c r="D29" s="9"/>
      <c r="E29" s="9"/>
      <c r="F29" s="9" t="s">
        <v>6</v>
      </c>
      <c r="G29" s="2">
        <v>42063</v>
      </c>
      <c r="H29" s="2">
        <v>42083</v>
      </c>
      <c r="I29" s="3">
        <v>302</v>
      </c>
      <c r="J29" s="16" t="s">
        <v>69</v>
      </c>
      <c r="K29" s="16">
        <f t="shared" ref="K29" si="30">LEN(J29)</f>
        <v>1</v>
      </c>
      <c r="L29" s="16" t="str">
        <f t="shared" si="19"/>
        <v>6201Н-001-</v>
      </c>
      <c r="M29" s="13">
        <f t="shared" si="20"/>
        <v>7.0972222222222232</v>
      </c>
      <c r="N29" s="14" t="str">
        <f t="shared" si="8"/>
        <v>08</v>
      </c>
      <c r="O29" s="13">
        <f t="shared" si="21"/>
        <v>192.63888888888889</v>
      </c>
      <c r="P29" s="15" t="str">
        <f t="shared" si="22"/>
        <v>4</v>
      </c>
      <c r="Q29" s="15">
        <f t="shared" si="23"/>
        <v>0</v>
      </c>
      <c r="S29" s="45"/>
      <c r="U29" s="45"/>
    </row>
    <row r="30" spans="1:24" x14ac:dyDescent="0.2">
      <c r="A30" s="9" t="s">
        <v>83</v>
      </c>
      <c r="B30" s="9" t="s">
        <v>82</v>
      </c>
      <c r="C30" s="9" t="s">
        <v>7</v>
      </c>
      <c r="D30" s="9"/>
      <c r="E30" s="9"/>
      <c r="F30" s="9" t="s">
        <v>6</v>
      </c>
      <c r="G30" s="2">
        <v>40268</v>
      </c>
      <c r="H30" s="2">
        <v>40288</v>
      </c>
      <c r="I30" s="3">
        <v>13.34</v>
      </c>
      <c r="J30" s="16" t="s">
        <v>69</v>
      </c>
      <c r="K30" s="16">
        <f t="shared" ref="K30" si="31">LEN(J30)</f>
        <v>1</v>
      </c>
      <c r="L30" s="16" t="str">
        <f t="shared" si="19"/>
        <v>6201Н-001-</v>
      </c>
      <c r="M30" s="13">
        <f t="shared" si="20"/>
        <v>66.916666666666671</v>
      </c>
      <c r="N30" s="14" t="str">
        <f t="shared" si="8"/>
        <v>23</v>
      </c>
      <c r="O30" s="13">
        <f t="shared" si="21"/>
        <v>1987.2222222222224</v>
      </c>
      <c r="P30" s="15" t="str">
        <f t="shared" si="22"/>
        <v>4</v>
      </c>
      <c r="Q30" s="15" t="str">
        <f t="shared" si="23"/>
        <v>5</v>
      </c>
      <c r="S30" s="45"/>
      <c r="U30" s="45"/>
    </row>
    <row r="31" spans="1:24" x14ac:dyDescent="0.2">
      <c r="A31" s="9" t="s">
        <v>83</v>
      </c>
      <c r="B31" s="9" t="s">
        <v>82</v>
      </c>
      <c r="C31" s="9" t="s">
        <v>7</v>
      </c>
      <c r="D31" s="9"/>
      <c r="E31" s="9"/>
      <c r="F31" s="9" t="s">
        <v>6</v>
      </c>
      <c r="G31" s="2">
        <v>40939</v>
      </c>
      <c r="H31" s="2">
        <v>40959</v>
      </c>
      <c r="I31" s="3">
        <v>590.1</v>
      </c>
      <c r="J31" s="16" t="s">
        <v>69</v>
      </c>
      <c r="K31" s="16">
        <f t="shared" ref="K31" si="32">LEN(J31)</f>
        <v>1</v>
      </c>
      <c r="L31" s="16" t="str">
        <f t="shared" si="19"/>
        <v>6201Н-001-</v>
      </c>
      <c r="M31" s="13">
        <f t="shared" si="20"/>
        <v>44.611111111111107</v>
      </c>
      <c r="N31" s="14" t="str">
        <f t="shared" si="8"/>
        <v>21</v>
      </c>
      <c r="O31" s="13">
        <f t="shared" si="21"/>
        <v>1318.0555555555557</v>
      </c>
      <c r="P31" s="15" t="str">
        <f t="shared" si="22"/>
        <v>4</v>
      </c>
      <c r="Q31" s="15" t="str">
        <f t="shared" si="23"/>
        <v>5</v>
      </c>
      <c r="S31" s="45"/>
      <c r="U31" s="45"/>
    </row>
    <row r="32" spans="1:24" x14ac:dyDescent="0.2">
      <c r="A32" s="9" t="s">
        <v>83</v>
      </c>
      <c r="B32" s="9" t="s">
        <v>82</v>
      </c>
      <c r="C32" s="9" t="s">
        <v>7</v>
      </c>
      <c r="D32" s="9"/>
      <c r="E32" s="9"/>
      <c r="F32" s="9" t="s">
        <v>6</v>
      </c>
      <c r="G32" s="2">
        <v>42063</v>
      </c>
      <c r="H32" s="2">
        <v>42083</v>
      </c>
      <c r="I32" s="3">
        <v>383.84</v>
      </c>
      <c r="J32" s="16" t="s">
        <v>69</v>
      </c>
      <c r="K32" s="16">
        <f t="shared" ref="K32" si="33">LEN(J32)</f>
        <v>1</v>
      </c>
      <c r="L32" s="16" t="str">
        <f t="shared" si="19"/>
        <v>6201Н-001-</v>
      </c>
      <c r="M32" s="13">
        <f t="shared" si="20"/>
        <v>7.0972222222222232</v>
      </c>
      <c r="N32" s="14" t="str">
        <f t="shared" si="8"/>
        <v>08</v>
      </c>
      <c r="O32" s="13">
        <f t="shared" si="21"/>
        <v>192.63888888888889</v>
      </c>
      <c r="P32" s="15" t="str">
        <f t="shared" si="22"/>
        <v>4</v>
      </c>
      <c r="Q32" s="15">
        <f t="shared" si="23"/>
        <v>0</v>
      </c>
      <c r="S32" s="45"/>
      <c r="U32" s="45"/>
    </row>
    <row r="33" spans="1:21" x14ac:dyDescent="0.2">
      <c r="A33" s="9" t="s">
        <v>83</v>
      </c>
      <c r="B33" s="9" t="s">
        <v>82</v>
      </c>
      <c r="C33" s="9" t="s">
        <v>7</v>
      </c>
      <c r="D33" s="9"/>
      <c r="E33" s="9"/>
      <c r="F33" s="9" t="s">
        <v>6</v>
      </c>
      <c r="G33" s="2">
        <v>41912</v>
      </c>
      <c r="H33" s="2">
        <v>41932</v>
      </c>
      <c r="I33" s="3">
        <v>547</v>
      </c>
      <c r="J33" s="16" t="s">
        <v>69</v>
      </c>
      <c r="K33" s="16">
        <f t="shared" ref="K33" si="34">LEN(J33)</f>
        <v>1</v>
      </c>
      <c r="L33" s="16" t="str">
        <f t="shared" si="19"/>
        <v>6201Н-001-</v>
      </c>
      <c r="M33" s="13">
        <f t="shared" si="20"/>
        <v>12.166666666666666</v>
      </c>
      <c r="N33" s="14" t="str">
        <f t="shared" si="8"/>
        <v>13</v>
      </c>
      <c r="O33" s="13">
        <f t="shared" si="21"/>
        <v>344.72222222222223</v>
      </c>
      <c r="P33" s="15" t="str">
        <f t="shared" si="22"/>
        <v>4</v>
      </c>
      <c r="Q33" s="15">
        <f t="shared" si="23"/>
        <v>0</v>
      </c>
      <c r="S33" s="45"/>
      <c r="U33" s="45"/>
    </row>
    <row r="34" spans="1:21" x14ac:dyDescent="0.2">
      <c r="A34" s="9" t="s">
        <v>83</v>
      </c>
      <c r="B34" s="9" t="s">
        <v>82</v>
      </c>
      <c r="C34" s="9" t="s">
        <v>7</v>
      </c>
      <c r="D34" s="9"/>
      <c r="E34" s="9"/>
      <c r="F34" s="9" t="s">
        <v>6</v>
      </c>
      <c r="G34" s="2">
        <v>42124</v>
      </c>
      <c r="H34" s="2">
        <v>42277</v>
      </c>
      <c r="I34" s="3">
        <v>156</v>
      </c>
      <c r="J34" s="16" t="s">
        <v>69</v>
      </c>
      <c r="K34" s="16">
        <f t="shared" ref="K34:K35" si="35">LEN(J34)</f>
        <v>1</v>
      </c>
      <c r="L34" s="16" t="str">
        <f t="shared" si="19"/>
        <v>6201Н-001-</v>
      </c>
      <c r="M34" s="13">
        <f t="shared" si="20"/>
        <v>5.0694444444444446</v>
      </c>
      <c r="N34" s="14" t="str">
        <f t="shared" si="8"/>
        <v>06</v>
      </c>
      <c r="O34" s="13">
        <f t="shared" si="21"/>
        <v>0</v>
      </c>
      <c r="P34" s="15" t="str">
        <f t="shared" si="22"/>
        <v>1</v>
      </c>
      <c r="Q34" s="15">
        <f t="shared" si="23"/>
        <v>0</v>
      </c>
      <c r="S34" s="45"/>
      <c r="U34" s="45"/>
    </row>
    <row r="35" spans="1:21" x14ac:dyDescent="0.2">
      <c r="A35" s="9" t="s">
        <v>83</v>
      </c>
      <c r="B35" s="9" t="s">
        <v>82</v>
      </c>
      <c r="C35" s="9" t="s">
        <v>7</v>
      </c>
      <c r="D35" s="9"/>
      <c r="E35" s="9"/>
      <c r="F35" s="9" t="s">
        <v>6</v>
      </c>
      <c r="G35" s="2">
        <v>42035</v>
      </c>
      <c r="H35" s="2">
        <v>42674</v>
      </c>
      <c r="I35" s="3">
        <v>590.20000000000005</v>
      </c>
      <c r="J35" s="16" t="s">
        <v>69</v>
      </c>
      <c r="K35" s="16">
        <f t="shared" si="35"/>
        <v>1</v>
      </c>
      <c r="L35" s="16" t="str">
        <f t="shared" si="19"/>
        <v>6201Н-001-</v>
      </c>
      <c r="M35" s="13">
        <f t="shared" si="20"/>
        <v>8.1111111111111107</v>
      </c>
      <c r="N35" s="14" t="str">
        <f t="shared" si="8"/>
        <v>09</v>
      </c>
      <c r="O35" s="13">
        <f t="shared" si="21"/>
        <v>395.41666666666663</v>
      </c>
      <c r="P35" s="15" t="str">
        <f t="shared" si="22"/>
        <v>1</v>
      </c>
      <c r="Q35" s="15">
        <f t="shared" si="23"/>
        <v>0</v>
      </c>
      <c r="S35" s="45"/>
      <c r="U35" s="45"/>
    </row>
    <row r="36" spans="1:21" x14ac:dyDescent="0.2">
      <c r="A36" s="9" t="s">
        <v>83</v>
      </c>
      <c r="B36" s="9" t="s">
        <v>82</v>
      </c>
      <c r="C36" s="9" t="s">
        <v>7</v>
      </c>
      <c r="D36" s="9"/>
      <c r="E36" s="9"/>
      <c r="F36" s="9" t="s">
        <v>6</v>
      </c>
      <c r="G36" s="2">
        <v>40451</v>
      </c>
      <c r="H36" s="2">
        <v>40471</v>
      </c>
      <c r="I36" s="3">
        <v>146.66999999999999</v>
      </c>
      <c r="J36" s="16" t="s">
        <v>69</v>
      </c>
      <c r="K36" s="16">
        <f t="shared" ref="K36" si="36">LEN(J36)</f>
        <v>1</v>
      </c>
      <c r="L36" s="16" t="str">
        <f t="shared" ref="L36:L42" si="37">CONCATENATE(A36,B36,J36)</f>
        <v>6201Н-001-</v>
      </c>
      <c r="M36" s="13">
        <f t="shared" ref="M36:M42" si="38">YEARFRAC(G36,$O$6)*365/30</f>
        <v>60.833333333333336</v>
      </c>
      <c r="N36" s="14" t="str">
        <f t="shared" si="8"/>
        <v>23</v>
      </c>
      <c r="O36" s="13">
        <f t="shared" ref="O36:O42" si="39">YEARFRAC(H36,$O$6)*365</f>
        <v>1804.7222222222224</v>
      </c>
      <c r="P36" s="15" t="str">
        <f t="shared" ref="P36:P42" si="40">IF(AND($O$6&lt;=H36),"1",IF(AND($O$6&gt;H36,O36&gt;=1,O36&lt;45),"2",IF(AND($O$6&gt;H36,O36&gt;=45,O36&lt;90),"3",IF(AND($O$6&gt;H36,O36&gt;=90),"4"))))</f>
        <v>4</v>
      </c>
      <c r="Q36" s="15" t="str">
        <f t="shared" ref="Q36:Q42" si="41">IF(AND($O$6&gt;H36,O36&gt;=365),"5",0)</f>
        <v>5</v>
      </c>
      <c r="S36" s="45"/>
      <c r="U36" s="45"/>
    </row>
    <row r="37" spans="1:21" x14ac:dyDescent="0.2">
      <c r="A37" s="9" t="s">
        <v>83</v>
      </c>
      <c r="B37" s="9" t="s">
        <v>82</v>
      </c>
      <c r="C37" s="9" t="s">
        <v>7</v>
      </c>
      <c r="D37" s="9"/>
      <c r="E37" s="9"/>
      <c r="F37" s="9" t="s">
        <v>6</v>
      </c>
      <c r="G37" s="2">
        <v>41698</v>
      </c>
      <c r="H37" s="2">
        <v>41759</v>
      </c>
      <c r="I37" s="3">
        <v>406</v>
      </c>
      <c r="J37" s="16" t="s">
        <v>69</v>
      </c>
      <c r="K37" s="16">
        <f t="shared" ref="K37" si="42">LEN(J37)</f>
        <v>1</v>
      </c>
      <c r="L37" s="16" t="str">
        <f t="shared" si="37"/>
        <v>6201Н-001-</v>
      </c>
      <c r="M37" s="13">
        <f t="shared" si="38"/>
        <v>19.263888888888889</v>
      </c>
      <c r="N37" s="14" t="str">
        <f t="shared" si="8"/>
        <v>15</v>
      </c>
      <c r="O37" s="13">
        <f t="shared" si="39"/>
        <v>517.08333333333337</v>
      </c>
      <c r="P37" s="15" t="str">
        <f t="shared" si="40"/>
        <v>4</v>
      </c>
      <c r="Q37" s="15" t="str">
        <f t="shared" si="41"/>
        <v>5</v>
      </c>
      <c r="S37" s="45"/>
      <c r="U37" s="45"/>
    </row>
    <row r="38" spans="1:21" x14ac:dyDescent="0.2">
      <c r="A38" s="9" t="s">
        <v>83</v>
      </c>
      <c r="B38" s="9" t="s">
        <v>82</v>
      </c>
      <c r="C38" s="9" t="s">
        <v>7</v>
      </c>
      <c r="D38" s="9"/>
      <c r="E38" s="9"/>
      <c r="F38" s="9" t="s">
        <v>6</v>
      </c>
      <c r="G38" s="2">
        <v>40694</v>
      </c>
      <c r="H38" s="2">
        <v>40714</v>
      </c>
      <c r="I38" s="3">
        <v>388.18</v>
      </c>
      <c r="J38" s="16" t="s">
        <v>69</v>
      </c>
      <c r="K38" s="16">
        <f t="shared" ref="K38:K39" si="43">LEN(J38)</f>
        <v>1</v>
      </c>
      <c r="L38" s="16" t="str">
        <f t="shared" si="37"/>
        <v>6201Н-001-</v>
      </c>
      <c r="M38" s="13">
        <f t="shared" si="38"/>
        <v>52.722222222222214</v>
      </c>
      <c r="N38" s="14" t="str">
        <f t="shared" si="8"/>
        <v>22</v>
      </c>
      <c r="O38" s="13">
        <f t="shared" si="39"/>
        <v>1561.3888888888889</v>
      </c>
      <c r="P38" s="15" t="str">
        <f t="shared" si="40"/>
        <v>4</v>
      </c>
      <c r="Q38" s="15" t="str">
        <f t="shared" si="41"/>
        <v>5</v>
      </c>
      <c r="S38" s="45"/>
      <c r="U38" s="45"/>
    </row>
    <row r="39" spans="1:21" x14ac:dyDescent="0.2">
      <c r="A39" s="9" t="s">
        <v>83</v>
      </c>
      <c r="B39" s="9" t="s">
        <v>82</v>
      </c>
      <c r="C39" s="9" t="s">
        <v>7</v>
      </c>
      <c r="D39" s="9"/>
      <c r="E39" s="9"/>
      <c r="F39" s="9" t="s">
        <v>6</v>
      </c>
      <c r="G39" s="2">
        <v>42035</v>
      </c>
      <c r="H39" s="2">
        <v>42063</v>
      </c>
      <c r="I39" s="3">
        <v>140</v>
      </c>
      <c r="J39" s="16" t="s">
        <v>69</v>
      </c>
      <c r="K39" s="16">
        <f t="shared" si="43"/>
        <v>1</v>
      </c>
      <c r="L39" s="16" t="str">
        <f t="shared" si="37"/>
        <v>6201Н-001-</v>
      </c>
      <c r="M39" s="13">
        <f t="shared" si="38"/>
        <v>8.1111111111111107</v>
      </c>
      <c r="N39" s="14" t="str">
        <f t="shared" si="8"/>
        <v>09</v>
      </c>
      <c r="O39" s="13">
        <f t="shared" si="39"/>
        <v>212.91666666666669</v>
      </c>
      <c r="P39" s="15" t="str">
        <f t="shared" si="40"/>
        <v>4</v>
      </c>
      <c r="Q39" s="15">
        <f t="shared" si="41"/>
        <v>0</v>
      </c>
      <c r="S39" s="45"/>
      <c r="U39" s="45"/>
    </row>
    <row r="40" spans="1:21" x14ac:dyDescent="0.2">
      <c r="A40" s="9" t="s">
        <v>83</v>
      </c>
      <c r="B40" s="9" t="s">
        <v>82</v>
      </c>
      <c r="C40" s="9" t="s">
        <v>7</v>
      </c>
      <c r="D40" s="9"/>
      <c r="E40" s="9"/>
      <c r="F40" s="9" t="s">
        <v>6</v>
      </c>
      <c r="G40" s="2">
        <v>40086</v>
      </c>
      <c r="H40" s="2">
        <v>40106</v>
      </c>
      <c r="I40" s="3">
        <v>93.84</v>
      </c>
      <c r="J40" s="16" t="s">
        <v>69</v>
      </c>
      <c r="K40" s="16">
        <f t="shared" ref="K40:K41" si="44">LEN(J40)</f>
        <v>1</v>
      </c>
      <c r="L40" s="16" t="str">
        <f t="shared" si="37"/>
        <v>6201Н-001-</v>
      </c>
      <c r="M40" s="13">
        <f t="shared" si="38"/>
        <v>73</v>
      </c>
      <c r="N40" s="14" t="str">
        <f t="shared" si="8"/>
        <v>24</v>
      </c>
      <c r="O40" s="13">
        <f t="shared" si="39"/>
        <v>2169.7222222222222</v>
      </c>
      <c r="P40" s="15" t="str">
        <f t="shared" si="40"/>
        <v>4</v>
      </c>
      <c r="Q40" s="15" t="str">
        <f t="shared" si="41"/>
        <v>5</v>
      </c>
      <c r="S40" s="45"/>
      <c r="U40" s="45"/>
    </row>
    <row r="41" spans="1:21" x14ac:dyDescent="0.2">
      <c r="A41" s="9" t="s">
        <v>83</v>
      </c>
      <c r="B41" s="9" t="s">
        <v>82</v>
      </c>
      <c r="C41" s="9" t="s">
        <v>7</v>
      </c>
      <c r="D41" s="9"/>
      <c r="E41" s="9"/>
      <c r="F41" s="9" t="s">
        <v>6</v>
      </c>
      <c r="G41" s="2">
        <v>40268</v>
      </c>
      <c r="H41" s="2">
        <v>40288</v>
      </c>
      <c r="I41" s="3">
        <v>100</v>
      </c>
      <c r="J41" s="16" t="s">
        <v>69</v>
      </c>
      <c r="K41" s="16">
        <f t="shared" si="44"/>
        <v>1</v>
      </c>
      <c r="L41" s="16" t="str">
        <f t="shared" si="37"/>
        <v>6201Н-001-</v>
      </c>
      <c r="M41" s="13">
        <f t="shared" si="38"/>
        <v>66.916666666666671</v>
      </c>
      <c r="N41" s="14" t="str">
        <f t="shared" si="8"/>
        <v>23</v>
      </c>
      <c r="O41" s="13">
        <f t="shared" si="39"/>
        <v>1987.2222222222224</v>
      </c>
      <c r="P41" s="15" t="str">
        <f t="shared" si="40"/>
        <v>4</v>
      </c>
      <c r="Q41" s="15" t="str">
        <f t="shared" si="41"/>
        <v>5</v>
      </c>
      <c r="S41" s="45"/>
      <c r="U41" s="45"/>
    </row>
    <row r="42" spans="1:21" x14ac:dyDescent="0.2">
      <c r="A42" s="9" t="s">
        <v>83</v>
      </c>
      <c r="B42" s="9" t="s">
        <v>82</v>
      </c>
      <c r="C42" s="9" t="s">
        <v>7</v>
      </c>
      <c r="D42" s="9"/>
      <c r="E42" s="9"/>
      <c r="F42" s="9" t="s">
        <v>6</v>
      </c>
      <c r="G42" s="2">
        <v>41274</v>
      </c>
      <c r="H42" s="2">
        <v>41294</v>
      </c>
      <c r="I42" s="3">
        <v>44.8</v>
      </c>
      <c r="J42" s="16" t="s">
        <v>69</v>
      </c>
      <c r="K42" s="16">
        <f t="shared" ref="K42" si="45">LEN(J42)</f>
        <v>1</v>
      </c>
      <c r="L42" s="16" t="str">
        <f t="shared" si="37"/>
        <v>6201Н-001-</v>
      </c>
      <c r="M42" s="13">
        <f t="shared" si="38"/>
        <v>33.458333333333336</v>
      </c>
      <c r="N42" s="14" t="str">
        <f t="shared" si="8"/>
        <v>20</v>
      </c>
      <c r="O42" s="13">
        <f t="shared" si="39"/>
        <v>983.47222222222229</v>
      </c>
      <c r="P42" s="15" t="str">
        <f t="shared" si="40"/>
        <v>4</v>
      </c>
      <c r="Q42" s="15" t="str">
        <f t="shared" si="41"/>
        <v>5</v>
      </c>
      <c r="S42" s="45"/>
      <c r="U42" s="45"/>
    </row>
    <row r="43" spans="1:21" x14ac:dyDescent="0.2">
      <c r="A43" s="9" t="s">
        <v>83</v>
      </c>
      <c r="B43" s="9" t="s">
        <v>82</v>
      </c>
      <c r="C43" s="9" t="s">
        <v>7</v>
      </c>
      <c r="D43" s="9"/>
      <c r="E43" s="9"/>
      <c r="F43" s="9" t="s">
        <v>6</v>
      </c>
      <c r="G43" s="2">
        <v>42277</v>
      </c>
      <c r="H43" s="2">
        <v>42297</v>
      </c>
      <c r="I43" s="3">
        <v>637.12</v>
      </c>
      <c r="J43" s="16" t="s">
        <v>69</v>
      </c>
      <c r="K43" s="16">
        <f t="shared" ref="K43" si="46">LEN(J43)</f>
        <v>1</v>
      </c>
      <c r="L43" s="16" t="str">
        <f t="shared" ref="L43:L44" si="47">CONCATENATE(A43,B43,J43)</f>
        <v>6201Н-001-</v>
      </c>
      <c r="M43" s="13">
        <f t="shared" ref="M43:M44" si="48">YEARFRAC(G43,$O$6)*365/30</f>
        <v>0</v>
      </c>
      <c r="N43" s="14" t="str">
        <f t="shared" si="8"/>
        <v>01</v>
      </c>
      <c r="O43" s="13">
        <f t="shared" ref="O43:O44" si="49">YEARFRAC(H43,$O$6)*365</f>
        <v>20.277777777777775</v>
      </c>
      <c r="P43" s="15" t="str">
        <f t="shared" ref="P43:P44" si="50">IF(AND($O$6&lt;=H43),"1",IF(AND($O$6&gt;H43,O43&gt;=1,O43&lt;45),"2",IF(AND($O$6&gt;H43,O43&gt;=45,O43&lt;90),"3",IF(AND($O$6&gt;H43,O43&gt;=90),"4"))))</f>
        <v>1</v>
      </c>
      <c r="Q43" s="15">
        <f t="shared" ref="Q43:Q44" si="51">IF(AND($O$6&gt;H43,O43&gt;=365),"5",0)</f>
        <v>0</v>
      </c>
    </row>
    <row r="44" spans="1:21" x14ac:dyDescent="0.2">
      <c r="A44" s="9" t="s">
        <v>83</v>
      </c>
      <c r="B44" s="9" t="s">
        <v>82</v>
      </c>
      <c r="C44" s="9" t="s">
        <v>7</v>
      </c>
      <c r="D44" s="9"/>
      <c r="E44" s="9"/>
      <c r="F44" s="9" t="s">
        <v>6</v>
      </c>
      <c r="G44" s="2">
        <v>41029</v>
      </c>
      <c r="H44" s="2">
        <v>41049</v>
      </c>
      <c r="I44" s="3">
        <v>469.98</v>
      </c>
      <c r="J44" s="16" t="s">
        <v>69</v>
      </c>
      <c r="K44" s="16">
        <f t="shared" ref="K44" si="52">LEN(J44)</f>
        <v>1</v>
      </c>
      <c r="L44" s="16" t="str">
        <f t="shared" si="47"/>
        <v>6201Н-001-</v>
      </c>
      <c r="M44" s="13">
        <f t="shared" si="48"/>
        <v>41.569444444444443</v>
      </c>
      <c r="N44" s="14" t="str">
        <f t="shared" si="8"/>
        <v>21</v>
      </c>
      <c r="O44" s="13">
        <f t="shared" si="49"/>
        <v>1226.8055555555557</v>
      </c>
      <c r="P44" s="15" t="str">
        <f t="shared" si="50"/>
        <v>4</v>
      </c>
      <c r="Q44" s="15" t="str">
        <f t="shared" si="51"/>
        <v>5</v>
      </c>
    </row>
    <row r="45" spans="1:21" x14ac:dyDescent="0.2">
      <c r="A45" s="9" t="s">
        <v>84</v>
      </c>
      <c r="B45" s="9" t="s">
        <v>82</v>
      </c>
      <c r="C45" s="9" t="s">
        <v>7</v>
      </c>
      <c r="D45" s="9"/>
      <c r="E45" s="9"/>
      <c r="F45" s="9" t="s">
        <v>6</v>
      </c>
      <c r="G45" s="2">
        <v>41213</v>
      </c>
      <c r="H45" s="2">
        <v>41233</v>
      </c>
      <c r="I45" s="3">
        <v>8.5</v>
      </c>
      <c r="J45" s="16" t="s">
        <v>69</v>
      </c>
      <c r="K45" s="16">
        <f t="shared" ref="K45" si="53">LEN(J45)</f>
        <v>1</v>
      </c>
      <c r="L45" s="16" t="str">
        <f t="shared" ref="L45:L52" si="54">CONCATENATE(A45,B45,J45)</f>
        <v>6202Н-001-</v>
      </c>
      <c r="M45" s="13">
        <f t="shared" ref="M45:M52" si="55">YEARFRAC(G45,$O$6)*365/30</f>
        <v>35.486111111111107</v>
      </c>
      <c r="N45" s="14" t="str">
        <f t="shared" si="8"/>
        <v>20</v>
      </c>
      <c r="O45" s="13">
        <f t="shared" ref="O45:O52" si="56">YEARFRAC(H45,$O$6)*365</f>
        <v>1044.3055555555557</v>
      </c>
      <c r="P45" s="15" t="str">
        <f t="shared" ref="P45:P52" si="57">IF(AND($O$6&lt;=H45),"1",IF(AND($O$6&gt;H45,O45&gt;=1,O45&lt;45),"2",IF(AND($O$6&gt;H45,O45&gt;=45,O45&lt;90),"3",IF(AND($O$6&gt;H45,O45&gt;=90),"4"))))</f>
        <v>4</v>
      </c>
      <c r="Q45" s="15" t="str">
        <f t="shared" ref="Q45:Q52" si="58">IF(AND($O$6&gt;H45,O45&gt;=365),"5",0)</f>
        <v>5</v>
      </c>
    </row>
    <row r="46" spans="1:21" x14ac:dyDescent="0.2">
      <c r="A46" s="9" t="s">
        <v>84</v>
      </c>
      <c r="B46" s="9" t="s">
        <v>82</v>
      </c>
      <c r="C46" s="9" t="s">
        <v>7</v>
      </c>
      <c r="D46" s="9"/>
      <c r="E46" s="9"/>
      <c r="F46" s="9" t="s">
        <v>6</v>
      </c>
      <c r="G46" s="2">
        <v>40298</v>
      </c>
      <c r="H46" s="2">
        <v>40318</v>
      </c>
      <c r="I46" s="3">
        <v>100</v>
      </c>
      <c r="J46" s="16" t="s">
        <v>69</v>
      </c>
      <c r="K46" s="16">
        <f t="shared" ref="K46:K48" si="59">LEN(J46)</f>
        <v>1</v>
      </c>
      <c r="L46" s="16" t="str">
        <f t="shared" si="54"/>
        <v>6202Н-001-</v>
      </c>
      <c r="M46" s="13">
        <f t="shared" si="55"/>
        <v>65.902777777777786</v>
      </c>
      <c r="N46" s="14" t="str">
        <f t="shared" si="8"/>
        <v>23</v>
      </c>
      <c r="O46" s="13">
        <f t="shared" si="56"/>
        <v>1956.8055555555554</v>
      </c>
      <c r="P46" s="15" t="str">
        <f t="shared" si="57"/>
        <v>4</v>
      </c>
      <c r="Q46" s="15" t="str">
        <f t="shared" si="58"/>
        <v>5</v>
      </c>
    </row>
    <row r="47" spans="1:21" x14ac:dyDescent="0.2">
      <c r="A47" s="9" t="s">
        <v>84</v>
      </c>
      <c r="B47" s="9" t="s">
        <v>82</v>
      </c>
      <c r="C47" s="9" t="s">
        <v>7</v>
      </c>
      <c r="D47" s="9"/>
      <c r="E47" s="9"/>
      <c r="F47" s="9" t="s">
        <v>6</v>
      </c>
      <c r="G47" s="2">
        <v>40421</v>
      </c>
      <c r="H47" s="2">
        <v>40441</v>
      </c>
      <c r="I47" s="3">
        <v>113.81</v>
      </c>
      <c r="J47" s="16" t="s">
        <v>69</v>
      </c>
      <c r="K47" s="16">
        <f t="shared" si="59"/>
        <v>1</v>
      </c>
      <c r="L47" s="16" t="str">
        <f t="shared" si="54"/>
        <v>6202Н-001-</v>
      </c>
      <c r="M47" s="13">
        <f t="shared" si="55"/>
        <v>61.847222222222214</v>
      </c>
      <c r="N47" s="14" t="str">
        <f t="shared" si="8"/>
        <v>23</v>
      </c>
      <c r="O47" s="13">
        <f t="shared" si="56"/>
        <v>1835.1388888888889</v>
      </c>
      <c r="P47" s="15" t="str">
        <f t="shared" si="57"/>
        <v>4</v>
      </c>
      <c r="Q47" s="15" t="str">
        <f t="shared" si="58"/>
        <v>5</v>
      </c>
    </row>
    <row r="48" spans="1:21" x14ac:dyDescent="0.2">
      <c r="A48" s="9" t="s">
        <v>84</v>
      </c>
      <c r="B48" s="9" t="s">
        <v>82</v>
      </c>
      <c r="C48" s="9" t="s">
        <v>7</v>
      </c>
      <c r="D48" s="9"/>
      <c r="E48" s="9"/>
      <c r="F48" s="9" t="s">
        <v>6</v>
      </c>
      <c r="G48" s="2">
        <v>41851</v>
      </c>
      <c r="H48" s="2">
        <v>43039</v>
      </c>
      <c r="I48" s="3">
        <v>98.17</v>
      </c>
      <c r="J48" s="16" t="s">
        <v>69</v>
      </c>
      <c r="K48" s="16">
        <f t="shared" si="59"/>
        <v>1</v>
      </c>
      <c r="L48" s="16" t="str">
        <f t="shared" si="54"/>
        <v>6202Н-001-</v>
      </c>
      <c r="M48" s="13">
        <f t="shared" si="55"/>
        <v>14.194444444444446</v>
      </c>
      <c r="N48" s="14" t="str">
        <f t="shared" si="8"/>
        <v>13</v>
      </c>
      <c r="O48" s="13">
        <f t="shared" si="56"/>
        <v>760.41666666666674</v>
      </c>
      <c r="P48" s="15" t="str">
        <f t="shared" si="57"/>
        <v>1</v>
      </c>
      <c r="Q48" s="15">
        <f t="shared" si="58"/>
        <v>0</v>
      </c>
    </row>
    <row r="49" spans="1:17" x14ac:dyDescent="0.2">
      <c r="A49" s="9" t="s">
        <v>84</v>
      </c>
      <c r="B49" s="9" t="s">
        <v>82</v>
      </c>
      <c r="C49" s="9" t="s">
        <v>7</v>
      </c>
      <c r="D49" s="9"/>
      <c r="E49" s="9"/>
      <c r="F49" s="9" t="s">
        <v>6</v>
      </c>
      <c r="G49" s="2">
        <v>42185</v>
      </c>
      <c r="H49" s="2">
        <v>42216</v>
      </c>
      <c r="I49" s="3">
        <v>637</v>
      </c>
      <c r="J49" s="16" t="s">
        <v>69</v>
      </c>
      <c r="K49" s="16">
        <f t="shared" ref="K49" si="60">LEN(J49)</f>
        <v>1</v>
      </c>
      <c r="L49" s="16" t="str">
        <f t="shared" si="54"/>
        <v>6202Н-001-</v>
      </c>
      <c r="M49" s="13">
        <f t="shared" si="55"/>
        <v>3.0416666666666665</v>
      </c>
      <c r="N49" s="14" t="str">
        <f t="shared" si="8"/>
        <v>04</v>
      </c>
      <c r="O49" s="13">
        <f t="shared" si="56"/>
        <v>60.833333333333329</v>
      </c>
      <c r="P49" s="15" t="str">
        <f t="shared" si="57"/>
        <v>3</v>
      </c>
      <c r="Q49" s="15">
        <f t="shared" si="58"/>
        <v>0</v>
      </c>
    </row>
    <row r="50" spans="1:17" x14ac:dyDescent="0.2">
      <c r="A50" s="9" t="s">
        <v>84</v>
      </c>
      <c r="B50" s="9" t="s">
        <v>82</v>
      </c>
      <c r="C50" s="9" t="s">
        <v>7</v>
      </c>
      <c r="D50" s="9"/>
      <c r="E50" s="9"/>
      <c r="F50" s="9" t="s">
        <v>6</v>
      </c>
      <c r="G50" s="2">
        <v>41973</v>
      </c>
      <c r="H50" s="2">
        <v>42004</v>
      </c>
      <c r="I50" s="3">
        <v>380</v>
      </c>
      <c r="J50" s="16" t="s">
        <v>69</v>
      </c>
      <c r="K50" s="16">
        <f t="shared" ref="K50" si="61">LEN(J50)</f>
        <v>1</v>
      </c>
      <c r="L50" s="16" t="str">
        <f t="shared" si="54"/>
        <v>6202Н-001-</v>
      </c>
      <c r="M50" s="13">
        <f t="shared" si="55"/>
        <v>10.138888888888889</v>
      </c>
      <c r="N50" s="14" t="str">
        <f t="shared" si="8"/>
        <v>11</v>
      </c>
      <c r="O50" s="13">
        <f t="shared" si="56"/>
        <v>273.75</v>
      </c>
      <c r="P50" s="15" t="str">
        <f t="shared" si="57"/>
        <v>4</v>
      </c>
      <c r="Q50" s="15">
        <f t="shared" si="58"/>
        <v>0</v>
      </c>
    </row>
    <row r="51" spans="1:17" x14ac:dyDescent="0.2">
      <c r="A51" s="9" t="s">
        <v>84</v>
      </c>
      <c r="B51" s="9" t="s">
        <v>82</v>
      </c>
      <c r="C51" s="9" t="s">
        <v>7</v>
      </c>
      <c r="D51" s="9"/>
      <c r="E51" s="9"/>
      <c r="F51" s="9" t="s">
        <v>6</v>
      </c>
      <c r="G51" s="2">
        <v>42035</v>
      </c>
      <c r="H51" s="2">
        <v>42055</v>
      </c>
      <c r="I51" s="3">
        <v>291.44</v>
      </c>
      <c r="J51" s="16" t="s">
        <v>69</v>
      </c>
      <c r="K51" s="16">
        <f t="shared" ref="K51" si="62">LEN(J51)</f>
        <v>1</v>
      </c>
      <c r="L51" s="16" t="str">
        <f t="shared" si="54"/>
        <v>6202Н-001-</v>
      </c>
      <c r="M51" s="13">
        <f t="shared" si="55"/>
        <v>8.1111111111111107</v>
      </c>
      <c r="N51" s="14" t="str">
        <f t="shared" si="8"/>
        <v>09</v>
      </c>
      <c r="O51" s="13">
        <f t="shared" si="56"/>
        <v>223.05555555555557</v>
      </c>
      <c r="P51" s="15" t="str">
        <f t="shared" si="57"/>
        <v>4</v>
      </c>
      <c r="Q51" s="15">
        <f t="shared" si="58"/>
        <v>0</v>
      </c>
    </row>
    <row r="52" spans="1:17" x14ac:dyDescent="0.2">
      <c r="A52" s="9" t="s">
        <v>84</v>
      </c>
      <c r="B52" s="9" t="s">
        <v>82</v>
      </c>
      <c r="C52" s="9" t="s">
        <v>7</v>
      </c>
      <c r="D52" s="9"/>
      <c r="E52" s="9"/>
      <c r="F52" s="9" t="s">
        <v>6</v>
      </c>
      <c r="G52" s="2">
        <v>42035</v>
      </c>
      <c r="H52" s="2">
        <v>42055</v>
      </c>
      <c r="I52" s="3">
        <v>354</v>
      </c>
      <c r="J52" s="16" t="s">
        <v>69</v>
      </c>
      <c r="K52" s="16">
        <f t="shared" ref="K52" si="63">LEN(J52)</f>
        <v>1</v>
      </c>
      <c r="L52" s="16" t="str">
        <f t="shared" si="54"/>
        <v>6202Н-001-</v>
      </c>
      <c r="M52" s="13">
        <f t="shared" si="55"/>
        <v>8.1111111111111107</v>
      </c>
      <c r="N52" s="14" t="str">
        <f t="shared" si="8"/>
        <v>09</v>
      </c>
      <c r="O52" s="13">
        <f t="shared" si="56"/>
        <v>223.05555555555557</v>
      </c>
      <c r="P52" s="15" t="str">
        <f t="shared" si="57"/>
        <v>4</v>
      </c>
      <c r="Q52" s="15">
        <f t="shared" si="58"/>
        <v>0</v>
      </c>
    </row>
    <row r="53" spans="1:17" x14ac:dyDescent="0.2">
      <c r="A53" s="9" t="s">
        <v>84</v>
      </c>
      <c r="B53" s="9" t="s">
        <v>82</v>
      </c>
      <c r="C53" s="9" t="s">
        <v>7</v>
      </c>
      <c r="D53" s="9"/>
      <c r="E53" s="9"/>
      <c r="F53" s="9" t="s">
        <v>6</v>
      </c>
      <c r="G53" s="2">
        <v>41152</v>
      </c>
      <c r="H53" s="2">
        <v>41172</v>
      </c>
      <c r="I53" s="3">
        <v>45.6</v>
      </c>
      <c r="J53" s="16" t="s">
        <v>69</v>
      </c>
      <c r="K53" s="16">
        <f t="shared" ref="K53" si="64">LEN(J53)</f>
        <v>1</v>
      </c>
      <c r="L53" s="16" t="str">
        <f t="shared" ref="L53:L61" si="65">CONCATENATE(A53,B53,J53)</f>
        <v>6202Н-001-</v>
      </c>
      <c r="M53" s="13">
        <f t="shared" ref="M53:M61" si="66">YEARFRAC(G53,$O$6)*365/30</f>
        <v>37.513888888888893</v>
      </c>
      <c r="N53" s="14" t="str">
        <f t="shared" si="8"/>
        <v>21</v>
      </c>
      <c r="O53" s="13">
        <f t="shared" ref="O53:O61" si="67">YEARFRAC(H53,$O$6)*365</f>
        <v>1105.1388888888889</v>
      </c>
      <c r="P53" s="15" t="str">
        <f t="shared" ref="P53:P61" si="68">IF(AND($O$6&lt;=H53),"1",IF(AND($O$6&gt;H53,O53&gt;=1,O53&lt;45),"2",IF(AND($O$6&gt;H53,O53&gt;=45,O53&lt;90),"3",IF(AND($O$6&gt;H53,O53&gt;=90),"4"))))</f>
        <v>4</v>
      </c>
      <c r="Q53" s="15" t="str">
        <f t="shared" ref="Q53:Q61" si="69">IF(AND($O$6&gt;H53,O53&gt;=365),"5",0)</f>
        <v>5</v>
      </c>
    </row>
    <row r="54" spans="1:17" x14ac:dyDescent="0.2">
      <c r="A54" s="9" t="s">
        <v>84</v>
      </c>
      <c r="B54" s="9" t="s">
        <v>82</v>
      </c>
      <c r="C54" s="9" t="s">
        <v>7</v>
      </c>
      <c r="D54" s="9"/>
      <c r="E54" s="9"/>
      <c r="F54" s="9" t="s">
        <v>6</v>
      </c>
      <c r="G54" s="2">
        <v>42247</v>
      </c>
      <c r="H54" s="2">
        <v>42267</v>
      </c>
      <c r="I54" s="3">
        <v>570.66</v>
      </c>
      <c r="J54" s="16" t="s">
        <v>69</v>
      </c>
      <c r="K54" s="16">
        <f t="shared" ref="K54:K55" si="70">LEN(J54)</f>
        <v>1</v>
      </c>
      <c r="L54" s="16" t="str">
        <f t="shared" si="65"/>
        <v>6202Н-001-</v>
      </c>
      <c r="M54" s="13">
        <f t="shared" si="66"/>
        <v>1.0138888888888888</v>
      </c>
      <c r="N54" s="14" t="str">
        <f t="shared" si="8"/>
        <v>02</v>
      </c>
      <c r="O54" s="13">
        <f t="shared" si="67"/>
        <v>10.138888888888888</v>
      </c>
      <c r="P54" s="15" t="str">
        <f t="shared" si="68"/>
        <v>2</v>
      </c>
      <c r="Q54" s="15">
        <f t="shared" si="69"/>
        <v>0</v>
      </c>
    </row>
    <row r="55" spans="1:17" x14ac:dyDescent="0.2">
      <c r="A55" s="9" t="s">
        <v>84</v>
      </c>
      <c r="B55" s="9" t="s">
        <v>82</v>
      </c>
      <c r="C55" s="9" t="s">
        <v>7</v>
      </c>
      <c r="D55" s="9"/>
      <c r="E55" s="9"/>
      <c r="F55" s="9" t="s">
        <v>6</v>
      </c>
      <c r="G55" s="2">
        <v>41820</v>
      </c>
      <c r="H55" s="2">
        <v>42794</v>
      </c>
      <c r="I55" s="3">
        <v>774</v>
      </c>
      <c r="J55" s="16" t="s">
        <v>69</v>
      </c>
      <c r="K55" s="16">
        <f t="shared" si="70"/>
        <v>1</v>
      </c>
      <c r="L55" s="16" t="str">
        <f t="shared" si="65"/>
        <v>6202Н-001-</v>
      </c>
      <c r="M55" s="13">
        <f t="shared" si="66"/>
        <v>15.208333333333334</v>
      </c>
      <c r="N55" s="14" t="str">
        <f t="shared" si="8"/>
        <v>14</v>
      </c>
      <c r="O55" s="13">
        <f t="shared" si="67"/>
        <v>515.05555555555554</v>
      </c>
      <c r="P55" s="15" t="str">
        <f t="shared" si="68"/>
        <v>1</v>
      </c>
      <c r="Q55" s="15">
        <f t="shared" si="69"/>
        <v>0</v>
      </c>
    </row>
    <row r="56" spans="1:17" x14ac:dyDescent="0.2">
      <c r="A56" s="9" t="s">
        <v>84</v>
      </c>
      <c r="B56" s="9" t="s">
        <v>82</v>
      </c>
      <c r="C56" s="9" t="s">
        <v>7</v>
      </c>
      <c r="D56" s="9"/>
      <c r="E56" s="9"/>
      <c r="F56" s="9" t="s">
        <v>6</v>
      </c>
      <c r="G56" s="2">
        <v>40877</v>
      </c>
      <c r="H56" s="2">
        <v>40897</v>
      </c>
      <c r="I56" s="3">
        <v>593</v>
      </c>
      <c r="J56" s="16" t="s">
        <v>69</v>
      </c>
      <c r="K56" s="16">
        <f t="shared" ref="K56" si="71">LEN(J56)</f>
        <v>1</v>
      </c>
      <c r="L56" s="16" t="str">
        <f t="shared" si="65"/>
        <v>6202Н-001-</v>
      </c>
      <c r="M56" s="13">
        <f t="shared" si="66"/>
        <v>46.638888888888893</v>
      </c>
      <c r="N56" s="14" t="str">
        <f t="shared" si="8"/>
        <v>21</v>
      </c>
      <c r="O56" s="13">
        <f t="shared" si="67"/>
        <v>1378.8888888888889</v>
      </c>
      <c r="P56" s="15" t="str">
        <f t="shared" si="68"/>
        <v>4</v>
      </c>
      <c r="Q56" s="15" t="str">
        <f t="shared" si="69"/>
        <v>5</v>
      </c>
    </row>
    <row r="57" spans="1:17" x14ac:dyDescent="0.2">
      <c r="A57" s="9" t="s">
        <v>84</v>
      </c>
      <c r="B57" s="9" t="s">
        <v>82</v>
      </c>
      <c r="C57" s="9" t="s">
        <v>7</v>
      </c>
      <c r="D57" s="9"/>
      <c r="E57" s="9"/>
      <c r="F57" s="9" t="s">
        <v>6</v>
      </c>
      <c r="G57" s="2">
        <v>40147</v>
      </c>
      <c r="H57" s="2">
        <v>40167</v>
      </c>
      <c r="I57" s="3">
        <v>100</v>
      </c>
      <c r="J57" s="16" t="s">
        <v>69</v>
      </c>
      <c r="K57" s="16">
        <f t="shared" ref="K57" si="72">LEN(J57)</f>
        <v>1</v>
      </c>
      <c r="L57" s="16" t="str">
        <f t="shared" si="65"/>
        <v>6202Н-001-</v>
      </c>
      <c r="M57" s="13">
        <f t="shared" si="66"/>
        <v>70.972222222222214</v>
      </c>
      <c r="N57" s="14" t="str">
        <f t="shared" si="8"/>
        <v>23</v>
      </c>
      <c r="O57" s="13">
        <f t="shared" si="67"/>
        <v>2108.8888888888887</v>
      </c>
      <c r="P57" s="15" t="str">
        <f t="shared" si="68"/>
        <v>4</v>
      </c>
      <c r="Q57" s="15" t="str">
        <f t="shared" si="69"/>
        <v>5</v>
      </c>
    </row>
    <row r="58" spans="1:17" x14ac:dyDescent="0.2">
      <c r="A58" s="9" t="s">
        <v>85</v>
      </c>
      <c r="B58" s="9" t="s">
        <v>82</v>
      </c>
      <c r="C58" s="9" t="s">
        <v>7</v>
      </c>
      <c r="D58" s="9"/>
      <c r="E58" s="9"/>
      <c r="F58" s="9" t="s">
        <v>6</v>
      </c>
      <c r="G58" s="2">
        <v>42063</v>
      </c>
      <c r="H58" s="2">
        <v>42083</v>
      </c>
      <c r="I58" s="3">
        <v>27.5</v>
      </c>
      <c r="J58" s="16" t="s">
        <v>69</v>
      </c>
      <c r="K58" s="16">
        <f t="shared" ref="K58" si="73">LEN(J58)</f>
        <v>1</v>
      </c>
      <c r="L58" s="16" t="str">
        <f t="shared" si="65"/>
        <v>6203Н-001-</v>
      </c>
      <c r="M58" s="13">
        <f t="shared" si="66"/>
        <v>7.0972222222222232</v>
      </c>
      <c r="N58" s="14" t="str">
        <f t="shared" si="8"/>
        <v>08</v>
      </c>
      <c r="O58" s="13">
        <f t="shared" si="67"/>
        <v>192.63888888888889</v>
      </c>
      <c r="P58" s="15" t="str">
        <f t="shared" si="68"/>
        <v>4</v>
      </c>
      <c r="Q58" s="15">
        <f t="shared" si="69"/>
        <v>0</v>
      </c>
    </row>
    <row r="59" spans="1:17" x14ac:dyDescent="0.2">
      <c r="A59" s="9" t="s">
        <v>85</v>
      </c>
      <c r="B59" s="9" t="s">
        <v>82</v>
      </c>
      <c r="C59" s="9" t="s">
        <v>7</v>
      </c>
      <c r="D59" s="9"/>
      <c r="E59" s="9"/>
      <c r="F59" s="9" t="s">
        <v>6</v>
      </c>
      <c r="G59" s="2">
        <v>41698</v>
      </c>
      <c r="H59" s="2">
        <v>42277</v>
      </c>
      <c r="I59" s="3">
        <v>100</v>
      </c>
      <c r="J59" s="16" t="s">
        <v>69</v>
      </c>
      <c r="K59" s="16">
        <f t="shared" ref="K59:K60" si="74">LEN(J59)</f>
        <v>1</v>
      </c>
      <c r="L59" s="16" t="str">
        <f t="shared" si="65"/>
        <v>6203Н-001-</v>
      </c>
      <c r="M59" s="13">
        <f t="shared" si="66"/>
        <v>19.263888888888889</v>
      </c>
      <c r="N59" s="14" t="str">
        <f t="shared" si="8"/>
        <v>15</v>
      </c>
      <c r="O59" s="13">
        <f t="shared" si="67"/>
        <v>0</v>
      </c>
      <c r="P59" s="15" t="str">
        <f t="shared" si="68"/>
        <v>1</v>
      </c>
      <c r="Q59" s="15">
        <f t="shared" si="69"/>
        <v>0</v>
      </c>
    </row>
    <row r="60" spans="1:17" x14ac:dyDescent="0.2">
      <c r="A60" s="9" t="s">
        <v>85</v>
      </c>
      <c r="B60" s="9" t="s">
        <v>82</v>
      </c>
      <c r="C60" s="9" t="s">
        <v>7</v>
      </c>
      <c r="D60" s="9"/>
      <c r="E60" s="9"/>
      <c r="F60" s="9" t="s">
        <v>6</v>
      </c>
      <c r="G60" s="2">
        <v>42247</v>
      </c>
      <c r="H60" s="2">
        <v>42267</v>
      </c>
      <c r="I60" s="3">
        <v>398.64</v>
      </c>
      <c r="J60" s="16" t="s">
        <v>69</v>
      </c>
      <c r="K60" s="16">
        <f t="shared" si="74"/>
        <v>1</v>
      </c>
      <c r="L60" s="16" t="str">
        <f t="shared" si="65"/>
        <v>6203Н-001-</v>
      </c>
      <c r="M60" s="13">
        <f t="shared" si="66"/>
        <v>1.0138888888888888</v>
      </c>
      <c r="N60" s="14" t="str">
        <f t="shared" si="8"/>
        <v>02</v>
      </c>
      <c r="O60" s="13">
        <f t="shared" si="67"/>
        <v>10.138888888888888</v>
      </c>
      <c r="P60" s="15" t="str">
        <f t="shared" si="68"/>
        <v>2</v>
      </c>
      <c r="Q60" s="15">
        <f t="shared" si="69"/>
        <v>0</v>
      </c>
    </row>
    <row r="61" spans="1:17" x14ac:dyDescent="0.2">
      <c r="A61" s="9" t="s">
        <v>85</v>
      </c>
      <c r="B61" s="9" t="s">
        <v>82</v>
      </c>
      <c r="C61" s="9" t="s">
        <v>7</v>
      </c>
      <c r="D61" s="9"/>
      <c r="E61" s="9"/>
      <c r="F61" s="9" t="s">
        <v>6</v>
      </c>
      <c r="G61" s="2">
        <v>41882</v>
      </c>
      <c r="H61" s="2">
        <v>42338</v>
      </c>
      <c r="I61" s="3">
        <v>468</v>
      </c>
      <c r="J61" s="16" t="s">
        <v>69</v>
      </c>
      <c r="K61" s="16">
        <f t="shared" ref="K61" si="75">LEN(J61)</f>
        <v>1</v>
      </c>
      <c r="L61" s="16" t="str">
        <f t="shared" si="65"/>
        <v>6203Н-001-</v>
      </c>
      <c r="M61" s="13">
        <f t="shared" si="66"/>
        <v>13.180555555555554</v>
      </c>
      <c r="N61" s="14" t="str">
        <f t="shared" si="8"/>
        <v>13</v>
      </c>
      <c r="O61" s="13">
        <f t="shared" si="67"/>
        <v>60.833333333333329</v>
      </c>
      <c r="P61" s="15" t="str">
        <f t="shared" si="68"/>
        <v>1</v>
      </c>
      <c r="Q61" s="15">
        <f t="shared" si="69"/>
        <v>0</v>
      </c>
    </row>
    <row r="62" spans="1:17" x14ac:dyDescent="0.2">
      <c r="A62" s="9" t="s">
        <v>85</v>
      </c>
      <c r="B62" s="9" t="s">
        <v>82</v>
      </c>
      <c r="C62" s="9" t="s">
        <v>7</v>
      </c>
      <c r="D62" s="9"/>
      <c r="E62" s="9"/>
      <c r="F62" s="9" t="s">
        <v>6</v>
      </c>
      <c r="G62" s="2">
        <v>42094</v>
      </c>
      <c r="H62" s="2">
        <v>42114</v>
      </c>
      <c r="I62" s="3">
        <v>321.83999999999997</v>
      </c>
      <c r="J62" s="16" t="s">
        <v>69</v>
      </c>
      <c r="K62" s="16">
        <f t="shared" ref="K62" si="76">LEN(J62)</f>
        <v>1</v>
      </c>
      <c r="L62" s="16" t="str">
        <f t="shared" ref="L62:L67" si="77">CONCATENATE(A62,B62,J62)</f>
        <v>6203Н-001-</v>
      </c>
      <c r="M62" s="13">
        <f t="shared" ref="M62:M67" si="78">YEARFRAC(G62,$O$6)*365/30</f>
        <v>6.083333333333333</v>
      </c>
      <c r="N62" s="14" t="str">
        <f t="shared" si="8"/>
        <v>07</v>
      </c>
      <c r="O62" s="13">
        <f t="shared" ref="O62:O67" si="79">YEARFRAC(H62,$O$6)*365</f>
        <v>162.2222222222222</v>
      </c>
      <c r="P62" s="15" t="str">
        <f t="shared" ref="P62:P67" si="80">IF(AND($O$6&lt;=H62),"1",IF(AND($O$6&gt;H62,O62&gt;=1,O62&lt;45),"2",IF(AND($O$6&gt;H62,O62&gt;=45,O62&lt;90),"3",IF(AND($O$6&gt;H62,O62&gt;=90),"4"))))</f>
        <v>4</v>
      </c>
      <c r="Q62" s="15">
        <f t="shared" ref="Q62:Q67" si="81">IF(AND($O$6&gt;H62,O62&gt;=365),"5",0)</f>
        <v>0</v>
      </c>
    </row>
    <row r="63" spans="1:17" x14ac:dyDescent="0.2">
      <c r="A63" s="9" t="s">
        <v>85</v>
      </c>
      <c r="B63" s="9" t="s">
        <v>82</v>
      </c>
      <c r="C63" s="9" t="s">
        <v>7</v>
      </c>
      <c r="D63" s="9"/>
      <c r="E63" s="9"/>
      <c r="F63" s="9" t="s">
        <v>6</v>
      </c>
      <c r="G63" s="2">
        <v>41790</v>
      </c>
      <c r="H63" s="2">
        <v>42369</v>
      </c>
      <c r="I63" s="3">
        <v>260</v>
      </c>
      <c r="J63" s="16" t="s">
        <v>69</v>
      </c>
      <c r="K63" s="16">
        <f t="shared" ref="K63" si="82">LEN(J63)</f>
        <v>1</v>
      </c>
      <c r="L63" s="16" t="str">
        <f t="shared" si="77"/>
        <v>6203Н-001-</v>
      </c>
      <c r="M63" s="13">
        <f t="shared" si="78"/>
        <v>16.222222222222221</v>
      </c>
      <c r="N63" s="14" t="str">
        <f t="shared" si="8"/>
        <v>14</v>
      </c>
      <c r="O63" s="13">
        <f t="shared" si="79"/>
        <v>91.25</v>
      </c>
      <c r="P63" s="15" t="str">
        <f t="shared" si="80"/>
        <v>1</v>
      </c>
      <c r="Q63" s="15">
        <f t="shared" si="81"/>
        <v>0</v>
      </c>
    </row>
    <row r="64" spans="1:17" x14ac:dyDescent="0.2">
      <c r="A64" s="9" t="s">
        <v>85</v>
      </c>
      <c r="B64" s="9" t="s">
        <v>82</v>
      </c>
      <c r="C64" s="9" t="s">
        <v>7</v>
      </c>
      <c r="D64" s="9"/>
      <c r="E64" s="9"/>
      <c r="F64" s="9" t="s">
        <v>6</v>
      </c>
      <c r="G64" s="2">
        <v>42004</v>
      </c>
      <c r="H64" s="2">
        <v>42277</v>
      </c>
      <c r="I64" s="3">
        <v>312</v>
      </c>
      <c r="J64" s="16" t="s">
        <v>69</v>
      </c>
      <c r="K64" s="16">
        <f t="shared" ref="K64" si="83">LEN(J64)</f>
        <v>1</v>
      </c>
      <c r="L64" s="16" t="str">
        <f t="shared" si="77"/>
        <v>6203Н-001-</v>
      </c>
      <c r="M64" s="13">
        <f t="shared" si="78"/>
        <v>9.125</v>
      </c>
      <c r="N64" s="14" t="str">
        <f t="shared" si="8"/>
        <v>10</v>
      </c>
      <c r="O64" s="13">
        <f t="shared" si="79"/>
        <v>0</v>
      </c>
      <c r="P64" s="15" t="str">
        <f t="shared" si="80"/>
        <v>1</v>
      </c>
      <c r="Q64" s="15">
        <f t="shared" si="81"/>
        <v>0</v>
      </c>
    </row>
    <row r="65" spans="1:17" x14ac:dyDescent="0.2">
      <c r="A65" s="9" t="s">
        <v>85</v>
      </c>
      <c r="B65" s="9" t="s">
        <v>82</v>
      </c>
      <c r="C65" s="9" t="s">
        <v>7</v>
      </c>
      <c r="D65" s="9"/>
      <c r="E65" s="9"/>
      <c r="F65" s="9" t="s">
        <v>6</v>
      </c>
      <c r="G65" s="2">
        <v>40451</v>
      </c>
      <c r="H65" s="2">
        <v>40471</v>
      </c>
      <c r="I65" s="3">
        <v>394.4</v>
      </c>
      <c r="J65" s="16" t="s">
        <v>69</v>
      </c>
      <c r="K65" s="16">
        <f t="shared" ref="K65" si="84">LEN(J65)</f>
        <v>1</v>
      </c>
      <c r="L65" s="16" t="str">
        <f t="shared" si="77"/>
        <v>6203Н-001-</v>
      </c>
      <c r="M65" s="13">
        <f t="shared" si="78"/>
        <v>60.833333333333336</v>
      </c>
      <c r="N65" s="14" t="str">
        <f t="shared" si="8"/>
        <v>23</v>
      </c>
      <c r="O65" s="13">
        <f t="shared" si="79"/>
        <v>1804.7222222222224</v>
      </c>
      <c r="P65" s="15" t="str">
        <f t="shared" si="80"/>
        <v>4</v>
      </c>
      <c r="Q65" s="15" t="str">
        <f t="shared" si="81"/>
        <v>5</v>
      </c>
    </row>
    <row r="66" spans="1:17" x14ac:dyDescent="0.2">
      <c r="A66" s="9" t="s">
        <v>85</v>
      </c>
      <c r="B66" s="9" t="s">
        <v>82</v>
      </c>
      <c r="C66" s="9" t="s">
        <v>7</v>
      </c>
      <c r="D66" s="9"/>
      <c r="E66" s="9"/>
      <c r="F66" s="9" t="s">
        <v>6</v>
      </c>
      <c r="G66" s="2">
        <v>41060</v>
      </c>
      <c r="H66" s="2">
        <v>41080</v>
      </c>
      <c r="I66" s="3">
        <v>35</v>
      </c>
      <c r="J66" s="16" t="s">
        <v>69</v>
      </c>
      <c r="K66" s="16">
        <f t="shared" ref="K66" si="85">LEN(J66)</f>
        <v>1</v>
      </c>
      <c r="L66" s="16" t="str">
        <f t="shared" si="77"/>
        <v>6203Н-001-</v>
      </c>
      <c r="M66" s="13">
        <f t="shared" si="78"/>
        <v>40.555555555555557</v>
      </c>
      <c r="N66" s="14" t="str">
        <f t="shared" si="8"/>
        <v>21</v>
      </c>
      <c r="O66" s="13">
        <f t="shared" si="79"/>
        <v>1196.3888888888889</v>
      </c>
      <c r="P66" s="15" t="str">
        <f t="shared" si="80"/>
        <v>4</v>
      </c>
      <c r="Q66" s="15" t="str">
        <f t="shared" si="81"/>
        <v>5</v>
      </c>
    </row>
    <row r="67" spans="1:17" x14ac:dyDescent="0.2">
      <c r="A67" s="9" t="s">
        <v>85</v>
      </c>
      <c r="B67" s="9" t="s">
        <v>82</v>
      </c>
      <c r="C67" s="9" t="s">
        <v>7</v>
      </c>
      <c r="D67" s="9"/>
      <c r="E67" s="9"/>
      <c r="F67" s="9" t="s">
        <v>6</v>
      </c>
      <c r="G67" s="2">
        <v>40694</v>
      </c>
      <c r="H67" s="2">
        <v>40714</v>
      </c>
      <c r="I67" s="3">
        <v>0</v>
      </c>
      <c r="J67" s="16" t="s">
        <v>69</v>
      </c>
      <c r="K67" s="16">
        <f t="shared" ref="K67" si="86">LEN(J67)</f>
        <v>1</v>
      </c>
      <c r="L67" s="16" t="str">
        <f t="shared" si="77"/>
        <v>6203Н-001-</v>
      </c>
      <c r="M67" s="13">
        <f t="shared" si="78"/>
        <v>52.722222222222214</v>
      </c>
      <c r="N67" s="14" t="str">
        <f t="shared" si="8"/>
        <v>22</v>
      </c>
      <c r="O67" s="13">
        <f t="shared" si="79"/>
        <v>1561.3888888888889</v>
      </c>
      <c r="P67" s="15" t="str">
        <f t="shared" si="80"/>
        <v>4</v>
      </c>
      <c r="Q67" s="15" t="str">
        <f t="shared" si="81"/>
        <v>5</v>
      </c>
    </row>
    <row r="68" spans="1:17" x14ac:dyDescent="0.2">
      <c r="A68" s="9" t="s">
        <v>86</v>
      </c>
      <c r="B68" s="9" t="s">
        <v>82</v>
      </c>
      <c r="C68" s="9" t="s">
        <v>7</v>
      </c>
      <c r="D68" s="9"/>
      <c r="E68" s="9"/>
      <c r="F68" s="9" t="s">
        <v>6</v>
      </c>
      <c r="G68" s="2">
        <v>41882</v>
      </c>
      <c r="H68" s="2">
        <v>41912</v>
      </c>
      <c r="I68" s="3">
        <v>29</v>
      </c>
      <c r="J68" s="16" t="s">
        <v>69</v>
      </c>
      <c r="K68" s="16">
        <f t="shared" ref="K68" si="87">LEN(J68)</f>
        <v>1</v>
      </c>
      <c r="L68" s="16" t="str">
        <f t="shared" ref="L68:L73" si="88">CONCATENATE(A68,B68,J68)</f>
        <v>6204Н-001-</v>
      </c>
      <c r="M68" s="13">
        <f t="shared" ref="M68:M73" si="89">YEARFRAC(G68,$O$6)*365/30</f>
        <v>13.180555555555554</v>
      </c>
      <c r="N68" s="14" t="str">
        <f t="shared" si="8"/>
        <v>13</v>
      </c>
      <c r="O68" s="13">
        <f t="shared" ref="O68:O73" si="90">YEARFRAC(H68,$O$6)*365</f>
        <v>365</v>
      </c>
      <c r="P68" s="15" t="str">
        <f t="shared" ref="P68:P73" si="91">IF(AND($O$6&lt;=H68),"1",IF(AND($O$6&gt;H68,O68&gt;=1,O68&lt;45),"2",IF(AND($O$6&gt;H68,O68&gt;=45,O68&lt;90),"3",IF(AND($O$6&gt;H68,O68&gt;=90),"4"))))</f>
        <v>4</v>
      </c>
      <c r="Q68" s="15" t="str">
        <f t="shared" ref="Q68:Q73" si="92">IF(AND($O$6&gt;H68,O68&gt;=365),"5",0)</f>
        <v>5</v>
      </c>
    </row>
    <row r="69" spans="1:17" x14ac:dyDescent="0.2">
      <c r="A69" s="9" t="s">
        <v>86</v>
      </c>
      <c r="B69" s="9" t="s">
        <v>82</v>
      </c>
      <c r="C69" s="9" t="s">
        <v>7</v>
      </c>
      <c r="D69" s="9"/>
      <c r="E69" s="9"/>
      <c r="F69" s="9" t="s">
        <v>6</v>
      </c>
      <c r="G69" s="2">
        <v>41882</v>
      </c>
      <c r="H69" s="2">
        <v>42277</v>
      </c>
      <c r="I69" s="3">
        <v>170</v>
      </c>
      <c r="J69" s="16" t="s">
        <v>69</v>
      </c>
      <c r="K69" s="16">
        <f t="shared" ref="K69" si="93">LEN(J69)</f>
        <v>1</v>
      </c>
      <c r="L69" s="16" t="str">
        <f t="shared" si="88"/>
        <v>6204Н-001-</v>
      </c>
      <c r="M69" s="13">
        <f t="shared" si="89"/>
        <v>13.180555555555554</v>
      </c>
      <c r="N69" s="14" t="str">
        <f t="shared" si="8"/>
        <v>13</v>
      </c>
      <c r="O69" s="13">
        <f t="shared" si="90"/>
        <v>0</v>
      </c>
      <c r="P69" s="15" t="str">
        <f t="shared" si="91"/>
        <v>1</v>
      </c>
      <c r="Q69" s="15">
        <f t="shared" si="92"/>
        <v>0</v>
      </c>
    </row>
    <row r="70" spans="1:17" x14ac:dyDescent="0.2">
      <c r="A70" s="9" t="s">
        <v>86</v>
      </c>
      <c r="B70" s="9" t="s">
        <v>82</v>
      </c>
      <c r="C70" s="9" t="s">
        <v>7</v>
      </c>
      <c r="D70" s="9"/>
      <c r="E70" s="9"/>
      <c r="F70" s="9" t="s">
        <v>6</v>
      </c>
      <c r="G70" s="2">
        <v>42277</v>
      </c>
      <c r="H70" s="2">
        <v>42297</v>
      </c>
      <c r="I70" s="3">
        <v>203.6</v>
      </c>
      <c r="J70" s="16" t="s">
        <v>69</v>
      </c>
      <c r="K70" s="16">
        <f t="shared" ref="K70" si="94">LEN(J70)</f>
        <v>1</v>
      </c>
      <c r="L70" s="16" t="str">
        <f t="shared" si="88"/>
        <v>6204Н-001-</v>
      </c>
      <c r="M70" s="13">
        <f t="shared" si="89"/>
        <v>0</v>
      </c>
      <c r="N70" s="14" t="str">
        <f t="shared" si="8"/>
        <v>01</v>
      </c>
      <c r="O70" s="13">
        <f t="shared" si="90"/>
        <v>20.277777777777775</v>
      </c>
      <c r="P70" s="15" t="str">
        <f t="shared" si="91"/>
        <v>1</v>
      </c>
      <c r="Q70" s="15">
        <f t="shared" si="92"/>
        <v>0</v>
      </c>
    </row>
    <row r="71" spans="1:17" x14ac:dyDescent="0.2">
      <c r="A71" s="9" t="s">
        <v>86</v>
      </c>
      <c r="B71" s="9" t="s">
        <v>82</v>
      </c>
      <c r="C71" s="9" t="s">
        <v>7</v>
      </c>
      <c r="D71" s="9"/>
      <c r="E71" s="9"/>
      <c r="F71" s="9" t="s">
        <v>6</v>
      </c>
      <c r="G71" s="2">
        <v>40755</v>
      </c>
      <c r="H71" s="2">
        <v>40775</v>
      </c>
      <c r="I71" s="3">
        <v>89</v>
      </c>
      <c r="J71" s="16" t="s">
        <v>69</v>
      </c>
      <c r="K71" s="16">
        <f t="shared" ref="K71:K74" si="95">LEN(J71)</f>
        <v>1</v>
      </c>
      <c r="L71" s="16" t="str">
        <f t="shared" si="88"/>
        <v>6204Н-001-</v>
      </c>
      <c r="M71" s="13">
        <f t="shared" si="89"/>
        <v>50.69444444444445</v>
      </c>
      <c r="N71" s="14" t="str">
        <f t="shared" si="8"/>
        <v>22</v>
      </c>
      <c r="O71" s="13">
        <f t="shared" si="90"/>
        <v>1500.5555555555554</v>
      </c>
      <c r="P71" s="15" t="str">
        <f t="shared" si="91"/>
        <v>4</v>
      </c>
      <c r="Q71" s="15" t="str">
        <f t="shared" si="92"/>
        <v>5</v>
      </c>
    </row>
    <row r="72" spans="1:17" x14ac:dyDescent="0.2">
      <c r="A72" s="9" t="s">
        <v>86</v>
      </c>
      <c r="B72" s="9" t="s">
        <v>82</v>
      </c>
      <c r="C72" s="9" t="s">
        <v>7</v>
      </c>
      <c r="D72" s="9"/>
      <c r="E72" s="9"/>
      <c r="F72" s="9" t="s">
        <v>6</v>
      </c>
      <c r="G72" s="2">
        <v>40786</v>
      </c>
      <c r="H72" s="2">
        <v>40806</v>
      </c>
      <c r="I72" s="3">
        <v>89</v>
      </c>
      <c r="J72" s="16" t="s">
        <v>69</v>
      </c>
      <c r="K72" s="16">
        <f t="shared" si="95"/>
        <v>1</v>
      </c>
      <c r="L72" s="16" t="str">
        <f t="shared" si="88"/>
        <v>6204Н-001-</v>
      </c>
      <c r="M72" s="13">
        <f t="shared" si="89"/>
        <v>49.68055555555555</v>
      </c>
      <c r="N72" s="14" t="str">
        <f t="shared" si="8"/>
        <v>22</v>
      </c>
      <c r="O72" s="13">
        <f t="shared" si="90"/>
        <v>1470.1388888888889</v>
      </c>
      <c r="P72" s="15" t="str">
        <f t="shared" si="91"/>
        <v>4</v>
      </c>
      <c r="Q72" s="15" t="str">
        <f t="shared" si="92"/>
        <v>5</v>
      </c>
    </row>
    <row r="73" spans="1:17" x14ac:dyDescent="0.2">
      <c r="A73" s="9" t="s">
        <v>86</v>
      </c>
      <c r="B73" s="9" t="s">
        <v>82</v>
      </c>
      <c r="C73" s="9" t="s">
        <v>7</v>
      </c>
      <c r="D73" s="9"/>
      <c r="E73" s="9"/>
      <c r="F73" s="9" t="s">
        <v>6</v>
      </c>
      <c r="G73" s="2">
        <v>40602</v>
      </c>
      <c r="H73" s="2">
        <v>40622</v>
      </c>
      <c r="I73" s="3">
        <v>399</v>
      </c>
      <c r="J73" s="16" t="s">
        <v>69</v>
      </c>
      <c r="K73" s="16">
        <f t="shared" si="95"/>
        <v>1</v>
      </c>
      <c r="L73" s="16" t="str">
        <f t="shared" si="88"/>
        <v>6204Н-001-</v>
      </c>
      <c r="M73" s="13">
        <f t="shared" si="89"/>
        <v>55.763888888888886</v>
      </c>
      <c r="N73" s="14" t="str">
        <f t="shared" si="8"/>
        <v>22</v>
      </c>
      <c r="O73" s="13">
        <f t="shared" si="90"/>
        <v>1652.6388888888889</v>
      </c>
      <c r="P73" s="15" t="str">
        <f t="shared" si="91"/>
        <v>4</v>
      </c>
      <c r="Q73" s="15" t="str">
        <f t="shared" si="92"/>
        <v>5</v>
      </c>
    </row>
    <row r="74" spans="1:17" x14ac:dyDescent="0.2">
      <c r="A74" s="9" t="s">
        <v>86</v>
      </c>
      <c r="B74" s="9" t="s">
        <v>82</v>
      </c>
      <c r="C74" s="9" t="s">
        <v>7</v>
      </c>
      <c r="D74" s="9"/>
      <c r="E74" s="9"/>
      <c r="F74" s="9" t="s">
        <v>6</v>
      </c>
      <c r="G74" s="2">
        <v>40390</v>
      </c>
      <c r="H74" s="2">
        <v>40410</v>
      </c>
      <c r="I74" s="3">
        <v>200</v>
      </c>
      <c r="J74" s="16" t="s">
        <v>69</v>
      </c>
      <c r="K74" s="16">
        <f t="shared" si="95"/>
        <v>1</v>
      </c>
      <c r="L74" s="16" t="str">
        <f t="shared" ref="L74:L86" si="96">CONCATENATE(A74,B74,J74)</f>
        <v>6204Н-001-</v>
      </c>
      <c r="M74" s="13">
        <f t="shared" ref="M74:M86" si="97">YEARFRAC(G74,$O$6)*365/30</f>
        <v>62.861111111111114</v>
      </c>
      <c r="N74" s="14" t="str">
        <f t="shared" si="8"/>
        <v>23</v>
      </c>
      <c r="O74" s="13">
        <f t="shared" ref="O74:O86" si="98">YEARFRAC(H74,$O$6)*365</f>
        <v>1865.5555555555554</v>
      </c>
      <c r="P74" s="15" t="str">
        <f t="shared" ref="P74:P86" si="99">IF(AND($O$6&lt;=H74),"1",IF(AND($O$6&gt;H74,O74&gt;=1,O74&lt;45),"2",IF(AND($O$6&gt;H74,O74&gt;=45,O74&lt;90),"3",IF(AND($O$6&gt;H74,O74&gt;=90),"4"))))</f>
        <v>4</v>
      </c>
      <c r="Q74" s="15" t="str">
        <f t="shared" ref="Q74:Q86" si="100">IF(AND($O$6&gt;H74,O74&gt;=365),"5",0)</f>
        <v>5</v>
      </c>
    </row>
    <row r="75" spans="1:17" x14ac:dyDescent="0.2">
      <c r="A75" s="9" t="s">
        <v>86</v>
      </c>
      <c r="B75" s="9" t="s">
        <v>82</v>
      </c>
      <c r="C75" s="9" t="s">
        <v>7</v>
      </c>
      <c r="D75" s="9"/>
      <c r="E75" s="9"/>
      <c r="F75" s="9" t="s">
        <v>6</v>
      </c>
      <c r="G75" s="2">
        <v>42063</v>
      </c>
      <c r="H75" s="2">
        <v>42094</v>
      </c>
      <c r="I75" s="3">
        <v>380</v>
      </c>
      <c r="J75" s="16" t="s">
        <v>69</v>
      </c>
      <c r="K75" s="16">
        <f t="shared" ref="K75" si="101">LEN(J75)</f>
        <v>1</v>
      </c>
      <c r="L75" s="16" t="str">
        <f t="shared" si="96"/>
        <v>6204Н-001-</v>
      </c>
      <c r="M75" s="13">
        <f t="shared" si="97"/>
        <v>7.0972222222222232</v>
      </c>
      <c r="N75" s="14" t="str">
        <f t="shared" ref="N75:N136" si="102">LOOKUP(M75,$W$2:$W$25,$X$2:$X$25)</f>
        <v>08</v>
      </c>
      <c r="O75" s="13">
        <f t="shared" si="98"/>
        <v>182.5</v>
      </c>
      <c r="P75" s="15" t="str">
        <f t="shared" si="99"/>
        <v>4</v>
      </c>
      <c r="Q75" s="15">
        <f t="shared" si="100"/>
        <v>0</v>
      </c>
    </row>
    <row r="76" spans="1:17" x14ac:dyDescent="0.2">
      <c r="A76" s="9" t="s">
        <v>86</v>
      </c>
      <c r="B76" s="9" t="s">
        <v>82</v>
      </c>
      <c r="C76" s="9" t="s">
        <v>7</v>
      </c>
      <c r="D76" s="9"/>
      <c r="E76" s="9"/>
      <c r="F76" s="9" t="s">
        <v>6</v>
      </c>
      <c r="G76" s="2">
        <v>42185</v>
      </c>
      <c r="H76" s="2">
        <v>42205</v>
      </c>
      <c r="I76" s="3">
        <v>568.55999999999995</v>
      </c>
      <c r="J76" s="16" t="s">
        <v>69</v>
      </c>
      <c r="K76" s="16">
        <f t="shared" ref="K76" si="103">LEN(J76)</f>
        <v>1</v>
      </c>
      <c r="L76" s="16" t="str">
        <f t="shared" si="96"/>
        <v>6204Н-001-</v>
      </c>
      <c r="M76" s="13">
        <f t="shared" si="97"/>
        <v>3.0416666666666665</v>
      </c>
      <c r="N76" s="14" t="str">
        <f t="shared" si="102"/>
        <v>04</v>
      </c>
      <c r="O76" s="13">
        <f t="shared" si="98"/>
        <v>70.972222222222229</v>
      </c>
      <c r="P76" s="15" t="str">
        <f t="shared" si="99"/>
        <v>3</v>
      </c>
      <c r="Q76" s="15">
        <f t="shared" si="100"/>
        <v>0</v>
      </c>
    </row>
    <row r="77" spans="1:17" x14ac:dyDescent="0.2">
      <c r="A77" s="9" t="s">
        <v>86</v>
      </c>
      <c r="B77" s="9" t="s">
        <v>82</v>
      </c>
      <c r="C77" s="9" t="s">
        <v>7</v>
      </c>
      <c r="D77" s="9"/>
      <c r="E77" s="9"/>
      <c r="F77" s="9" t="s">
        <v>6</v>
      </c>
      <c r="G77" s="2">
        <v>41029</v>
      </c>
      <c r="H77" s="2">
        <v>41049</v>
      </c>
      <c r="I77" s="3">
        <v>890</v>
      </c>
      <c r="J77" s="16" t="s">
        <v>69</v>
      </c>
      <c r="K77" s="16">
        <f t="shared" ref="K77" si="104">LEN(J77)</f>
        <v>1</v>
      </c>
      <c r="L77" s="16" t="str">
        <f t="shared" si="96"/>
        <v>6204Н-001-</v>
      </c>
      <c r="M77" s="13">
        <f t="shared" si="97"/>
        <v>41.569444444444443</v>
      </c>
      <c r="N77" s="14" t="str">
        <f t="shared" si="102"/>
        <v>21</v>
      </c>
      <c r="O77" s="13">
        <f t="shared" si="98"/>
        <v>1226.8055555555557</v>
      </c>
      <c r="P77" s="15" t="str">
        <f t="shared" si="99"/>
        <v>4</v>
      </c>
      <c r="Q77" s="15" t="str">
        <f t="shared" si="100"/>
        <v>5</v>
      </c>
    </row>
    <row r="78" spans="1:17" x14ac:dyDescent="0.2">
      <c r="A78" s="9" t="s">
        <v>86</v>
      </c>
      <c r="B78" s="9" t="s">
        <v>82</v>
      </c>
      <c r="C78" s="9" t="s">
        <v>7</v>
      </c>
      <c r="D78" s="9"/>
      <c r="E78" s="9"/>
      <c r="F78" s="9" t="s">
        <v>6</v>
      </c>
      <c r="G78" s="2">
        <v>41912</v>
      </c>
      <c r="H78" s="2">
        <v>41932</v>
      </c>
      <c r="I78" s="3">
        <v>29.28</v>
      </c>
      <c r="J78" s="16" t="s">
        <v>69</v>
      </c>
      <c r="K78" s="16">
        <f t="shared" ref="K78:K79" si="105">LEN(J78)</f>
        <v>1</v>
      </c>
      <c r="L78" s="16" t="str">
        <f t="shared" si="96"/>
        <v>6204Н-001-</v>
      </c>
      <c r="M78" s="13">
        <f t="shared" si="97"/>
        <v>12.166666666666666</v>
      </c>
      <c r="N78" s="14" t="str">
        <f t="shared" si="102"/>
        <v>13</v>
      </c>
      <c r="O78" s="13">
        <f t="shared" si="98"/>
        <v>344.72222222222223</v>
      </c>
      <c r="P78" s="15" t="str">
        <f t="shared" si="99"/>
        <v>4</v>
      </c>
      <c r="Q78" s="15">
        <f t="shared" si="100"/>
        <v>0</v>
      </c>
    </row>
    <row r="79" spans="1:17" x14ac:dyDescent="0.2">
      <c r="A79" s="9" t="s">
        <v>86</v>
      </c>
      <c r="B79" s="9" t="s">
        <v>82</v>
      </c>
      <c r="C79" s="9" t="s">
        <v>7</v>
      </c>
      <c r="D79" s="9"/>
      <c r="E79" s="9"/>
      <c r="F79" s="9" t="s">
        <v>6</v>
      </c>
      <c r="G79" s="2">
        <v>41517</v>
      </c>
      <c r="H79" s="2">
        <v>41537</v>
      </c>
      <c r="I79" s="3">
        <v>195</v>
      </c>
      <c r="J79" s="16" t="s">
        <v>69</v>
      </c>
      <c r="K79" s="16">
        <f t="shared" si="105"/>
        <v>1</v>
      </c>
      <c r="L79" s="16" t="str">
        <f t="shared" si="96"/>
        <v>6204Н-001-</v>
      </c>
      <c r="M79" s="13">
        <f t="shared" si="97"/>
        <v>25.347222222222225</v>
      </c>
      <c r="N79" s="14" t="str">
        <f t="shared" si="102"/>
        <v>17</v>
      </c>
      <c r="O79" s="13">
        <f t="shared" si="98"/>
        <v>740.1388888888888</v>
      </c>
      <c r="P79" s="15" t="str">
        <f t="shared" si="99"/>
        <v>4</v>
      </c>
      <c r="Q79" s="15" t="str">
        <f t="shared" si="100"/>
        <v>5</v>
      </c>
    </row>
    <row r="80" spans="1:17" x14ac:dyDescent="0.2">
      <c r="A80" s="9" t="s">
        <v>86</v>
      </c>
      <c r="B80" s="9" t="s">
        <v>82</v>
      </c>
      <c r="C80" s="9" t="s">
        <v>7</v>
      </c>
      <c r="D80" s="9"/>
      <c r="E80" s="9"/>
      <c r="F80" s="9" t="s">
        <v>6</v>
      </c>
      <c r="G80" s="2">
        <v>41912</v>
      </c>
      <c r="H80" s="2">
        <v>42766</v>
      </c>
      <c r="I80" s="3">
        <v>884</v>
      </c>
      <c r="J80" s="16" t="s">
        <v>69</v>
      </c>
      <c r="K80" s="16">
        <f t="shared" ref="K80" si="106">LEN(J80)</f>
        <v>1</v>
      </c>
      <c r="L80" s="16" t="str">
        <f t="shared" si="96"/>
        <v>6204Н-001-</v>
      </c>
      <c r="M80" s="13">
        <f t="shared" si="97"/>
        <v>12.166666666666666</v>
      </c>
      <c r="N80" s="14" t="str">
        <f t="shared" si="102"/>
        <v>13</v>
      </c>
      <c r="O80" s="13">
        <f t="shared" si="98"/>
        <v>486.66666666666663</v>
      </c>
      <c r="P80" s="15" t="str">
        <f t="shared" si="99"/>
        <v>1</v>
      </c>
      <c r="Q80" s="15">
        <f t="shared" si="100"/>
        <v>0</v>
      </c>
    </row>
    <row r="81" spans="1:17" x14ac:dyDescent="0.2">
      <c r="A81" s="9" t="s">
        <v>86</v>
      </c>
      <c r="B81" s="9" t="s">
        <v>82</v>
      </c>
      <c r="C81" s="9" t="s">
        <v>7</v>
      </c>
      <c r="D81" s="9"/>
      <c r="E81" s="9"/>
      <c r="F81" s="9" t="s">
        <v>6</v>
      </c>
      <c r="G81" s="2">
        <v>41943</v>
      </c>
      <c r="H81" s="2">
        <v>42766</v>
      </c>
      <c r="I81" s="3">
        <v>40</v>
      </c>
      <c r="J81" s="16" t="s">
        <v>69</v>
      </c>
      <c r="K81" s="16">
        <f t="shared" ref="K81" si="107">LEN(J81)</f>
        <v>1</v>
      </c>
      <c r="L81" s="16" t="str">
        <f t="shared" si="96"/>
        <v>6204Н-001-</v>
      </c>
      <c r="M81" s="13">
        <f t="shared" si="97"/>
        <v>11.152777777777777</v>
      </c>
      <c r="N81" s="14" t="str">
        <f t="shared" si="102"/>
        <v>12</v>
      </c>
      <c r="O81" s="13">
        <f t="shared" si="98"/>
        <v>486.66666666666663</v>
      </c>
      <c r="P81" s="15" t="str">
        <f t="shared" si="99"/>
        <v>1</v>
      </c>
      <c r="Q81" s="15">
        <f t="shared" si="100"/>
        <v>0</v>
      </c>
    </row>
    <row r="82" spans="1:17" x14ac:dyDescent="0.2">
      <c r="A82" s="9" t="s">
        <v>86</v>
      </c>
      <c r="B82" s="9" t="s">
        <v>82</v>
      </c>
      <c r="C82" s="9" t="s">
        <v>7</v>
      </c>
      <c r="D82" s="9"/>
      <c r="E82" s="9"/>
      <c r="F82" s="9" t="s">
        <v>6</v>
      </c>
      <c r="G82" s="2">
        <v>41882</v>
      </c>
      <c r="H82" s="2">
        <v>41902</v>
      </c>
      <c r="I82" s="3">
        <v>62.5</v>
      </c>
      <c r="J82" s="16" t="s">
        <v>69</v>
      </c>
      <c r="K82" s="16">
        <f t="shared" ref="K82" si="108">LEN(J82)</f>
        <v>1</v>
      </c>
      <c r="L82" s="16" t="str">
        <f t="shared" si="96"/>
        <v>6204Н-001-</v>
      </c>
      <c r="M82" s="13">
        <f t="shared" si="97"/>
        <v>13.180555555555554</v>
      </c>
      <c r="N82" s="14" t="str">
        <f t="shared" si="102"/>
        <v>13</v>
      </c>
      <c r="O82" s="13">
        <f t="shared" si="98"/>
        <v>375.13888888888886</v>
      </c>
      <c r="P82" s="15" t="str">
        <f t="shared" si="99"/>
        <v>4</v>
      </c>
      <c r="Q82" s="15" t="str">
        <f t="shared" si="100"/>
        <v>5</v>
      </c>
    </row>
    <row r="83" spans="1:17" x14ac:dyDescent="0.2">
      <c r="A83" s="9" t="s">
        <v>86</v>
      </c>
      <c r="B83" s="9" t="s">
        <v>82</v>
      </c>
      <c r="C83" s="9" t="s">
        <v>7</v>
      </c>
      <c r="D83" s="9"/>
      <c r="E83" s="9"/>
      <c r="F83" s="9" t="s">
        <v>6</v>
      </c>
      <c r="G83" s="2">
        <v>41729</v>
      </c>
      <c r="H83" s="2">
        <v>42155</v>
      </c>
      <c r="I83" s="3">
        <v>190</v>
      </c>
      <c r="J83" s="16" t="s">
        <v>69</v>
      </c>
      <c r="K83" s="16">
        <f t="shared" ref="K83" si="109">LEN(J83)</f>
        <v>1</v>
      </c>
      <c r="L83" s="16" t="str">
        <f t="shared" si="96"/>
        <v>6204Н-001-</v>
      </c>
      <c r="M83" s="13">
        <f t="shared" si="97"/>
        <v>18.25</v>
      </c>
      <c r="N83" s="14" t="str">
        <f t="shared" si="102"/>
        <v>15</v>
      </c>
      <c r="O83" s="13">
        <f t="shared" si="98"/>
        <v>121.66666666666666</v>
      </c>
      <c r="P83" s="15" t="str">
        <f t="shared" si="99"/>
        <v>4</v>
      </c>
      <c r="Q83" s="15">
        <f t="shared" si="100"/>
        <v>0</v>
      </c>
    </row>
    <row r="84" spans="1:17" x14ac:dyDescent="0.2">
      <c r="A84" s="9" t="s">
        <v>86</v>
      </c>
      <c r="B84" s="9" t="s">
        <v>82</v>
      </c>
      <c r="C84" s="9" t="s">
        <v>7</v>
      </c>
      <c r="D84" s="9"/>
      <c r="E84" s="9"/>
      <c r="F84" s="9" t="s">
        <v>6</v>
      </c>
      <c r="G84" s="2">
        <v>41364</v>
      </c>
      <c r="H84" s="2">
        <v>41384</v>
      </c>
      <c r="I84" s="3">
        <v>751</v>
      </c>
      <c r="J84" s="16" t="s">
        <v>69</v>
      </c>
      <c r="K84" s="16">
        <f t="shared" ref="K84:K85" si="110">LEN(J84)</f>
        <v>1</v>
      </c>
      <c r="L84" s="16" t="str">
        <f t="shared" si="96"/>
        <v>6204Н-001-</v>
      </c>
      <c r="M84" s="13">
        <f t="shared" si="97"/>
        <v>30.416666666666668</v>
      </c>
      <c r="N84" s="14" t="str">
        <f t="shared" si="102"/>
        <v>19</v>
      </c>
      <c r="O84" s="13">
        <f t="shared" si="98"/>
        <v>892.22222222222229</v>
      </c>
      <c r="P84" s="15" t="str">
        <f t="shared" si="99"/>
        <v>4</v>
      </c>
      <c r="Q84" s="15" t="str">
        <f t="shared" si="100"/>
        <v>5</v>
      </c>
    </row>
    <row r="85" spans="1:17" x14ac:dyDescent="0.2">
      <c r="A85" s="9" t="s">
        <v>86</v>
      </c>
      <c r="B85" s="9" t="s">
        <v>82</v>
      </c>
      <c r="C85" s="9" t="s">
        <v>7</v>
      </c>
      <c r="D85" s="9"/>
      <c r="E85" s="9"/>
      <c r="F85" s="9" t="s">
        <v>6</v>
      </c>
      <c r="G85" s="2">
        <v>40724</v>
      </c>
      <c r="H85" s="2">
        <v>40744</v>
      </c>
      <c r="I85" s="3">
        <v>0</v>
      </c>
      <c r="J85" s="16" t="s">
        <v>69</v>
      </c>
      <c r="K85" s="16">
        <f t="shared" si="110"/>
        <v>1</v>
      </c>
      <c r="L85" s="16" t="str">
        <f t="shared" si="96"/>
        <v>6204Н-001-</v>
      </c>
      <c r="M85" s="13">
        <f t="shared" si="97"/>
        <v>51.708333333333336</v>
      </c>
      <c r="N85" s="14" t="str">
        <f t="shared" si="102"/>
        <v>22</v>
      </c>
      <c r="O85" s="13">
        <f t="shared" si="98"/>
        <v>1530.9722222222224</v>
      </c>
      <c r="P85" s="15" t="str">
        <f t="shared" si="99"/>
        <v>4</v>
      </c>
      <c r="Q85" s="15" t="str">
        <f t="shared" si="100"/>
        <v>5</v>
      </c>
    </row>
    <row r="86" spans="1:17" x14ac:dyDescent="0.2">
      <c r="A86" s="9" t="s">
        <v>86</v>
      </c>
      <c r="B86" s="9" t="s">
        <v>82</v>
      </c>
      <c r="C86" s="9" t="s">
        <v>7</v>
      </c>
      <c r="D86" s="9"/>
      <c r="E86" s="9"/>
      <c r="F86" s="9" t="s">
        <v>6</v>
      </c>
      <c r="G86" s="2">
        <v>41943</v>
      </c>
      <c r="H86" s="2">
        <v>41973</v>
      </c>
      <c r="I86" s="3">
        <v>629.67999999999995</v>
      </c>
      <c r="J86" s="16" t="s">
        <v>69</v>
      </c>
      <c r="K86" s="16">
        <f t="shared" ref="K86" si="111">LEN(J86)</f>
        <v>1</v>
      </c>
      <c r="L86" s="16" t="str">
        <f t="shared" si="96"/>
        <v>6204Н-001-</v>
      </c>
      <c r="M86" s="13">
        <f t="shared" si="97"/>
        <v>11.152777777777777</v>
      </c>
      <c r="N86" s="14" t="str">
        <f t="shared" si="102"/>
        <v>12</v>
      </c>
      <c r="O86" s="13">
        <f t="shared" si="98"/>
        <v>304.16666666666669</v>
      </c>
      <c r="P86" s="15" t="str">
        <f t="shared" si="99"/>
        <v>4</v>
      </c>
      <c r="Q86" s="15">
        <f t="shared" si="100"/>
        <v>0</v>
      </c>
    </row>
    <row r="87" spans="1:17" x14ac:dyDescent="0.2">
      <c r="A87" s="9" t="s">
        <v>87</v>
      </c>
      <c r="B87" s="9" t="s">
        <v>82</v>
      </c>
      <c r="C87" s="9" t="s">
        <v>7</v>
      </c>
      <c r="D87" s="9"/>
      <c r="E87" s="9"/>
      <c r="F87" s="9" t="s">
        <v>6</v>
      </c>
      <c r="G87" s="2">
        <v>41698</v>
      </c>
      <c r="H87" s="2">
        <v>42643</v>
      </c>
      <c r="I87" s="3">
        <v>530</v>
      </c>
      <c r="J87" s="16" t="s">
        <v>69</v>
      </c>
      <c r="K87" s="16">
        <f t="shared" ref="K87" si="112">LEN(J87)</f>
        <v>1</v>
      </c>
      <c r="L87" s="16" t="str">
        <f t="shared" ref="L87:L90" si="113">CONCATENATE(A87,B87,J87)</f>
        <v>6205Н-001-</v>
      </c>
      <c r="M87" s="13">
        <f t="shared" ref="M87:M90" si="114">YEARFRAC(G87,$O$6)*365/30</f>
        <v>19.263888888888889</v>
      </c>
      <c r="N87" s="14" t="str">
        <f t="shared" si="102"/>
        <v>15</v>
      </c>
      <c r="O87" s="13">
        <f t="shared" ref="O87:O90" si="115">YEARFRAC(H87,$O$6)*365</f>
        <v>365</v>
      </c>
      <c r="P87" s="15" t="str">
        <f t="shared" ref="P87:P90" si="116">IF(AND($O$6&lt;=H87),"1",IF(AND($O$6&gt;H87,O87&gt;=1,O87&lt;45),"2",IF(AND($O$6&gt;H87,O87&gt;=45,O87&lt;90),"3",IF(AND($O$6&gt;H87,O87&gt;=90),"4"))))</f>
        <v>1</v>
      </c>
      <c r="Q87" s="15">
        <f t="shared" ref="Q87:Q90" si="117">IF(AND($O$6&gt;H87,O87&gt;=365),"5",0)</f>
        <v>0</v>
      </c>
    </row>
    <row r="88" spans="1:17" x14ac:dyDescent="0.2">
      <c r="A88" s="9" t="s">
        <v>87</v>
      </c>
      <c r="B88" s="9" t="s">
        <v>82</v>
      </c>
      <c r="C88" s="9" t="s">
        <v>7</v>
      </c>
      <c r="D88" s="9"/>
      <c r="E88" s="9"/>
      <c r="F88" s="9" t="s">
        <v>6</v>
      </c>
      <c r="G88" s="2">
        <v>42185</v>
      </c>
      <c r="H88" s="2">
        <v>42205</v>
      </c>
      <c r="I88" s="3">
        <v>60</v>
      </c>
      <c r="J88" s="16" t="s">
        <v>69</v>
      </c>
      <c r="K88" s="16">
        <f t="shared" ref="K88:K89" si="118">LEN(J88)</f>
        <v>1</v>
      </c>
      <c r="L88" s="16" t="str">
        <f t="shared" si="113"/>
        <v>6205Н-001-</v>
      </c>
      <c r="M88" s="13">
        <f t="shared" si="114"/>
        <v>3.0416666666666665</v>
      </c>
      <c r="N88" s="14" t="str">
        <f t="shared" si="102"/>
        <v>04</v>
      </c>
      <c r="O88" s="13">
        <f t="shared" si="115"/>
        <v>70.972222222222229</v>
      </c>
      <c r="P88" s="15" t="str">
        <f t="shared" si="116"/>
        <v>3</v>
      </c>
      <c r="Q88" s="15">
        <f t="shared" si="117"/>
        <v>0</v>
      </c>
    </row>
    <row r="89" spans="1:17" x14ac:dyDescent="0.2">
      <c r="A89" s="9" t="s">
        <v>87</v>
      </c>
      <c r="B89" s="9" t="s">
        <v>82</v>
      </c>
      <c r="C89" s="9" t="s">
        <v>7</v>
      </c>
      <c r="D89" s="9"/>
      <c r="E89" s="9"/>
      <c r="F89" s="9" t="s">
        <v>6</v>
      </c>
      <c r="G89" s="2">
        <v>41547</v>
      </c>
      <c r="H89" s="2">
        <v>41567</v>
      </c>
      <c r="I89" s="3">
        <v>132.5</v>
      </c>
      <c r="J89" s="16" t="s">
        <v>69</v>
      </c>
      <c r="K89" s="16">
        <f t="shared" si="118"/>
        <v>1</v>
      </c>
      <c r="L89" s="16" t="str">
        <f t="shared" si="113"/>
        <v>6205Н-001-</v>
      </c>
      <c r="M89" s="13">
        <f t="shared" si="114"/>
        <v>24.333333333333332</v>
      </c>
      <c r="N89" s="14" t="str">
        <f t="shared" si="102"/>
        <v>17</v>
      </c>
      <c r="O89" s="13">
        <f t="shared" si="115"/>
        <v>709.72222222222217</v>
      </c>
      <c r="P89" s="15" t="str">
        <f t="shared" si="116"/>
        <v>4</v>
      </c>
      <c r="Q89" s="15" t="str">
        <f t="shared" si="117"/>
        <v>5</v>
      </c>
    </row>
    <row r="90" spans="1:17" x14ac:dyDescent="0.2">
      <c r="A90" s="9" t="s">
        <v>87</v>
      </c>
      <c r="B90" s="9" t="s">
        <v>82</v>
      </c>
      <c r="C90" s="9" t="s">
        <v>7</v>
      </c>
      <c r="D90" s="9"/>
      <c r="E90" s="9"/>
      <c r="F90" s="9" t="s">
        <v>6</v>
      </c>
      <c r="G90" s="2">
        <v>42185</v>
      </c>
      <c r="H90" s="2">
        <v>42277</v>
      </c>
      <c r="I90" s="3">
        <v>85</v>
      </c>
      <c r="J90" s="16" t="s">
        <v>69</v>
      </c>
      <c r="K90" s="16">
        <f t="shared" ref="K90" si="119">LEN(J90)</f>
        <v>1</v>
      </c>
      <c r="L90" s="16" t="str">
        <f t="shared" si="113"/>
        <v>6205Н-001-</v>
      </c>
      <c r="M90" s="13">
        <f t="shared" si="114"/>
        <v>3.0416666666666665</v>
      </c>
      <c r="N90" s="14" t="str">
        <f t="shared" si="102"/>
        <v>04</v>
      </c>
      <c r="O90" s="13">
        <f t="shared" si="115"/>
        <v>0</v>
      </c>
      <c r="P90" s="15" t="str">
        <f t="shared" si="116"/>
        <v>1</v>
      </c>
      <c r="Q90" s="15">
        <f t="shared" si="117"/>
        <v>0</v>
      </c>
    </row>
    <row r="91" spans="1:17" x14ac:dyDescent="0.2">
      <c r="A91" s="9" t="s">
        <v>87</v>
      </c>
      <c r="B91" s="9" t="s">
        <v>82</v>
      </c>
      <c r="C91" s="9" t="s">
        <v>7</v>
      </c>
      <c r="D91" s="9"/>
      <c r="E91" s="9"/>
      <c r="F91" s="9" t="s">
        <v>6</v>
      </c>
      <c r="G91" s="2">
        <v>42216</v>
      </c>
      <c r="H91" s="2">
        <v>42236</v>
      </c>
      <c r="I91" s="3">
        <v>65</v>
      </c>
      <c r="J91" s="16" t="s">
        <v>69</v>
      </c>
      <c r="K91" s="16">
        <f t="shared" ref="K91:K92" si="120">LEN(J91)</f>
        <v>1</v>
      </c>
      <c r="L91" s="16" t="str">
        <f t="shared" ref="L91:L101" si="121">CONCATENATE(A91,B91,J91)</f>
        <v>6205Н-001-</v>
      </c>
      <c r="M91" s="13">
        <f t="shared" ref="M91:M101" si="122">YEARFRAC(G91,$O$6)*365/30</f>
        <v>2.0277777777777777</v>
      </c>
      <c r="N91" s="14" t="str">
        <f t="shared" si="102"/>
        <v>03</v>
      </c>
      <c r="O91" s="13">
        <f t="shared" ref="O91:O101" si="123">YEARFRAC(H91,$O$6)*365</f>
        <v>40.55555555555555</v>
      </c>
      <c r="P91" s="15" t="str">
        <f t="shared" ref="P91:P101" si="124">IF(AND($O$6&lt;=H91),"1",IF(AND($O$6&gt;H91,O91&gt;=1,O91&lt;45),"2",IF(AND($O$6&gt;H91,O91&gt;=45,O91&lt;90),"3",IF(AND($O$6&gt;H91,O91&gt;=90),"4"))))</f>
        <v>2</v>
      </c>
      <c r="Q91" s="15">
        <f t="shared" ref="Q91:Q101" si="125">IF(AND($O$6&gt;H91,O91&gt;=365),"5",0)</f>
        <v>0</v>
      </c>
    </row>
    <row r="92" spans="1:17" x14ac:dyDescent="0.2">
      <c r="A92" s="9" t="s">
        <v>87</v>
      </c>
      <c r="B92" s="9" t="s">
        <v>82</v>
      </c>
      <c r="C92" s="9" t="s">
        <v>7</v>
      </c>
      <c r="D92" s="9"/>
      <c r="E92" s="9"/>
      <c r="F92" s="9" t="s">
        <v>6</v>
      </c>
      <c r="G92" s="2">
        <v>40512</v>
      </c>
      <c r="H92" s="2">
        <v>40532</v>
      </c>
      <c r="I92" s="3">
        <v>173.33</v>
      </c>
      <c r="J92" s="16" t="s">
        <v>69</v>
      </c>
      <c r="K92" s="16">
        <f t="shared" si="120"/>
        <v>1</v>
      </c>
      <c r="L92" s="16" t="str">
        <f t="shared" si="121"/>
        <v>6205Н-001-</v>
      </c>
      <c r="M92" s="13">
        <f t="shared" si="122"/>
        <v>58.80555555555555</v>
      </c>
      <c r="N92" s="14" t="str">
        <f t="shared" si="102"/>
        <v>22</v>
      </c>
      <c r="O92" s="13">
        <f t="shared" si="123"/>
        <v>1743.8888888888889</v>
      </c>
      <c r="P92" s="15" t="str">
        <f t="shared" si="124"/>
        <v>4</v>
      </c>
      <c r="Q92" s="15" t="str">
        <f t="shared" si="125"/>
        <v>5</v>
      </c>
    </row>
    <row r="93" spans="1:17" x14ac:dyDescent="0.2">
      <c r="A93" s="9" t="s">
        <v>87</v>
      </c>
      <c r="B93" s="9" t="s">
        <v>82</v>
      </c>
      <c r="C93" s="9" t="s">
        <v>7</v>
      </c>
      <c r="D93" s="9"/>
      <c r="E93" s="9"/>
      <c r="F93" s="9" t="s">
        <v>6</v>
      </c>
      <c r="G93" s="2">
        <v>41912</v>
      </c>
      <c r="H93" s="2">
        <v>42643</v>
      </c>
      <c r="I93" s="3">
        <v>695</v>
      </c>
      <c r="J93" s="16" t="s">
        <v>69</v>
      </c>
      <c r="K93" s="16">
        <f t="shared" ref="K93" si="126">LEN(J93)</f>
        <v>1</v>
      </c>
      <c r="L93" s="16" t="str">
        <f t="shared" si="121"/>
        <v>6205Н-001-</v>
      </c>
      <c r="M93" s="13">
        <f t="shared" si="122"/>
        <v>12.166666666666666</v>
      </c>
      <c r="N93" s="14" t="str">
        <f t="shared" si="102"/>
        <v>13</v>
      </c>
      <c r="O93" s="13">
        <f t="shared" si="123"/>
        <v>365</v>
      </c>
      <c r="P93" s="15" t="str">
        <f t="shared" si="124"/>
        <v>1</v>
      </c>
      <c r="Q93" s="15">
        <f t="shared" si="125"/>
        <v>0</v>
      </c>
    </row>
    <row r="94" spans="1:17" x14ac:dyDescent="0.2">
      <c r="A94" s="9" t="s">
        <v>87</v>
      </c>
      <c r="B94" s="9" t="s">
        <v>82</v>
      </c>
      <c r="C94" s="9" t="s">
        <v>7</v>
      </c>
      <c r="D94" s="9"/>
      <c r="E94" s="9"/>
      <c r="F94" s="9" t="s">
        <v>6</v>
      </c>
      <c r="G94" s="2">
        <v>42185</v>
      </c>
      <c r="H94" s="2">
        <v>42216</v>
      </c>
      <c r="I94" s="3">
        <v>493</v>
      </c>
      <c r="J94" s="16" t="s">
        <v>69</v>
      </c>
      <c r="K94" s="16">
        <f t="shared" ref="K94" si="127">LEN(J94)</f>
        <v>1</v>
      </c>
      <c r="L94" s="16" t="str">
        <f t="shared" si="121"/>
        <v>6205Н-001-</v>
      </c>
      <c r="M94" s="13">
        <f t="shared" si="122"/>
        <v>3.0416666666666665</v>
      </c>
      <c r="N94" s="14" t="str">
        <f t="shared" si="102"/>
        <v>04</v>
      </c>
      <c r="O94" s="13">
        <f t="shared" si="123"/>
        <v>60.833333333333329</v>
      </c>
      <c r="P94" s="15" t="str">
        <f t="shared" si="124"/>
        <v>3</v>
      </c>
      <c r="Q94" s="15">
        <f t="shared" si="125"/>
        <v>0</v>
      </c>
    </row>
    <row r="95" spans="1:17" x14ac:dyDescent="0.2">
      <c r="A95" s="9" t="s">
        <v>87</v>
      </c>
      <c r="B95" s="9" t="s">
        <v>82</v>
      </c>
      <c r="C95" s="9" t="s">
        <v>7</v>
      </c>
      <c r="D95" s="9"/>
      <c r="E95" s="9"/>
      <c r="F95" s="9" t="s">
        <v>6</v>
      </c>
      <c r="G95" s="2">
        <v>41790</v>
      </c>
      <c r="H95" s="2">
        <v>42277</v>
      </c>
      <c r="I95" s="3">
        <v>100</v>
      </c>
      <c r="J95" s="16" t="s">
        <v>69</v>
      </c>
      <c r="K95" s="16">
        <f t="shared" ref="K95:K96" si="128">LEN(J95)</f>
        <v>1</v>
      </c>
      <c r="L95" s="16" t="str">
        <f t="shared" si="121"/>
        <v>6205Н-001-</v>
      </c>
      <c r="M95" s="13">
        <f t="shared" si="122"/>
        <v>16.222222222222221</v>
      </c>
      <c r="N95" s="14" t="str">
        <f t="shared" si="102"/>
        <v>14</v>
      </c>
      <c r="O95" s="13">
        <f t="shared" si="123"/>
        <v>0</v>
      </c>
      <c r="P95" s="15" t="str">
        <f t="shared" si="124"/>
        <v>1</v>
      </c>
      <c r="Q95" s="15">
        <f t="shared" si="125"/>
        <v>0</v>
      </c>
    </row>
    <row r="96" spans="1:17" x14ac:dyDescent="0.2">
      <c r="A96" s="9" t="s">
        <v>87</v>
      </c>
      <c r="B96" s="9" t="s">
        <v>82</v>
      </c>
      <c r="C96" s="9" t="s">
        <v>7</v>
      </c>
      <c r="D96" s="9"/>
      <c r="E96" s="9"/>
      <c r="F96" s="9" t="s">
        <v>6</v>
      </c>
      <c r="G96" s="2">
        <v>41639</v>
      </c>
      <c r="H96" s="2">
        <v>41659</v>
      </c>
      <c r="I96" s="3">
        <v>51.72</v>
      </c>
      <c r="J96" s="16" t="s">
        <v>69</v>
      </c>
      <c r="K96" s="16">
        <f t="shared" si="128"/>
        <v>1</v>
      </c>
      <c r="L96" s="16" t="str">
        <f t="shared" si="121"/>
        <v>6205Н-001-</v>
      </c>
      <c r="M96" s="13">
        <f t="shared" si="122"/>
        <v>21.291666666666668</v>
      </c>
      <c r="N96" s="14" t="str">
        <f t="shared" si="102"/>
        <v>16</v>
      </c>
      <c r="O96" s="13">
        <f t="shared" si="123"/>
        <v>618.47222222222217</v>
      </c>
      <c r="P96" s="15" t="str">
        <f t="shared" si="124"/>
        <v>4</v>
      </c>
      <c r="Q96" s="15" t="str">
        <f t="shared" si="125"/>
        <v>5</v>
      </c>
    </row>
    <row r="97" spans="1:17" x14ac:dyDescent="0.2">
      <c r="A97" s="9" t="s">
        <v>87</v>
      </c>
      <c r="B97" s="9" t="s">
        <v>82</v>
      </c>
      <c r="C97" s="9" t="s">
        <v>7</v>
      </c>
      <c r="D97" s="9"/>
      <c r="E97" s="9"/>
      <c r="F97" s="9" t="s">
        <v>6</v>
      </c>
      <c r="G97" s="2">
        <v>40359</v>
      </c>
      <c r="H97" s="2">
        <v>40379</v>
      </c>
      <c r="I97" s="3">
        <v>249.8</v>
      </c>
      <c r="J97" s="16" t="s">
        <v>69</v>
      </c>
      <c r="K97" s="16">
        <f t="shared" ref="K97" si="129">LEN(J97)</f>
        <v>1</v>
      </c>
      <c r="L97" s="16" t="str">
        <f t="shared" si="121"/>
        <v>6205Н-001-</v>
      </c>
      <c r="M97" s="13">
        <f t="shared" si="122"/>
        <v>63.875</v>
      </c>
      <c r="N97" s="14" t="str">
        <f t="shared" si="102"/>
        <v>23</v>
      </c>
      <c r="O97" s="13">
        <f t="shared" si="123"/>
        <v>1895.9722222222224</v>
      </c>
      <c r="P97" s="15" t="str">
        <f t="shared" si="124"/>
        <v>4</v>
      </c>
      <c r="Q97" s="15" t="str">
        <f t="shared" si="125"/>
        <v>5</v>
      </c>
    </row>
    <row r="98" spans="1:17" x14ac:dyDescent="0.2">
      <c r="A98" s="9" t="s">
        <v>88</v>
      </c>
      <c r="B98" s="9" t="s">
        <v>82</v>
      </c>
      <c r="C98" s="9" t="s">
        <v>7</v>
      </c>
      <c r="D98" s="9"/>
      <c r="E98" s="9"/>
      <c r="F98" s="9" t="s">
        <v>6</v>
      </c>
      <c r="G98" s="2">
        <v>41820</v>
      </c>
      <c r="H98" s="2">
        <v>42277</v>
      </c>
      <c r="I98" s="3">
        <v>156</v>
      </c>
      <c r="J98" s="16" t="s">
        <v>69</v>
      </c>
      <c r="K98" s="16">
        <f t="shared" ref="K98" si="130">LEN(J98)</f>
        <v>1</v>
      </c>
      <c r="L98" s="16" t="str">
        <f t="shared" si="121"/>
        <v>6206Н-001-</v>
      </c>
      <c r="M98" s="13">
        <f t="shared" si="122"/>
        <v>15.208333333333334</v>
      </c>
      <c r="N98" s="14" t="str">
        <f t="shared" si="102"/>
        <v>14</v>
      </c>
      <c r="O98" s="13">
        <f t="shared" si="123"/>
        <v>0</v>
      </c>
      <c r="P98" s="15" t="str">
        <f t="shared" si="124"/>
        <v>1</v>
      </c>
      <c r="Q98" s="15">
        <f t="shared" si="125"/>
        <v>0</v>
      </c>
    </row>
    <row r="99" spans="1:17" x14ac:dyDescent="0.2">
      <c r="A99" s="9" t="s">
        <v>88</v>
      </c>
      <c r="B99" s="9" t="s">
        <v>82</v>
      </c>
      <c r="C99" s="9" t="s">
        <v>7</v>
      </c>
      <c r="D99" s="9"/>
      <c r="E99" s="9"/>
      <c r="F99" s="9" t="s">
        <v>6</v>
      </c>
      <c r="G99" s="2">
        <v>41333</v>
      </c>
      <c r="H99" s="2">
        <v>41353</v>
      </c>
      <c r="I99" s="3">
        <v>128</v>
      </c>
      <c r="J99" s="16" t="s">
        <v>69</v>
      </c>
      <c r="K99" s="16">
        <f t="shared" ref="K99" si="131">LEN(J99)</f>
        <v>1</v>
      </c>
      <c r="L99" s="16" t="str">
        <f t="shared" si="121"/>
        <v>6206Н-001-</v>
      </c>
      <c r="M99" s="13">
        <f t="shared" si="122"/>
        <v>31.430555555555557</v>
      </c>
      <c r="N99" s="14" t="str">
        <f t="shared" si="102"/>
        <v>19</v>
      </c>
      <c r="O99" s="13">
        <f t="shared" si="123"/>
        <v>922.6388888888888</v>
      </c>
      <c r="P99" s="15" t="str">
        <f t="shared" si="124"/>
        <v>4</v>
      </c>
      <c r="Q99" s="15" t="str">
        <f t="shared" si="125"/>
        <v>5</v>
      </c>
    </row>
    <row r="100" spans="1:17" x14ac:dyDescent="0.2">
      <c r="A100" s="9" t="s">
        <v>88</v>
      </c>
      <c r="B100" s="9" t="s">
        <v>82</v>
      </c>
      <c r="C100" s="9" t="s">
        <v>7</v>
      </c>
      <c r="D100" s="9"/>
      <c r="E100" s="9"/>
      <c r="F100" s="9" t="s">
        <v>6</v>
      </c>
      <c r="G100" s="2">
        <v>41973</v>
      </c>
      <c r="H100" s="2">
        <v>42460</v>
      </c>
      <c r="I100" s="3">
        <v>624</v>
      </c>
      <c r="J100" s="16" t="s">
        <v>69</v>
      </c>
      <c r="K100" s="16">
        <f t="shared" ref="K100" si="132">LEN(J100)</f>
        <v>1</v>
      </c>
      <c r="L100" s="16" t="str">
        <f t="shared" si="121"/>
        <v>6206Н-001-</v>
      </c>
      <c r="M100" s="13">
        <f t="shared" si="122"/>
        <v>10.138888888888889</v>
      </c>
      <c r="N100" s="14" t="str">
        <f t="shared" si="102"/>
        <v>11</v>
      </c>
      <c r="O100" s="13">
        <f t="shared" si="123"/>
        <v>182.5</v>
      </c>
      <c r="P100" s="15" t="str">
        <f t="shared" si="124"/>
        <v>1</v>
      </c>
      <c r="Q100" s="15">
        <f t="shared" si="125"/>
        <v>0</v>
      </c>
    </row>
    <row r="101" spans="1:17" x14ac:dyDescent="0.2">
      <c r="A101" s="9" t="s">
        <v>88</v>
      </c>
      <c r="B101" s="9" t="s">
        <v>82</v>
      </c>
      <c r="C101" s="9" t="s">
        <v>7</v>
      </c>
      <c r="D101" s="9"/>
      <c r="E101" s="9"/>
      <c r="F101" s="9" t="s">
        <v>6</v>
      </c>
      <c r="G101" s="2">
        <v>41578</v>
      </c>
      <c r="H101" s="2">
        <v>41598</v>
      </c>
      <c r="I101" s="3">
        <v>57.5</v>
      </c>
      <c r="J101" s="16" t="s">
        <v>69</v>
      </c>
      <c r="K101" s="16">
        <f t="shared" ref="K101" si="133">LEN(J101)</f>
        <v>1</v>
      </c>
      <c r="L101" s="16" t="str">
        <f t="shared" si="121"/>
        <v>6206Н-001-</v>
      </c>
      <c r="M101" s="13">
        <f t="shared" si="122"/>
        <v>23.319444444444446</v>
      </c>
      <c r="N101" s="14" t="str">
        <f t="shared" si="102"/>
        <v>16</v>
      </c>
      <c r="O101" s="13">
        <f t="shared" si="123"/>
        <v>679.30555555555554</v>
      </c>
      <c r="P101" s="15" t="str">
        <f t="shared" si="124"/>
        <v>4</v>
      </c>
      <c r="Q101" s="15" t="str">
        <f t="shared" si="125"/>
        <v>5</v>
      </c>
    </row>
    <row r="102" spans="1:17" x14ac:dyDescent="0.2">
      <c r="A102" s="9" t="s">
        <v>88</v>
      </c>
      <c r="B102" s="9" t="s">
        <v>82</v>
      </c>
      <c r="C102" s="9" t="s">
        <v>7</v>
      </c>
      <c r="D102" s="9"/>
      <c r="E102" s="9"/>
      <c r="F102" s="9" t="s">
        <v>6</v>
      </c>
      <c r="G102" s="2">
        <v>40329</v>
      </c>
      <c r="H102" s="2">
        <v>40349</v>
      </c>
      <c r="I102" s="3">
        <v>29.06</v>
      </c>
      <c r="J102" s="16" t="s">
        <v>69</v>
      </c>
      <c r="K102" s="16">
        <f t="shared" ref="K102:K104" si="134">LEN(J102)</f>
        <v>1</v>
      </c>
      <c r="L102" s="16" t="str">
        <f t="shared" ref="L102:L113" si="135">CONCATENATE(A102,B102,J102)</f>
        <v>6206Н-001-</v>
      </c>
      <c r="M102" s="13">
        <f t="shared" ref="M102:M113" si="136">YEARFRAC(G102,$O$6)*365/30</f>
        <v>64.888888888888886</v>
      </c>
      <c r="N102" s="14" t="str">
        <f t="shared" si="102"/>
        <v>23</v>
      </c>
      <c r="O102" s="13">
        <f t="shared" ref="O102:O113" si="137">YEARFRAC(H102,$O$6)*365</f>
        <v>1926.3888888888889</v>
      </c>
      <c r="P102" s="15" t="str">
        <f t="shared" ref="P102:P113" si="138">IF(AND($O$6&lt;=H102),"1",IF(AND($O$6&gt;H102,O102&gt;=1,O102&lt;45),"2",IF(AND($O$6&gt;H102,O102&gt;=45,O102&lt;90),"3",IF(AND($O$6&gt;H102,O102&gt;=90),"4"))))</f>
        <v>4</v>
      </c>
      <c r="Q102" s="15" t="str">
        <f t="shared" ref="Q102:Q113" si="139">IF(AND($O$6&gt;H102,O102&gt;=365),"5",0)</f>
        <v>5</v>
      </c>
    </row>
    <row r="103" spans="1:17" x14ac:dyDescent="0.2">
      <c r="A103" s="9" t="s">
        <v>88</v>
      </c>
      <c r="B103" s="9" t="s">
        <v>82</v>
      </c>
      <c r="C103" s="9" t="s">
        <v>7</v>
      </c>
      <c r="D103" s="9"/>
      <c r="E103" s="9"/>
      <c r="F103" s="9" t="s">
        <v>6</v>
      </c>
      <c r="G103" s="2">
        <v>40390</v>
      </c>
      <c r="H103" s="2">
        <v>40410</v>
      </c>
      <c r="I103" s="3">
        <v>0</v>
      </c>
      <c r="J103" s="16" t="s">
        <v>69</v>
      </c>
      <c r="K103" s="16">
        <f t="shared" si="134"/>
        <v>1</v>
      </c>
      <c r="L103" s="16" t="str">
        <f t="shared" si="135"/>
        <v>6206Н-001-</v>
      </c>
      <c r="M103" s="13">
        <f t="shared" si="136"/>
        <v>62.861111111111114</v>
      </c>
      <c r="N103" s="14" t="str">
        <f t="shared" si="102"/>
        <v>23</v>
      </c>
      <c r="O103" s="13">
        <f t="shared" si="137"/>
        <v>1865.5555555555554</v>
      </c>
      <c r="P103" s="15" t="str">
        <f t="shared" si="138"/>
        <v>4</v>
      </c>
      <c r="Q103" s="15" t="str">
        <f t="shared" si="139"/>
        <v>5</v>
      </c>
    </row>
    <row r="104" spans="1:17" x14ac:dyDescent="0.2">
      <c r="A104" s="9" t="s">
        <v>88</v>
      </c>
      <c r="B104" s="9" t="s">
        <v>82</v>
      </c>
      <c r="C104" s="9" t="s">
        <v>7</v>
      </c>
      <c r="D104" s="9"/>
      <c r="E104" s="9"/>
      <c r="F104" s="9" t="s">
        <v>6</v>
      </c>
      <c r="G104" s="2">
        <v>41729</v>
      </c>
      <c r="H104" s="2">
        <v>43404</v>
      </c>
      <c r="I104" s="3">
        <v>232.2</v>
      </c>
      <c r="J104" s="16" t="s">
        <v>69</v>
      </c>
      <c r="K104" s="16">
        <f t="shared" si="134"/>
        <v>1</v>
      </c>
      <c r="L104" s="16" t="str">
        <f t="shared" si="135"/>
        <v>6206Н-001-</v>
      </c>
      <c r="M104" s="13">
        <f t="shared" si="136"/>
        <v>18.25</v>
      </c>
      <c r="N104" s="14" t="str">
        <f t="shared" si="102"/>
        <v>15</v>
      </c>
      <c r="O104" s="13">
        <f t="shared" si="137"/>
        <v>1125.4166666666667</v>
      </c>
      <c r="P104" s="15" t="str">
        <f t="shared" si="138"/>
        <v>1</v>
      </c>
      <c r="Q104" s="15">
        <f t="shared" si="139"/>
        <v>0</v>
      </c>
    </row>
    <row r="105" spans="1:17" x14ac:dyDescent="0.2">
      <c r="A105" s="9" t="s">
        <v>88</v>
      </c>
      <c r="B105" s="9" t="s">
        <v>82</v>
      </c>
      <c r="C105" s="9" t="s">
        <v>7</v>
      </c>
      <c r="D105" s="9"/>
      <c r="E105" s="9"/>
      <c r="F105" s="9" t="s">
        <v>6</v>
      </c>
      <c r="G105" s="2">
        <v>42216</v>
      </c>
      <c r="H105" s="2">
        <v>42236</v>
      </c>
      <c r="I105" s="3">
        <v>497.28</v>
      </c>
      <c r="J105" s="16" t="s">
        <v>69</v>
      </c>
      <c r="K105" s="16">
        <f t="shared" ref="K105" si="140">LEN(J105)</f>
        <v>1</v>
      </c>
      <c r="L105" s="16" t="str">
        <f t="shared" si="135"/>
        <v>6206Н-001-</v>
      </c>
      <c r="M105" s="13">
        <f t="shared" si="136"/>
        <v>2.0277777777777777</v>
      </c>
      <c r="N105" s="14" t="str">
        <f t="shared" si="102"/>
        <v>03</v>
      </c>
      <c r="O105" s="13">
        <f t="shared" si="137"/>
        <v>40.55555555555555</v>
      </c>
      <c r="P105" s="15" t="str">
        <f t="shared" si="138"/>
        <v>2</v>
      </c>
      <c r="Q105" s="15">
        <f t="shared" si="139"/>
        <v>0</v>
      </c>
    </row>
    <row r="106" spans="1:17" x14ac:dyDescent="0.2">
      <c r="A106" s="9" t="s">
        <v>88</v>
      </c>
      <c r="B106" s="9" t="s">
        <v>82</v>
      </c>
      <c r="C106" s="9" t="s">
        <v>7</v>
      </c>
      <c r="D106" s="9"/>
      <c r="E106" s="9"/>
      <c r="F106" s="9" t="s">
        <v>6</v>
      </c>
      <c r="G106" s="2">
        <v>42035</v>
      </c>
      <c r="H106" s="2">
        <v>42055</v>
      </c>
      <c r="I106" s="3">
        <v>65</v>
      </c>
      <c r="J106" s="16" t="s">
        <v>69</v>
      </c>
      <c r="K106" s="16">
        <f t="shared" ref="K106" si="141">LEN(J106)</f>
        <v>1</v>
      </c>
      <c r="L106" s="16" t="str">
        <f t="shared" si="135"/>
        <v>6206Н-001-</v>
      </c>
      <c r="M106" s="13">
        <f t="shared" si="136"/>
        <v>8.1111111111111107</v>
      </c>
      <c r="N106" s="14" t="str">
        <f t="shared" si="102"/>
        <v>09</v>
      </c>
      <c r="O106" s="13">
        <f t="shared" si="137"/>
        <v>223.05555555555557</v>
      </c>
      <c r="P106" s="15" t="str">
        <f t="shared" si="138"/>
        <v>4</v>
      </c>
      <c r="Q106" s="15">
        <f t="shared" si="139"/>
        <v>0</v>
      </c>
    </row>
    <row r="107" spans="1:17" x14ac:dyDescent="0.2">
      <c r="A107" s="9" t="s">
        <v>88</v>
      </c>
      <c r="B107" s="9" t="s">
        <v>82</v>
      </c>
      <c r="C107" s="9" t="s">
        <v>7</v>
      </c>
      <c r="D107" s="9"/>
      <c r="E107" s="9"/>
      <c r="F107" s="9" t="s">
        <v>6</v>
      </c>
      <c r="G107" s="2">
        <v>40209</v>
      </c>
      <c r="H107" s="2">
        <v>40229</v>
      </c>
      <c r="I107" s="3">
        <v>100</v>
      </c>
      <c r="J107" s="16" t="s">
        <v>69</v>
      </c>
      <c r="K107" s="16">
        <f t="shared" ref="K107" si="142">LEN(J107)</f>
        <v>1</v>
      </c>
      <c r="L107" s="16" t="str">
        <f t="shared" si="135"/>
        <v>6206Н-001-</v>
      </c>
      <c r="M107" s="13">
        <f t="shared" si="136"/>
        <v>68.944444444444443</v>
      </c>
      <c r="N107" s="14" t="str">
        <f t="shared" si="102"/>
        <v>23</v>
      </c>
      <c r="O107" s="13">
        <f t="shared" si="137"/>
        <v>2048.0555555555552</v>
      </c>
      <c r="P107" s="15" t="str">
        <f t="shared" si="138"/>
        <v>4</v>
      </c>
      <c r="Q107" s="15" t="str">
        <f t="shared" si="139"/>
        <v>5</v>
      </c>
    </row>
    <row r="108" spans="1:17" x14ac:dyDescent="0.2">
      <c r="A108" s="9" t="s">
        <v>88</v>
      </c>
      <c r="B108" s="9" t="s">
        <v>82</v>
      </c>
      <c r="C108" s="9" t="s">
        <v>7</v>
      </c>
      <c r="D108" s="9"/>
      <c r="E108" s="9"/>
      <c r="F108" s="9" t="s">
        <v>6</v>
      </c>
      <c r="G108" s="2">
        <v>40329</v>
      </c>
      <c r="H108" s="2">
        <v>40349</v>
      </c>
      <c r="I108" s="3">
        <v>100</v>
      </c>
      <c r="J108" s="16" t="s">
        <v>69</v>
      </c>
      <c r="K108" s="16">
        <f t="shared" ref="K108" si="143">LEN(J108)</f>
        <v>1</v>
      </c>
      <c r="L108" s="16" t="str">
        <f t="shared" si="135"/>
        <v>6206Н-001-</v>
      </c>
      <c r="M108" s="13">
        <f t="shared" si="136"/>
        <v>64.888888888888886</v>
      </c>
      <c r="N108" s="14" t="str">
        <f t="shared" si="102"/>
        <v>23</v>
      </c>
      <c r="O108" s="13">
        <f t="shared" si="137"/>
        <v>1926.3888888888889</v>
      </c>
      <c r="P108" s="15" t="str">
        <f t="shared" si="138"/>
        <v>4</v>
      </c>
      <c r="Q108" s="15" t="str">
        <f t="shared" si="139"/>
        <v>5</v>
      </c>
    </row>
    <row r="109" spans="1:17" x14ac:dyDescent="0.2">
      <c r="A109" s="9" t="s">
        <v>88</v>
      </c>
      <c r="B109" s="9" t="s">
        <v>82</v>
      </c>
      <c r="C109" s="9" t="s">
        <v>7</v>
      </c>
      <c r="D109" s="9"/>
      <c r="E109" s="9"/>
      <c r="F109" s="9" t="s">
        <v>6</v>
      </c>
      <c r="G109" s="2">
        <v>41090</v>
      </c>
      <c r="H109" s="2">
        <v>41110</v>
      </c>
      <c r="I109" s="3">
        <v>783.12</v>
      </c>
      <c r="J109" s="16" t="s">
        <v>69</v>
      </c>
      <c r="K109" s="16">
        <f t="shared" ref="K109" si="144">LEN(J109)</f>
        <v>1</v>
      </c>
      <c r="L109" s="16" t="str">
        <f t="shared" si="135"/>
        <v>6206Н-001-</v>
      </c>
      <c r="M109" s="13">
        <f t="shared" si="136"/>
        <v>39.541666666666664</v>
      </c>
      <c r="N109" s="14" t="str">
        <f t="shared" si="102"/>
        <v>21</v>
      </c>
      <c r="O109" s="13">
        <f t="shared" si="137"/>
        <v>1165.9722222222224</v>
      </c>
      <c r="P109" s="15" t="str">
        <f t="shared" si="138"/>
        <v>4</v>
      </c>
      <c r="Q109" s="15" t="str">
        <f t="shared" si="139"/>
        <v>5</v>
      </c>
    </row>
    <row r="110" spans="1:17" x14ac:dyDescent="0.2">
      <c r="A110" s="9" t="s">
        <v>88</v>
      </c>
      <c r="B110" s="9" t="s">
        <v>82</v>
      </c>
      <c r="C110" s="9" t="s">
        <v>7</v>
      </c>
      <c r="D110" s="9"/>
      <c r="E110" s="9"/>
      <c r="F110" s="9" t="s">
        <v>6</v>
      </c>
      <c r="G110" s="2">
        <v>42216</v>
      </c>
      <c r="H110" s="2">
        <v>42247</v>
      </c>
      <c r="I110" s="3">
        <v>796</v>
      </c>
      <c r="J110" s="16" t="s">
        <v>69</v>
      </c>
      <c r="K110" s="16">
        <f t="shared" ref="K110" si="145">LEN(J110)</f>
        <v>1</v>
      </c>
      <c r="L110" s="16" t="str">
        <f t="shared" si="135"/>
        <v>6206Н-001-</v>
      </c>
      <c r="M110" s="13">
        <f t="shared" si="136"/>
        <v>2.0277777777777777</v>
      </c>
      <c r="N110" s="14" t="str">
        <f t="shared" si="102"/>
        <v>03</v>
      </c>
      <c r="O110" s="13">
        <f t="shared" si="137"/>
        <v>30.416666666666664</v>
      </c>
      <c r="P110" s="15" t="str">
        <f t="shared" si="138"/>
        <v>2</v>
      </c>
      <c r="Q110" s="15">
        <f t="shared" si="139"/>
        <v>0</v>
      </c>
    </row>
    <row r="111" spans="1:17" x14ac:dyDescent="0.2">
      <c r="A111" s="9" t="s">
        <v>88</v>
      </c>
      <c r="B111" s="9" t="s">
        <v>82</v>
      </c>
      <c r="C111" s="9" t="s">
        <v>7</v>
      </c>
      <c r="D111" s="9"/>
      <c r="E111" s="9"/>
      <c r="F111" s="9" t="s">
        <v>6</v>
      </c>
      <c r="G111" s="2">
        <v>42004</v>
      </c>
      <c r="H111" s="2">
        <v>42024</v>
      </c>
      <c r="I111" s="3">
        <v>205.84</v>
      </c>
      <c r="J111" s="16" t="s">
        <v>69</v>
      </c>
      <c r="K111" s="16">
        <f t="shared" ref="K111" si="146">LEN(J111)</f>
        <v>1</v>
      </c>
      <c r="L111" s="16" t="str">
        <f t="shared" si="135"/>
        <v>6206Н-001-</v>
      </c>
      <c r="M111" s="13">
        <f t="shared" si="136"/>
        <v>9.125</v>
      </c>
      <c r="N111" s="14" t="str">
        <f t="shared" si="102"/>
        <v>10</v>
      </c>
      <c r="O111" s="13">
        <f t="shared" si="137"/>
        <v>253.4722222222222</v>
      </c>
      <c r="P111" s="15" t="str">
        <f t="shared" si="138"/>
        <v>4</v>
      </c>
      <c r="Q111" s="15">
        <f t="shared" si="139"/>
        <v>0</v>
      </c>
    </row>
    <row r="112" spans="1:17" x14ac:dyDescent="0.2">
      <c r="A112" s="9" t="s">
        <v>88</v>
      </c>
      <c r="B112" s="9" t="s">
        <v>82</v>
      </c>
      <c r="C112" s="9" t="s">
        <v>7</v>
      </c>
      <c r="D112" s="9"/>
      <c r="E112" s="9"/>
      <c r="F112" s="9" t="s">
        <v>6</v>
      </c>
      <c r="G112" s="2">
        <v>40847</v>
      </c>
      <c r="H112" s="2">
        <v>40867</v>
      </c>
      <c r="I112" s="3">
        <v>326</v>
      </c>
      <c r="J112" s="16" t="s">
        <v>69</v>
      </c>
      <c r="K112" s="16">
        <f t="shared" ref="K112" si="147">LEN(J112)</f>
        <v>1</v>
      </c>
      <c r="L112" s="16" t="str">
        <f t="shared" si="135"/>
        <v>6206Н-001-</v>
      </c>
      <c r="M112" s="13">
        <f t="shared" si="136"/>
        <v>47.652777777777779</v>
      </c>
      <c r="N112" s="14" t="str">
        <f t="shared" si="102"/>
        <v>21</v>
      </c>
      <c r="O112" s="13">
        <f t="shared" si="137"/>
        <v>1409.3055555555557</v>
      </c>
      <c r="P112" s="15" t="str">
        <f t="shared" si="138"/>
        <v>4</v>
      </c>
      <c r="Q112" s="15" t="str">
        <f t="shared" si="139"/>
        <v>5</v>
      </c>
    </row>
    <row r="113" spans="1:17" x14ac:dyDescent="0.2">
      <c r="A113" s="9" t="s">
        <v>88</v>
      </c>
      <c r="B113" s="9" t="s">
        <v>82</v>
      </c>
      <c r="C113" s="9" t="s">
        <v>7</v>
      </c>
      <c r="D113" s="9"/>
      <c r="E113" s="9"/>
      <c r="F113" s="9" t="s">
        <v>6</v>
      </c>
      <c r="G113" s="2">
        <v>42155</v>
      </c>
      <c r="H113" s="2">
        <v>42185</v>
      </c>
      <c r="I113" s="3">
        <v>308</v>
      </c>
      <c r="J113" s="16" t="s">
        <v>69</v>
      </c>
      <c r="K113" s="16">
        <f t="shared" ref="K113" si="148">LEN(J113)</f>
        <v>1</v>
      </c>
      <c r="L113" s="16" t="str">
        <f t="shared" si="135"/>
        <v>6206Н-001-</v>
      </c>
      <c r="M113" s="13">
        <f t="shared" si="136"/>
        <v>4.0555555555555554</v>
      </c>
      <c r="N113" s="14" t="str">
        <f t="shared" si="102"/>
        <v>05</v>
      </c>
      <c r="O113" s="13">
        <f t="shared" si="137"/>
        <v>91.25</v>
      </c>
      <c r="P113" s="15" t="str">
        <f t="shared" si="138"/>
        <v>4</v>
      </c>
      <c r="Q113" s="15">
        <f t="shared" si="139"/>
        <v>0</v>
      </c>
    </row>
    <row r="114" spans="1:17" x14ac:dyDescent="0.2">
      <c r="A114" s="9" t="s">
        <v>88</v>
      </c>
      <c r="B114" s="9" t="s">
        <v>82</v>
      </c>
      <c r="C114" s="9" t="s">
        <v>7</v>
      </c>
      <c r="D114" s="9"/>
      <c r="E114" s="9"/>
      <c r="F114" s="9" t="s">
        <v>6</v>
      </c>
      <c r="G114" s="2">
        <v>40359</v>
      </c>
      <c r="H114" s="2">
        <v>40379</v>
      </c>
      <c r="I114" s="3">
        <v>391.76</v>
      </c>
      <c r="J114" s="16" t="s">
        <v>69</v>
      </c>
      <c r="K114" s="16">
        <f t="shared" ref="K114" si="149">LEN(J114)</f>
        <v>1</v>
      </c>
      <c r="L114" s="16" t="str">
        <f t="shared" ref="L114:L125" si="150">CONCATENATE(A114,B114,J114)</f>
        <v>6206Н-001-</v>
      </c>
      <c r="M114" s="13">
        <f t="shared" ref="M114:M125" si="151">YEARFRAC(G114,$O$6)*365/30</f>
        <v>63.875</v>
      </c>
      <c r="N114" s="14" t="str">
        <f t="shared" si="102"/>
        <v>23</v>
      </c>
      <c r="O114" s="13">
        <f t="shared" ref="O114:O125" si="152">YEARFRAC(H114,$O$6)*365</f>
        <v>1895.9722222222224</v>
      </c>
      <c r="P114" s="15" t="str">
        <f t="shared" ref="P114:P125" si="153">IF(AND($O$6&lt;=H114),"1",IF(AND($O$6&gt;H114,O114&gt;=1,O114&lt;45),"2",IF(AND($O$6&gt;H114,O114&gt;=45,O114&lt;90),"3",IF(AND($O$6&gt;H114,O114&gt;=90),"4"))))</f>
        <v>4</v>
      </c>
      <c r="Q114" s="15" t="str">
        <f t="shared" ref="Q114:Q125" si="154">IF(AND($O$6&gt;H114,O114&gt;=365),"5",0)</f>
        <v>5</v>
      </c>
    </row>
    <row r="115" spans="1:17" x14ac:dyDescent="0.2">
      <c r="A115" s="9" t="s">
        <v>88</v>
      </c>
      <c r="B115" s="9" t="s">
        <v>82</v>
      </c>
      <c r="C115" s="9" t="s">
        <v>7</v>
      </c>
      <c r="D115" s="9"/>
      <c r="E115" s="9"/>
      <c r="F115" s="9" t="s">
        <v>6</v>
      </c>
      <c r="G115" s="2">
        <v>40237</v>
      </c>
      <c r="H115" s="2">
        <v>40257</v>
      </c>
      <c r="I115" s="3">
        <v>0</v>
      </c>
      <c r="J115" s="16" t="s">
        <v>69</v>
      </c>
      <c r="K115" s="16">
        <f t="shared" ref="K115" si="155">LEN(J115)</f>
        <v>1</v>
      </c>
      <c r="L115" s="16" t="str">
        <f t="shared" si="150"/>
        <v>6206Н-001-</v>
      </c>
      <c r="M115" s="13">
        <f t="shared" si="151"/>
        <v>67.930555555555557</v>
      </c>
      <c r="N115" s="14" t="str">
        <f t="shared" si="102"/>
        <v>23</v>
      </c>
      <c r="O115" s="13">
        <f t="shared" si="152"/>
        <v>2017.6388888888889</v>
      </c>
      <c r="P115" s="15" t="str">
        <f t="shared" si="153"/>
        <v>4</v>
      </c>
      <c r="Q115" s="15" t="str">
        <f t="shared" si="154"/>
        <v>5</v>
      </c>
    </row>
    <row r="116" spans="1:17" x14ac:dyDescent="0.2">
      <c r="A116" s="9" t="s">
        <v>89</v>
      </c>
      <c r="B116" s="9" t="s">
        <v>82</v>
      </c>
      <c r="C116" s="9" t="s">
        <v>7</v>
      </c>
      <c r="D116" s="9"/>
      <c r="E116" s="9"/>
      <c r="F116" s="9" t="s">
        <v>6</v>
      </c>
      <c r="G116" s="2">
        <v>41943</v>
      </c>
      <c r="H116" s="2">
        <v>42643</v>
      </c>
      <c r="I116" s="3">
        <v>156</v>
      </c>
      <c r="J116" s="16" t="s">
        <v>69</v>
      </c>
      <c r="K116" s="16">
        <f t="shared" ref="K116" si="156">LEN(J116)</f>
        <v>1</v>
      </c>
      <c r="L116" s="16" t="str">
        <f t="shared" si="150"/>
        <v>6207Н-001-</v>
      </c>
      <c r="M116" s="13">
        <f t="shared" si="151"/>
        <v>11.152777777777777</v>
      </c>
      <c r="N116" s="14" t="str">
        <f t="shared" si="102"/>
        <v>12</v>
      </c>
      <c r="O116" s="13">
        <f t="shared" si="152"/>
        <v>365</v>
      </c>
      <c r="P116" s="15" t="str">
        <f t="shared" si="153"/>
        <v>1</v>
      </c>
      <c r="Q116" s="15">
        <f t="shared" si="154"/>
        <v>0</v>
      </c>
    </row>
    <row r="117" spans="1:17" x14ac:dyDescent="0.2">
      <c r="A117" s="9" t="s">
        <v>89</v>
      </c>
      <c r="B117" s="9" t="s">
        <v>82</v>
      </c>
      <c r="C117" s="9" t="s">
        <v>7</v>
      </c>
      <c r="D117" s="9"/>
      <c r="E117" s="9"/>
      <c r="F117" s="9" t="s">
        <v>6</v>
      </c>
      <c r="G117" s="2">
        <v>40298</v>
      </c>
      <c r="H117" s="2">
        <v>40318</v>
      </c>
      <c r="I117" s="3">
        <v>259.60000000000002</v>
      </c>
      <c r="J117" s="16" t="s">
        <v>69</v>
      </c>
      <c r="K117" s="16">
        <f t="shared" ref="K117" si="157">LEN(J117)</f>
        <v>1</v>
      </c>
      <c r="L117" s="16" t="str">
        <f t="shared" si="150"/>
        <v>6207Н-001-</v>
      </c>
      <c r="M117" s="13">
        <f t="shared" si="151"/>
        <v>65.902777777777786</v>
      </c>
      <c r="N117" s="14" t="str">
        <f t="shared" si="102"/>
        <v>23</v>
      </c>
      <c r="O117" s="13">
        <f t="shared" si="152"/>
        <v>1956.8055555555554</v>
      </c>
      <c r="P117" s="15" t="str">
        <f t="shared" si="153"/>
        <v>4</v>
      </c>
      <c r="Q117" s="15" t="str">
        <f t="shared" si="154"/>
        <v>5</v>
      </c>
    </row>
    <row r="118" spans="1:17" x14ac:dyDescent="0.2">
      <c r="A118" s="9" t="s">
        <v>89</v>
      </c>
      <c r="B118" s="9" t="s">
        <v>82</v>
      </c>
      <c r="C118" s="9" t="s">
        <v>7</v>
      </c>
      <c r="D118" s="9"/>
      <c r="E118" s="9"/>
      <c r="F118" s="9" t="s">
        <v>6</v>
      </c>
      <c r="G118" s="2">
        <v>40968</v>
      </c>
      <c r="H118" s="2">
        <v>40988</v>
      </c>
      <c r="I118" s="3">
        <v>461.03</v>
      </c>
      <c r="J118" s="16" t="s">
        <v>69</v>
      </c>
      <c r="K118" s="16">
        <f t="shared" ref="K118" si="158">LEN(J118)</f>
        <v>1</v>
      </c>
      <c r="L118" s="16" t="str">
        <f t="shared" si="150"/>
        <v>6207Н-001-</v>
      </c>
      <c r="M118" s="13">
        <f t="shared" si="151"/>
        <v>43.597222222222221</v>
      </c>
      <c r="N118" s="14" t="str">
        <f t="shared" si="102"/>
        <v>21</v>
      </c>
      <c r="O118" s="13">
        <f t="shared" si="152"/>
        <v>1287.6388888888889</v>
      </c>
      <c r="P118" s="15" t="str">
        <f t="shared" si="153"/>
        <v>4</v>
      </c>
      <c r="Q118" s="15" t="str">
        <f t="shared" si="154"/>
        <v>5</v>
      </c>
    </row>
    <row r="119" spans="1:17" x14ac:dyDescent="0.2">
      <c r="A119" s="9" t="s">
        <v>89</v>
      </c>
      <c r="B119" s="9" t="s">
        <v>82</v>
      </c>
      <c r="C119" s="9" t="s">
        <v>7</v>
      </c>
      <c r="D119" s="9"/>
      <c r="E119" s="9"/>
      <c r="F119" s="9" t="s">
        <v>6</v>
      </c>
      <c r="G119" s="2">
        <v>41851</v>
      </c>
      <c r="H119" s="2">
        <v>42277</v>
      </c>
      <c r="I119" s="3">
        <v>294.7</v>
      </c>
      <c r="J119" s="16" t="s">
        <v>69</v>
      </c>
      <c r="K119" s="16">
        <f t="shared" ref="K119" si="159">LEN(J119)</f>
        <v>1</v>
      </c>
      <c r="L119" s="16" t="str">
        <f t="shared" si="150"/>
        <v>6207Н-001-</v>
      </c>
      <c r="M119" s="13">
        <f t="shared" si="151"/>
        <v>14.194444444444446</v>
      </c>
      <c r="N119" s="14" t="str">
        <f t="shared" si="102"/>
        <v>13</v>
      </c>
      <c r="O119" s="13">
        <f t="shared" si="152"/>
        <v>0</v>
      </c>
      <c r="P119" s="15" t="str">
        <f t="shared" si="153"/>
        <v>1</v>
      </c>
      <c r="Q119" s="15">
        <f t="shared" si="154"/>
        <v>0</v>
      </c>
    </row>
    <row r="120" spans="1:17" x14ac:dyDescent="0.2">
      <c r="A120" s="9" t="s">
        <v>89</v>
      </c>
      <c r="B120" s="9" t="s">
        <v>82</v>
      </c>
      <c r="C120" s="9" t="s">
        <v>7</v>
      </c>
      <c r="D120" s="9"/>
      <c r="E120" s="9"/>
      <c r="F120" s="9" t="s">
        <v>6</v>
      </c>
      <c r="G120" s="2">
        <v>42155</v>
      </c>
      <c r="H120" s="2">
        <v>42216</v>
      </c>
      <c r="I120" s="3">
        <v>506</v>
      </c>
      <c r="J120" s="16" t="s">
        <v>69</v>
      </c>
      <c r="K120" s="16">
        <f t="shared" ref="K120" si="160">LEN(J120)</f>
        <v>1</v>
      </c>
      <c r="L120" s="16" t="str">
        <f t="shared" si="150"/>
        <v>6207Н-001-</v>
      </c>
      <c r="M120" s="13">
        <f t="shared" si="151"/>
        <v>4.0555555555555554</v>
      </c>
      <c r="N120" s="14" t="str">
        <f t="shared" si="102"/>
        <v>05</v>
      </c>
      <c r="O120" s="13">
        <f t="shared" si="152"/>
        <v>60.833333333333329</v>
      </c>
      <c r="P120" s="15" t="str">
        <f t="shared" si="153"/>
        <v>3</v>
      </c>
      <c r="Q120" s="15">
        <f t="shared" si="154"/>
        <v>0</v>
      </c>
    </row>
    <row r="121" spans="1:17" x14ac:dyDescent="0.2">
      <c r="A121" s="9" t="s">
        <v>89</v>
      </c>
      <c r="B121" s="9" t="s">
        <v>82</v>
      </c>
      <c r="C121" s="9" t="s">
        <v>7</v>
      </c>
      <c r="D121" s="9"/>
      <c r="E121" s="9"/>
      <c r="F121" s="9" t="s">
        <v>6</v>
      </c>
      <c r="G121" s="2">
        <v>41759</v>
      </c>
      <c r="H121" s="2">
        <v>41790</v>
      </c>
      <c r="I121" s="3">
        <v>655</v>
      </c>
      <c r="J121" s="16" t="s">
        <v>69</v>
      </c>
      <c r="K121" s="16">
        <f t="shared" ref="K121" si="161">LEN(J121)</f>
        <v>1</v>
      </c>
      <c r="L121" s="16" t="str">
        <f t="shared" si="150"/>
        <v>6207Н-001-</v>
      </c>
      <c r="M121" s="13">
        <f t="shared" si="151"/>
        <v>17.236111111111111</v>
      </c>
      <c r="N121" s="14" t="str">
        <f t="shared" si="102"/>
        <v>14</v>
      </c>
      <c r="O121" s="13">
        <f t="shared" si="152"/>
        <v>486.66666666666663</v>
      </c>
      <c r="P121" s="15" t="str">
        <f t="shared" si="153"/>
        <v>4</v>
      </c>
      <c r="Q121" s="15" t="str">
        <f t="shared" si="154"/>
        <v>5</v>
      </c>
    </row>
    <row r="122" spans="1:17" x14ac:dyDescent="0.2">
      <c r="A122" s="9" t="s">
        <v>89</v>
      </c>
      <c r="B122" s="9" t="s">
        <v>82</v>
      </c>
      <c r="C122" s="9" t="s">
        <v>7</v>
      </c>
      <c r="D122" s="9"/>
      <c r="E122" s="9"/>
      <c r="F122" s="9" t="s">
        <v>6</v>
      </c>
      <c r="G122" s="2">
        <v>42155</v>
      </c>
      <c r="H122" s="2">
        <v>42175</v>
      </c>
      <c r="I122" s="3">
        <v>167.28</v>
      </c>
      <c r="J122" s="16" t="s">
        <v>69</v>
      </c>
      <c r="K122" s="16">
        <f t="shared" ref="K122" si="162">LEN(J122)</f>
        <v>1</v>
      </c>
      <c r="L122" s="16" t="str">
        <f t="shared" si="150"/>
        <v>6207Н-001-</v>
      </c>
      <c r="M122" s="13">
        <f t="shared" si="151"/>
        <v>4.0555555555555554</v>
      </c>
      <c r="N122" s="14" t="str">
        <f t="shared" si="102"/>
        <v>05</v>
      </c>
      <c r="O122" s="13">
        <f t="shared" si="152"/>
        <v>101.3888888888889</v>
      </c>
      <c r="P122" s="15" t="str">
        <f t="shared" si="153"/>
        <v>4</v>
      </c>
      <c r="Q122" s="15">
        <f t="shared" si="154"/>
        <v>0</v>
      </c>
    </row>
    <row r="123" spans="1:17" x14ac:dyDescent="0.2">
      <c r="A123" s="9" t="s">
        <v>89</v>
      </c>
      <c r="B123" s="9" t="s">
        <v>82</v>
      </c>
      <c r="C123" s="9" t="s">
        <v>7</v>
      </c>
      <c r="D123" s="9"/>
      <c r="E123" s="9"/>
      <c r="F123" s="9" t="s">
        <v>6</v>
      </c>
      <c r="G123" s="2">
        <v>41943</v>
      </c>
      <c r="H123" s="2">
        <v>41963</v>
      </c>
      <c r="I123" s="3">
        <v>1</v>
      </c>
      <c r="J123" s="16" t="s">
        <v>69</v>
      </c>
      <c r="K123" s="16">
        <f t="shared" ref="K123" si="163">LEN(J123)</f>
        <v>1</v>
      </c>
      <c r="L123" s="16" t="str">
        <f t="shared" si="150"/>
        <v>6207Н-001-</v>
      </c>
      <c r="M123" s="13">
        <f t="shared" si="151"/>
        <v>11.152777777777777</v>
      </c>
      <c r="N123" s="14" t="str">
        <f t="shared" si="102"/>
        <v>12</v>
      </c>
      <c r="O123" s="13">
        <f t="shared" si="152"/>
        <v>314.3055555555556</v>
      </c>
      <c r="P123" s="15" t="str">
        <f t="shared" si="153"/>
        <v>4</v>
      </c>
      <c r="Q123" s="15">
        <f t="shared" si="154"/>
        <v>0</v>
      </c>
    </row>
    <row r="124" spans="1:17" x14ac:dyDescent="0.2">
      <c r="A124" s="9" t="s">
        <v>89</v>
      </c>
      <c r="B124" s="9" t="s">
        <v>82</v>
      </c>
      <c r="C124" s="9" t="s">
        <v>7</v>
      </c>
      <c r="D124" s="9"/>
      <c r="E124" s="9"/>
      <c r="F124" s="9" t="s">
        <v>6</v>
      </c>
      <c r="G124" s="2">
        <v>41729</v>
      </c>
      <c r="H124" s="2">
        <v>41759</v>
      </c>
      <c r="I124" s="3">
        <v>441</v>
      </c>
      <c r="J124" s="16" t="s">
        <v>69</v>
      </c>
      <c r="K124" s="16">
        <f t="shared" ref="K124" si="164">LEN(J124)</f>
        <v>1</v>
      </c>
      <c r="L124" s="16" t="str">
        <f t="shared" si="150"/>
        <v>6207Н-001-</v>
      </c>
      <c r="M124" s="13">
        <f t="shared" si="151"/>
        <v>18.25</v>
      </c>
      <c r="N124" s="14" t="str">
        <f t="shared" si="102"/>
        <v>15</v>
      </c>
      <c r="O124" s="13">
        <f t="shared" si="152"/>
        <v>517.08333333333337</v>
      </c>
      <c r="P124" s="15" t="str">
        <f t="shared" si="153"/>
        <v>4</v>
      </c>
      <c r="Q124" s="15" t="str">
        <f t="shared" si="154"/>
        <v>5</v>
      </c>
    </row>
    <row r="125" spans="1:17" x14ac:dyDescent="0.2">
      <c r="A125" s="9" t="s">
        <v>89</v>
      </c>
      <c r="B125" s="9" t="s">
        <v>82</v>
      </c>
      <c r="C125" s="9" t="s">
        <v>7</v>
      </c>
      <c r="D125" s="9"/>
      <c r="E125" s="9"/>
      <c r="F125" s="9" t="s">
        <v>6</v>
      </c>
      <c r="G125" s="2">
        <v>40117</v>
      </c>
      <c r="H125" s="2">
        <v>40137</v>
      </c>
      <c r="I125" s="3">
        <v>100</v>
      </c>
      <c r="J125" s="16" t="s">
        <v>69</v>
      </c>
      <c r="K125" s="16">
        <f t="shared" ref="K125" si="165">LEN(J125)</f>
        <v>1</v>
      </c>
      <c r="L125" s="16" t="str">
        <f t="shared" si="150"/>
        <v>6207Н-001-</v>
      </c>
      <c r="M125" s="13">
        <f t="shared" si="151"/>
        <v>71.986111111111114</v>
      </c>
      <c r="N125" s="14" t="str">
        <f t="shared" si="102"/>
        <v>23</v>
      </c>
      <c r="O125" s="13">
        <f t="shared" si="152"/>
        <v>2139.3055555555552</v>
      </c>
      <c r="P125" s="15" t="str">
        <f t="shared" si="153"/>
        <v>4</v>
      </c>
      <c r="Q125" s="15" t="str">
        <f t="shared" si="154"/>
        <v>5</v>
      </c>
    </row>
    <row r="126" spans="1:17" x14ac:dyDescent="0.2">
      <c r="A126" s="9" t="s">
        <v>89</v>
      </c>
      <c r="B126" s="9" t="s">
        <v>82</v>
      </c>
      <c r="C126" s="9" t="s">
        <v>7</v>
      </c>
      <c r="D126" s="9"/>
      <c r="E126" s="9"/>
      <c r="F126" s="9" t="s">
        <v>6</v>
      </c>
      <c r="G126" s="2">
        <v>40390</v>
      </c>
      <c r="H126" s="2">
        <v>40410</v>
      </c>
      <c r="I126" s="3">
        <v>190.24</v>
      </c>
      <c r="J126" s="16" t="s">
        <v>69</v>
      </c>
      <c r="K126" s="16">
        <f t="shared" ref="K126:K127" si="166">LEN(J126)</f>
        <v>1</v>
      </c>
      <c r="L126" s="16" t="str">
        <f t="shared" ref="L126:L136" si="167">CONCATENATE(A126,B126,J126)</f>
        <v>6207Н-001-</v>
      </c>
      <c r="M126" s="13">
        <f t="shared" ref="M126:M136" si="168">YEARFRAC(G126,$O$6)*365/30</f>
        <v>62.861111111111114</v>
      </c>
      <c r="N126" s="14" t="str">
        <f t="shared" si="102"/>
        <v>23</v>
      </c>
      <c r="O126" s="13">
        <f t="shared" ref="O126:O136" si="169">YEARFRAC(H126,$O$6)*365</f>
        <v>1865.5555555555554</v>
      </c>
      <c r="P126" s="15" t="str">
        <f t="shared" ref="P126:P136" si="170">IF(AND($O$6&lt;=H126),"1",IF(AND($O$6&gt;H126,O126&gt;=1,O126&lt;45),"2",IF(AND($O$6&gt;H126,O126&gt;=45,O126&lt;90),"3",IF(AND($O$6&gt;H126,O126&gt;=90),"4"))))</f>
        <v>4</v>
      </c>
      <c r="Q126" s="15" t="str">
        <f t="shared" ref="Q126:Q136" si="171">IF(AND($O$6&gt;H126,O126&gt;=365),"5",0)</f>
        <v>5</v>
      </c>
    </row>
    <row r="127" spans="1:17" x14ac:dyDescent="0.2">
      <c r="A127" s="9" t="s">
        <v>89</v>
      </c>
      <c r="B127" s="9" t="s">
        <v>82</v>
      </c>
      <c r="C127" s="9" t="s">
        <v>7</v>
      </c>
      <c r="D127" s="9"/>
      <c r="E127" s="9"/>
      <c r="F127" s="9" t="s">
        <v>6</v>
      </c>
      <c r="G127" s="2">
        <v>41820</v>
      </c>
      <c r="H127" s="2">
        <v>42490</v>
      </c>
      <c r="I127" s="3">
        <v>800</v>
      </c>
      <c r="J127" s="16" t="s">
        <v>69</v>
      </c>
      <c r="K127" s="16">
        <f t="shared" si="166"/>
        <v>1</v>
      </c>
      <c r="L127" s="16" t="str">
        <f t="shared" si="167"/>
        <v>6207Н-001-</v>
      </c>
      <c r="M127" s="13">
        <f t="shared" si="168"/>
        <v>15.208333333333334</v>
      </c>
      <c r="N127" s="14" t="str">
        <f t="shared" si="102"/>
        <v>14</v>
      </c>
      <c r="O127" s="13">
        <f t="shared" si="169"/>
        <v>212.91666666666669</v>
      </c>
      <c r="P127" s="15" t="str">
        <f t="shared" si="170"/>
        <v>1</v>
      </c>
      <c r="Q127" s="15">
        <f t="shared" si="171"/>
        <v>0</v>
      </c>
    </row>
    <row r="128" spans="1:17" x14ac:dyDescent="0.2">
      <c r="A128" s="9" t="s">
        <v>89</v>
      </c>
      <c r="B128" s="9" t="s">
        <v>82</v>
      </c>
      <c r="C128" s="9" t="s">
        <v>7</v>
      </c>
      <c r="D128" s="9"/>
      <c r="E128" s="9"/>
      <c r="F128" s="9" t="s">
        <v>6</v>
      </c>
      <c r="G128" s="2">
        <v>41759</v>
      </c>
      <c r="H128" s="2">
        <v>42766</v>
      </c>
      <c r="I128" s="3">
        <v>884</v>
      </c>
      <c r="J128" s="16" t="s">
        <v>69</v>
      </c>
      <c r="K128" s="16">
        <f t="shared" ref="K128" si="172">LEN(J128)</f>
        <v>1</v>
      </c>
      <c r="L128" s="16" t="str">
        <f t="shared" si="167"/>
        <v>6207Н-001-</v>
      </c>
      <c r="M128" s="13">
        <f t="shared" si="168"/>
        <v>17.236111111111111</v>
      </c>
      <c r="N128" s="14" t="str">
        <f t="shared" si="102"/>
        <v>14</v>
      </c>
      <c r="O128" s="13">
        <f t="shared" si="169"/>
        <v>486.66666666666663</v>
      </c>
      <c r="P128" s="15" t="str">
        <f t="shared" si="170"/>
        <v>1</v>
      </c>
      <c r="Q128" s="15">
        <f t="shared" si="171"/>
        <v>0</v>
      </c>
    </row>
    <row r="129" spans="1:17" x14ac:dyDescent="0.2">
      <c r="A129" s="9" t="s">
        <v>89</v>
      </c>
      <c r="B129" s="9" t="s">
        <v>82</v>
      </c>
      <c r="C129" s="9" t="s">
        <v>7</v>
      </c>
      <c r="D129" s="9"/>
      <c r="E129" s="9"/>
      <c r="F129" s="9" t="s">
        <v>6</v>
      </c>
      <c r="G129" s="2">
        <v>41973</v>
      </c>
      <c r="H129" s="2">
        <v>42277</v>
      </c>
      <c r="I129" s="3">
        <v>346</v>
      </c>
      <c r="J129" s="16" t="s">
        <v>69</v>
      </c>
      <c r="K129" s="16">
        <f t="shared" ref="K129" si="173">LEN(J129)</f>
        <v>1</v>
      </c>
      <c r="L129" s="16" t="str">
        <f t="shared" si="167"/>
        <v>6207Н-001-</v>
      </c>
      <c r="M129" s="13">
        <f t="shared" si="168"/>
        <v>10.138888888888889</v>
      </c>
      <c r="N129" s="14" t="str">
        <f t="shared" si="102"/>
        <v>11</v>
      </c>
      <c r="O129" s="13">
        <f t="shared" si="169"/>
        <v>0</v>
      </c>
      <c r="P129" s="15" t="str">
        <f t="shared" si="170"/>
        <v>1</v>
      </c>
      <c r="Q129" s="15">
        <f t="shared" si="171"/>
        <v>0</v>
      </c>
    </row>
    <row r="130" spans="1:17" x14ac:dyDescent="0.2">
      <c r="A130" s="9" t="s">
        <v>89</v>
      </c>
      <c r="B130" s="9" t="s">
        <v>82</v>
      </c>
      <c r="C130" s="9" t="s">
        <v>7</v>
      </c>
      <c r="D130" s="9"/>
      <c r="E130" s="9"/>
      <c r="F130" s="9" t="s">
        <v>6</v>
      </c>
      <c r="G130" s="2">
        <v>40147</v>
      </c>
      <c r="H130" s="2">
        <v>40167</v>
      </c>
      <c r="I130" s="3">
        <v>857.46</v>
      </c>
      <c r="J130" s="16" t="s">
        <v>69</v>
      </c>
      <c r="K130" s="16">
        <f t="shared" ref="K130" si="174">LEN(J130)</f>
        <v>1</v>
      </c>
      <c r="L130" s="16" t="str">
        <f t="shared" si="167"/>
        <v>6207Н-001-</v>
      </c>
      <c r="M130" s="13">
        <f t="shared" si="168"/>
        <v>70.972222222222214</v>
      </c>
      <c r="N130" s="14" t="str">
        <f t="shared" si="102"/>
        <v>23</v>
      </c>
      <c r="O130" s="13">
        <f t="shared" si="169"/>
        <v>2108.8888888888887</v>
      </c>
      <c r="P130" s="15" t="str">
        <f t="shared" si="170"/>
        <v>4</v>
      </c>
      <c r="Q130" s="15" t="str">
        <f t="shared" si="171"/>
        <v>5</v>
      </c>
    </row>
    <row r="131" spans="1:17" x14ac:dyDescent="0.2">
      <c r="A131" s="9" t="s">
        <v>89</v>
      </c>
      <c r="B131" s="9" t="s">
        <v>82</v>
      </c>
      <c r="C131" s="9" t="s">
        <v>7</v>
      </c>
      <c r="D131" s="9"/>
      <c r="E131" s="9"/>
      <c r="F131" s="9" t="s">
        <v>6</v>
      </c>
      <c r="G131" s="2">
        <v>42247</v>
      </c>
      <c r="H131" s="2">
        <v>42267</v>
      </c>
      <c r="I131" s="3">
        <v>164.71</v>
      </c>
      <c r="J131" s="16" t="s">
        <v>69</v>
      </c>
      <c r="K131" s="16">
        <f t="shared" ref="K131" si="175">LEN(J131)</f>
        <v>1</v>
      </c>
      <c r="L131" s="16" t="str">
        <f t="shared" si="167"/>
        <v>6207Н-001-</v>
      </c>
      <c r="M131" s="13">
        <f t="shared" si="168"/>
        <v>1.0138888888888888</v>
      </c>
      <c r="N131" s="14" t="str">
        <f t="shared" si="102"/>
        <v>02</v>
      </c>
      <c r="O131" s="13">
        <f t="shared" si="169"/>
        <v>10.138888888888888</v>
      </c>
      <c r="P131" s="15" t="str">
        <f t="shared" si="170"/>
        <v>2</v>
      </c>
      <c r="Q131" s="15">
        <f t="shared" si="171"/>
        <v>0</v>
      </c>
    </row>
    <row r="132" spans="1:17" x14ac:dyDescent="0.2">
      <c r="A132" s="9" t="s">
        <v>89</v>
      </c>
      <c r="B132" s="9" t="s">
        <v>82</v>
      </c>
      <c r="C132" s="9" t="s">
        <v>7</v>
      </c>
      <c r="D132" s="9"/>
      <c r="E132" s="9"/>
      <c r="F132" s="9" t="s">
        <v>6</v>
      </c>
      <c r="G132" s="2">
        <v>41973</v>
      </c>
      <c r="H132" s="2">
        <v>42004</v>
      </c>
      <c r="I132" s="3">
        <v>817.39</v>
      </c>
      <c r="J132" s="16" t="s">
        <v>69</v>
      </c>
      <c r="K132" s="16">
        <f t="shared" ref="K132" si="176">LEN(J132)</f>
        <v>1</v>
      </c>
      <c r="L132" s="16" t="str">
        <f t="shared" si="167"/>
        <v>6207Н-001-</v>
      </c>
      <c r="M132" s="13">
        <f t="shared" si="168"/>
        <v>10.138888888888889</v>
      </c>
      <c r="N132" s="14" t="str">
        <f t="shared" si="102"/>
        <v>11</v>
      </c>
      <c r="O132" s="13">
        <f t="shared" si="169"/>
        <v>273.75</v>
      </c>
      <c r="P132" s="15" t="str">
        <f t="shared" si="170"/>
        <v>4</v>
      </c>
      <c r="Q132" s="15">
        <f t="shared" si="171"/>
        <v>0</v>
      </c>
    </row>
    <row r="133" spans="1:17" x14ac:dyDescent="0.2">
      <c r="A133" s="9" t="s">
        <v>89</v>
      </c>
      <c r="B133" s="9" t="s">
        <v>82</v>
      </c>
      <c r="C133" s="9" t="s">
        <v>7</v>
      </c>
      <c r="D133" s="9"/>
      <c r="E133" s="9"/>
      <c r="F133" s="9" t="s">
        <v>6</v>
      </c>
      <c r="G133" s="2">
        <v>42216</v>
      </c>
      <c r="H133" s="2">
        <v>42236</v>
      </c>
      <c r="I133" s="3">
        <v>806.2</v>
      </c>
      <c r="J133" s="16" t="s">
        <v>69</v>
      </c>
      <c r="K133" s="16">
        <f t="shared" ref="K133" si="177">LEN(J133)</f>
        <v>1</v>
      </c>
      <c r="L133" s="16" t="str">
        <f t="shared" si="167"/>
        <v>6207Н-001-</v>
      </c>
      <c r="M133" s="13">
        <f t="shared" si="168"/>
        <v>2.0277777777777777</v>
      </c>
      <c r="N133" s="14" t="str">
        <f t="shared" si="102"/>
        <v>03</v>
      </c>
      <c r="O133" s="13">
        <f t="shared" si="169"/>
        <v>40.55555555555555</v>
      </c>
      <c r="P133" s="15" t="str">
        <f t="shared" si="170"/>
        <v>2</v>
      </c>
      <c r="Q133" s="15">
        <f t="shared" si="171"/>
        <v>0</v>
      </c>
    </row>
    <row r="134" spans="1:17" x14ac:dyDescent="0.2">
      <c r="A134" s="9" t="s">
        <v>89</v>
      </c>
      <c r="B134" s="9" t="s">
        <v>82</v>
      </c>
      <c r="C134" s="9" t="s">
        <v>7</v>
      </c>
      <c r="D134" s="9"/>
      <c r="E134" s="9"/>
      <c r="F134" s="9" t="s">
        <v>6</v>
      </c>
      <c r="G134" s="2">
        <v>40117</v>
      </c>
      <c r="H134" s="2">
        <v>40137</v>
      </c>
      <c r="I134" s="3">
        <v>0</v>
      </c>
      <c r="J134" s="16" t="s">
        <v>69</v>
      </c>
      <c r="K134" s="16">
        <f t="shared" ref="K134:K135" si="178">LEN(J134)</f>
        <v>1</v>
      </c>
      <c r="L134" s="16" t="str">
        <f t="shared" si="167"/>
        <v>6207Н-001-</v>
      </c>
      <c r="M134" s="13">
        <f t="shared" si="168"/>
        <v>71.986111111111114</v>
      </c>
      <c r="N134" s="14" t="str">
        <f t="shared" si="102"/>
        <v>23</v>
      </c>
      <c r="O134" s="13">
        <f t="shared" si="169"/>
        <v>2139.3055555555552</v>
      </c>
      <c r="P134" s="15" t="str">
        <f t="shared" si="170"/>
        <v>4</v>
      </c>
      <c r="Q134" s="15" t="str">
        <f t="shared" si="171"/>
        <v>5</v>
      </c>
    </row>
    <row r="135" spans="1:17" x14ac:dyDescent="0.2">
      <c r="A135" s="9" t="s">
        <v>89</v>
      </c>
      <c r="B135" s="9" t="s">
        <v>82</v>
      </c>
      <c r="C135" s="9" t="s">
        <v>7</v>
      </c>
      <c r="D135" s="9"/>
      <c r="E135" s="9"/>
      <c r="F135" s="9" t="s">
        <v>6</v>
      </c>
      <c r="G135" s="2">
        <v>41851</v>
      </c>
      <c r="H135" s="2">
        <v>42338</v>
      </c>
      <c r="I135" s="3">
        <v>390.26</v>
      </c>
      <c r="J135" s="16" t="s">
        <v>69</v>
      </c>
      <c r="K135" s="16">
        <f t="shared" si="178"/>
        <v>1</v>
      </c>
      <c r="L135" s="16" t="str">
        <f t="shared" si="167"/>
        <v>6207Н-001-</v>
      </c>
      <c r="M135" s="13">
        <f t="shared" si="168"/>
        <v>14.194444444444446</v>
      </c>
      <c r="N135" s="14" t="str">
        <f t="shared" si="102"/>
        <v>13</v>
      </c>
      <c r="O135" s="13">
        <f t="shared" si="169"/>
        <v>60.833333333333329</v>
      </c>
      <c r="P135" s="15" t="str">
        <f t="shared" si="170"/>
        <v>1</v>
      </c>
      <c r="Q135" s="15">
        <f t="shared" si="171"/>
        <v>0</v>
      </c>
    </row>
    <row r="136" spans="1:17" x14ac:dyDescent="0.2">
      <c r="A136" s="9" t="s">
        <v>89</v>
      </c>
      <c r="B136" s="9" t="s">
        <v>82</v>
      </c>
      <c r="C136" s="9" t="s">
        <v>7</v>
      </c>
      <c r="D136" s="9"/>
      <c r="E136" s="9"/>
      <c r="F136" s="9" t="s">
        <v>6</v>
      </c>
      <c r="G136" s="2">
        <v>41698</v>
      </c>
      <c r="H136" s="2">
        <v>41851</v>
      </c>
      <c r="I136" s="3">
        <v>593</v>
      </c>
      <c r="J136" s="16" t="s">
        <v>69</v>
      </c>
      <c r="K136" s="16">
        <f t="shared" ref="K136" si="179">LEN(J136)</f>
        <v>1</v>
      </c>
      <c r="L136" s="16" t="str">
        <f t="shared" si="167"/>
        <v>6207Н-001-</v>
      </c>
      <c r="M136" s="13">
        <f t="shared" si="168"/>
        <v>19.263888888888889</v>
      </c>
      <c r="N136" s="14" t="str">
        <f t="shared" si="102"/>
        <v>15</v>
      </c>
      <c r="O136" s="13">
        <f t="shared" si="169"/>
        <v>425.83333333333337</v>
      </c>
      <c r="P136" s="15" t="str">
        <f t="shared" si="170"/>
        <v>4</v>
      </c>
      <c r="Q136" s="15" t="str">
        <f t="shared" si="171"/>
        <v>5</v>
      </c>
    </row>
  </sheetData>
  <autoFilter ref="A9:Q136"/>
  <pageMargins left="0.39370078740157483" right="0.39370078740157483" top="0.39370078740157483" bottom="0.39370078740157483" header="0.1181102362204724" footer="0.19685039370078741"/>
  <pageSetup paperSize="9" pageOrder="overThenDown" orientation="landscape" horizontalDpi="0" verticalDpi="0"/>
  <headerFooter>
    <oddFooter>&amp;ЛДата: &amp;Д   &amp;В&amp;Пстр &amp;С из &amp;К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3"/>
  <dimension ref="A1:AO13"/>
  <sheetViews>
    <sheetView showFormulas="1" zoomScale="70" zoomScaleNormal="70" workbookViewId="0">
      <pane xSplit="8" ySplit="6" topLeftCell="I7" activePane="bottomRight" state="frozen"/>
      <selection pane="topRight" activeCell="E1" sqref="E1"/>
      <selection pane="bottomLeft" activeCell="A6" sqref="A6"/>
      <selection pane="bottomRight" activeCell="I10" sqref="I10"/>
    </sheetView>
  </sheetViews>
  <sheetFormatPr defaultRowHeight="12.75" x14ac:dyDescent="0.2"/>
  <cols>
    <col min="2" max="2" width="9.7109375" customWidth="1"/>
    <col min="4" max="4" width="13.7109375" customWidth="1"/>
    <col min="5" max="5" width="4.5703125" customWidth="1"/>
    <col min="6" max="6" width="6.85546875" customWidth="1"/>
    <col min="7" max="7" width="2.42578125" customWidth="1"/>
    <col min="8" max="8" width="7.7109375" customWidth="1"/>
    <col min="9" max="9" width="17.28515625" bestFit="1" customWidth="1"/>
    <col min="10" max="20" width="16.28515625" bestFit="1" customWidth="1"/>
    <col min="21" max="21" width="22" bestFit="1" customWidth="1"/>
    <col min="22" max="23" width="27.7109375" bestFit="1" customWidth="1"/>
    <col min="24" max="24" width="21.140625" bestFit="1" customWidth="1"/>
    <col min="25" max="25" width="21.42578125" bestFit="1" customWidth="1"/>
    <col min="26" max="27" width="28.7109375" bestFit="1" customWidth="1"/>
    <col min="28" max="28" width="22.42578125" bestFit="1" customWidth="1"/>
    <col min="29" max="31" width="15.85546875" bestFit="1" customWidth="1"/>
    <col min="32" max="32" width="12.5703125" bestFit="1" customWidth="1"/>
    <col min="33" max="34" width="14.28515625" customWidth="1"/>
    <col min="35" max="35" width="16.5703125" customWidth="1"/>
    <col min="37" max="41" width="15.42578125" customWidth="1"/>
  </cols>
  <sheetData>
    <row r="1" spans="1:41" x14ac:dyDescent="0.2">
      <c r="B1">
        <f>+A1+1</f>
        <v>1</v>
      </c>
      <c r="C1">
        <f t="shared" ref="C1:AO1" si="0">+B1+1</f>
        <v>2</v>
      </c>
      <c r="D1">
        <f t="shared" si="0"/>
        <v>3</v>
      </c>
      <c r="E1">
        <f t="shared" si="0"/>
        <v>4</v>
      </c>
      <c r="F1">
        <f t="shared" si="0"/>
        <v>5</v>
      </c>
      <c r="G1">
        <f t="shared" si="0"/>
        <v>6</v>
      </c>
      <c r="H1">
        <f t="shared" si="0"/>
        <v>7</v>
      </c>
      <c r="I1">
        <f t="shared" si="0"/>
        <v>8</v>
      </c>
      <c r="J1">
        <f t="shared" si="0"/>
        <v>9</v>
      </c>
      <c r="K1">
        <f t="shared" si="0"/>
        <v>10</v>
      </c>
      <c r="L1">
        <f t="shared" si="0"/>
        <v>11</v>
      </c>
      <c r="M1">
        <f t="shared" si="0"/>
        <v>12</v>
      </c>
      <c r="N1">
        <f t="shared" si="0"/>
        <v>13</v>
      </c>
      <c r="O1">
        <f t="shared" si="0"/>
        <v>14</v>
      </c>
      <c r="P1">
        <f t="shared" si="0"/>
        <v>15</v>
      </c>
      <c r="Q1">
        <f t="shared" si="0"/>
        <v>16</v>
      </c>
      <c r="R1">
        <f t="shared" si="0"/>
        <v>17</v>
      </c>
      <c r="S1">
        <f t="shared" si="0"/>
        <v>18</v>
      </c>
      <c r="T1">
        <f t="shared" si="0"/>
        <v>19</v>
      </c>
      <c r="U1">
        <f t="shared" si="0"/>
        <v>20</v>
      </c>
      <c r="V1">
        <f t="shared" si="0"/>
        <v>21</v>
      </c>
      <c r="W1">
        <f t="shared" si="0"/>
        <v>22</v>
      </c>
      <c r="X1">
        <f t="shared" si="0"/>
        <v>23</v>
      </c>
      <c r="Y1">
        <f t="shared" si="0"/>
        <v>24</v>
      </c>
      <c r="Z1">
        <f t="shared" si="0"/>
        <v>25</v>
      </c>
      <c r="AA1">
        <f t="shared" si="0"/>
        <v>26</v>
      </c>
      <c r="AB1">
        <f t="shared" si="0"/>
        <v>27</v>
      </c>
      <c r="AC1">
        <f t="shared" si="0"/>
        <v>28</v>
      </c>
      <c r="AD1">
        <f t="shared" si="0"/>
        <v>29</v>
      </c>
      <c r="AE1">
        <f t="shared" si="0"/>
        <v>30</v>
      </c>
      <c r="AF1">
        <f t="shared" si="0"/>
        <v>31</v>
      </c>
      <c r="AG1">
        <f t="shared" si="0"/>
        <v>32</v>
      </c>
      <c r="AH1">
        <f t="shared" si="0"/>
        <v>33</v>
      </c>
      <c r="AI1">
        <f t="shared" si="0"/>
        <v>34</v>
      </c>
      <c r="AJ1">
        <f t="shared" si="0"/>
        <v>35</v>
      </c>
      <c r="AK1">
        <f t="shared" si="0"/>
        <v>36</v>
      </c>
      <c r="AL1">
        <f t="shared" si="0"/>
        <v>37</v>
      </c>
      <c r="AM1">
        <f t="shared" si="0"/>
        <v>38</v>
      </c>
      <c r="AN1">
        <f t="shared" si="0"/>
        <v>39</v>
      </c>
      <c r="AO1">
        <f t="shared" si="0"/>
        <v>40</v>
      </c>
    </row>
    <row r="2" spans="1:41" x14ac:dyDescent="0.2">
      <c r="A2" s="48" t="s">
        <v>75</v>
      </c>
      <c r="B2" s="48" t="s">
        <v>30</v>
      </c>
      <c r="C2" s="54" t="s">
        <v>72</v>
      </c>
      <c r="D2" s="54" t="s">
        <v>73</v>
      </c>
      <c r="E2" s="48" t="s">
        <v>30</v>
      </c>
      <c r="F2" s="48" t="s">
        <v>0</v>
      </c>
      <c r="G2" s="49" t="s">
        <v>90</v>
      </c>
      <c r="H2" s="50" t="s">
        <v>78</v>
      </c>
      <c r="I2" s="50" t="s">
        <v>79</v>
      </c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1" t="s">
        <v>80</v>
      </c>
      <c r="AH2" s="52" t="s">
        <v>31</v>
      </c>
      <c r="AI2" s="52" t="s">
        <v>81</v>
      </c>
      <c r="AK2" s="57" t="s">
        <v>56</v>
      </c>
      <c r="AL2" s="58" t="s">
        <v>57</v>
      </c>
      <c r="AM2" s="58"/>
      <c r="AN2" s="58"/>
      <c r="AO2" s="41" t="s">
        <v>91</v>
      </c>
    </row>
    <row r="3" spans="1:41" x14ac:dyDescent="0.2">
      <c r="A3" s="48"/>
      <c r="B3" s="48"/>
      <c r="C3" s="55"/>
      <c r="D3" s="55"/>
      <c r="E3" s="48"/>
      <c r="F3" s="48"/>
      <c r="G3" s="49"/>
      <c r="H3" s="50"/>
      <c r="I3" s="47" t="s">
        <v>32</v>
      </c>
      <c r="J3" s="47" t="s">
        <v>33</v>
      </c>
      <c r="K3" s="47" t="s">
        <v>34</v>
      </c>
      <c r="L3" s="47" t="s">
        <v>35</v>
      </c>
      <c r="M3" s="47" t="s">
        <v>36</v>
      </c>
      <c r="N3" s="47" t="s">
        <v>37</v>
      </c>
      <c r="O3" s="47" t="s">
        <v>38</v>
      </c>
      <c r="P3" s="47" t="s">
        <v>39</v>
      </c>
      <c r="Q3" s="47" t="s">
        <v>40</v>
      </c>
      <c r="R3" s="47" t="s">
        <v>41</v>
      </c>
      <c r="S3" s="47" t="s">
        <v>42</v>
      </c>
      <c r="T3" s="47" t="s">
        <v>43</v>
      </c>
      <c r="U3" s="47" t="s">
        <v>44</v>
      </c>
      <c r="V3" s="47" t="s">
        <v>45</v>
      </c>
      <c r="W3" s="47" t="s">
        <v>46</v>
      </c>
      <c r="X3" s="47" t="s">
        <v>47</v>
      </c>
      <c r="Y3" s="47" t="s">
        <v>48</v>
      </c>
      <c r="Z3" s="47" t="s">
        <v>49</v>
      </c>
      <c r="AA3" s="47" t="s">
        <v>50</v>
      </c>
      <c r="AB3" s="47" t="s">
        <v>51</v>
      </c>
      <c r="AC3" s="47" t="s">
        <v>52</v>
      </c>
      <c r="AD3" s="47" t="s">
        <v>53</v>
      </c>
      <c r="AE3" s="47" t="s">
        <v>54</v>
      </c>
      <c r="AF3" s="47" t="s">
        <v>55</v>
      </c>
      <c r="AG3" s="51"/>
      <c r="AH3" s="52"/>
      <c r="AI3" s="52"/>
      <c r="AK3" s="57"/>
      <c r="AL3" s="59" t="s">
        <v>92</v>
      </c>
      <c r="AM3" s="59" t="s">
        <v>58</v>
      </c>
      <c r="AN3" s="59" t="s">
        <v>59</v>
      </c>
      <c r="AO3" s="53" t="s">
        <v>29</v>
      </c>
    </row>
    <row r="4" spans="1:41" x14ac:dyDescent="0.2">
      <c r="A4" s="48"/>
      <c r="B4" s="48"/>
      <c r="C4" s="55"/>
      <c r="D4" s="55"/>
      <c r="E4" s="48"/>
      <c r="F4" s="48"/>
      <c r="G4" s="49"/>
      <c r="H4" s="50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  <c r="AE4" s="47"/>
      <c r="AF4" s="47"/>
      <c r="AG4" s="51"/>
      <c r="AH4" s="52"/>
      <c r="AI4" s="52"/>
      <c r="AK4" s="57"/>
      <c r="AL4" s="59"/>
      <c r="AM4" s="59"/>
      <c r="AN4" s="59"/>
      <c r="AO4" s="53"/>
    </row>
    <row r="5" spans="1:41" x14ac:dyDescent="0.2">
      <c r="A5" s="48"/>
      <c r="B5" s="48"/>
      <c r="C5" s="55"/>
      <c r="D5" s="55"/>
      <c r="E5" s="48"/>
      <c r="F5" s="48"/>
      <c r="G5" s="24"/>
      <c r="H5" s="23"/>
      <c r="I5" s="34" t="s">
        <v>22</v>
      </c>
      <c r="J5" s="34" t="s">
        <v>60</v>
      </c>
      <c r="K5" s="34" t="s">
        <v>61</v>
      </c>
      <c r="L5" s="34" t="s">
        <v>62</v>
      </c>
      <c r="M5" s="34" t="s">
        <v>63</v>
      </c>
      <c r="N5" s="34" t="s">
        <v>64</v>
      </c>
      <c r="O5" s="34" t="s">
        <v>65</v>
      </c>
      <c r="P5" s="34" t="s">
        <v>66</v>
      </c>
      <c r="Q5" s="34" t="s">
        <v>67</v>
      </c>
      <c r="R5" s="34" t="s">
        <v>17</v>
      </c>
      <c r="S5" s="34" t="s">
        <v>12</v>
      </c>
      <c r="T5" s="34" t="s">
        <v>9</v>
      </c>
      <c r="U5" s="34" t="s">
        <v>11</v>
      </c>
      <c r="V5" s="34" t="s">
        <v>24</v>
      </c>
      <c r="W5" s="34" t="s">
        <v>20</v>
      </c>
      <c r="X5" s="34" t="s">
        <v>16</v>
      </c>
      <c r="Y5" s="34" t="s">
        <v>14</v>
      </c>
      <c r="Z5" s="34" t="s">
        <v>15</v>
      </c>
      <c r="AA5" s="34" t="s">
        <v>21</v>
      </c>
      <c r="AB5" s="34" t="s">
        <v>10</v>
      </c>
      <c r="AC5" s="34" t="s">
        <v>18</v>
      </c>
      <c r="AD5" s="34" t="s">
        <v>23</v>
      </c>
      <c r="AE5" s="34" t="s">
        <v>19</v>
      </c>
      <c r="AF5" s="34" t="s">
        <v>8</v>
      </c>
      <c r="AG5" s="35"/>
      <c r="AH5" s="52"/>
      <c r="AI5" s="52"/>
      <c r="AK5" s="40">
        <v>1</v>
      </c>
      <c r="AL5" s="40">
        <v>2</v>
      </c>
      <c r="AM5" s="40">
        <v>3</v>
      </c>
      <c r="AN5" s="40">
        <v>4</v>
      </c>
      <c r="AO5" s="41">
        <v>5</v>
      </c>
    </row>
    <row r="6" spans="1:41" x14ac:dyDescent="0.2">
      <c r="A6" s="48"/>
      <c r="B6" s="48"/>
      <c r="C6" s="56"/>
      <c r="D6" s="56"/>
      <c r="E6" s="48"/>
      <c r="F6" s="48"/>
      <c r="G6" s="25">
        <f t="shared" ref="G6:AG6" si="1">SUM(G7:G82619)</f>
        <v>0</v>
      </c>
      <c r="H6" s="26">
        <f t="shared" si="1"/>
        <v>0</v>
      </c>
      <c r="I6" s="26">
        <f t="shared" si="1"/>
        <v>840.72</v>
      </c>
      <c r="J6" s="26">
        <f t="shared" si="1"/>
        <v>1134.01</v>
      </c>
      <c r="K6" s="26">
        <f t="shared" si="1"/>
        <v>2164.48</v>
      </c>
      <c r="L6" s="26">
        <f t="shared" si="1"/>
        <v>1843.56</v>
      </c>
      <c r="M6" s="26">
        <f t="shared" si="1"/>
        <v>1254.78</v>
      </c>
      <c r="N6" s="26">
        <f t="shared" si="1"/>
        <v>156</v>
      </c>
      <c r="O6" s="26">
        <f t="shared" si="1"/>
        <v>940.83999999999992</v>
      </c>
      <c r="P6" s="26">
        <f t="shared" si="1"/>
        <v>1913.4599999999998</v>
      </c>
      <c r="Q6" s="26">
        <f t="shared" si="1"/>
        <v>1440.64</v>
      </c>
      <c r="R6" s="26">
        <f t="shared" si="1"/>
        <v>517.84</v>
      </c>
      <c r="S6" s="26">
        <f t="shared" si="1"/>
        <v>2576.89</v>
      </c>
      <c r="T6" s="26">
        <f t="shared" si="1"/>
        <v>1586.6799999999998</v>
      </c>
      <c r="U6" s="27">
        <f t="shared" si="1"/>
        <v>3998.6499999999996</v>
      </c>
      <c r="V6" s="26">
        <f t="shared" si="1"/>
        <v>4331</v>
      </c>
      <c r="W6" s="26">
        <f t="shared" si="1"/>
        <v>3656.2</v>
      </c>
      <c r="X6" s="26">
        <f t="shared" si="1"/>
        <v>109.22</v>
      </c>
      <c r="Y6" s="26">
        <f t="shared" si="1"/>
        <v>390</v>
      </c>
      <c r="Z6" s="26">
        <f t="shared" si="1"/>
        <v>0</v>
      </c>
      <c r="AA6" s="26">
        <f t="shared" si="1"/>
        <v>898.2</v>
      </c>
      <c r="AB6" s="26">
        <f t="shared" si="1"/>
        <v>53.3</v>
      </c>
      <c r="AC6" s="26">
        <f t="shared" si="1"/>
        <v>4751.8499999999995</v>
      </c>
      <c r="AD6" s="26">
        <f t="shared" si="1"/>
        <v>1238.51</v>
      </c>
      <c r="AE6" s="26">
        <f t="shared" si="1"/>
        <v>4356.5700000000006</v>
      </c>
      <c r="AF6" s="26">
        <f t="shared" si="1"/>
        <v>93.84</v>
      </c>
      <c r="AG6" s="36">
        <f t="shared" si="1"/>
        <v>0</v>
      </c>
      <c r="AH6" s="52"/>
      <c r="AI6" s="52"/>
      <c r="AK6" s="43">
        <f t="shared" ref="AK6:AO6" si="2">SUM(AK7:AK82619)</f>
        <v>12635.25</v>
      </c>
      <c r="AL6" s="43">
        <f t="shared" si="2"/>
        <v>3298.49</v>
      </c>
      <c r="AM6" s="43">
        <f t="shared" si="2"/>
        <v>2264.56</v>
      </c>
      <c r="AN6" s="43">
        <f t="shared" si="2"/>
        <v>22048.940000000002</v>
      </c>
      <c r="AO6" s="39">
        <f t="shared" si="2"/>
        <v>0</v>
      </c>
    </row>
    <row r="7" spans="1:41" x14ac:dyDescent="0.2">
      <c r="A7" s="28" t="s">
        <v>83</v>
      </c>
      <c r="B7" s="28" t="s">
        <v>69</v>
      </c>
      <c r="C7" s="28" t="s">
        <v>82</v>
      </c>
      <c r="D7" s="29" t="str">
        <f>CONCATENATE(A7,C7,B7)</f>
        <v>6201Н-001-</v>
      </c>
      <c r="E7" s="17" t="str">
        <f>B7</f>
        <v>-</v>
      </c>
      <c r="F7" s="28" t="s">
        <v>7</v>
      </c>
      <c r="G7" s="18"/>
      <c r="H7" s="19"/>
      <c r="I7" s="19">
        <f>SUMIFS(Данные!$I$10:$I$136,Данные!$N$10:$N$136,I$5,Данные!$L$10:$L$136,$D7)</f>
        <v>637.12</v>
      </c>
      <c r="J7" s="19">
        <f>SUMIFS(Данные!$I$10:$I$136,Данные!$N$10:$N$136,J$5,Данные!$L$10:$L$136,$D7)</f>
        <v>0</v>
      </c>
      <c r="K7" s="19">
        <f>SUMIFS(Данные!$I$10:$I$136,Данные!$N$10:$N$136,K$5,Данные!$L$10:$L$136,$D7)</f>
        <v>0</v>
      </c>
      <c r="L7" s="19">
        <f>SUMIFS(Данные!$I$10:$I$136,Данные!$N$10:$N$136,L$5,Данные!$L$10:$L$136,$D7)</f>
        <v>0</v>
      </c>
      <c r="M7" s="19">
        <f>SUMIFS(Данные!$I$10:$I$136,Данные!$N$10:$N$136,M$5,Данные!$L$10:$L$136,$D7)</f>
        <v>273.5</v>
      </c>
      <c r="N7" s="19">
        <f>SUMIFS(Данные!$I$10:$I$136,Данные!$N$10:$N$136,N$5,Данные!$L$10:$L$136,$D7)</f>
        <v>156</v>
      </c>
      <c r="O7" s="19">
        <f>SUMIFS(Данные!$I$10:$I$136,Данные!$N$10:$N$136,O$5,Данные!$L$10:$L$136,$D7)</f>
        <v>619</v>
      </c>
      <c r="P7" s="19">
        <f>SUMIFS(Данные!$I$10:$I$136,Данные!$N$10:$N$136,P$5,Данные!$L$10:$L$136,$D7)</f>
        <v>1505.9599999999998</v>
      </c>
      <c r="Q7" s="19">
        <f>SUMIFS(Данные!$I$10:$I$136,Данные!$N$10:$N$136,Q$5,Данные!$L$10:$L$136,$D7)</f>
        <v>730.2</v>
      </c>
      <c r="R7" s="19">
        <f>SUMIFS(Данные!$I$10:$I$136,Данные!$N$10:$N$136,R$5,Данные!$L$10:$L$136,$D7)</f>
        <v>0</v>
      </c>
      <c r="S7" s="19">
        <f>SUMIFS(Данные!$I$10:$I$136,Данные!$N$10:$N$136,S$5,Данные!$L$10:$L$136,$D7)</f>
        <v>409.5</v>
      </c>
      <c r="T7" s="19">
        <f>SUMIFS(Данные!$I$10:$I$136,Данные!$N$10:$N$136,T$5,Данные!$L$10:$L$136,$D7)</f>
        <v>760</v>
      </c>
      <c r="U7" s="19">
        <f>SUMIFS(Данные!$I$10:$I$136,Данные!$N$10:$N$136,U$5,Данные!$L$10:$L$136,$D7)</f>
        <v>877.74</v>
      </c>
      <c r="V7" s="19">
        <f>SUMIFS(Данные!$I$10:$I$136,Данные!$N$10:$N$136,V$5,Данные!$L$10:$L$136,$D7)</f>
        <v>702</v>
      </c>
      <c r="W7" s="19">
        <f>SUMIFS(Данные!$I$10:$I$136,Данные!$N$10:$N$136,W$5,Данные!$L$10:$L$136,$D7)</f>
        <v>1570</v>
      </c>
      <c r="X7" s="19">
        <f>SUMIFS(Данные!$I$10:$I$136,Данные!$N$10:$N$136,X$5,Данные!$L$10:$L$136,$D7)</f>
        <v>0</v>
      </c>
      <c r="Y7" s="19">
        <f>SUMIFS(Данные!$I$10:$I$136,Данные!$N$10:$N$136,Y$5,Данные!$L$10:$L$136,$D7)</f>
        <v>62.5</v>
      </c>
      <c r="Z7" s="19">
        <f>SUMIFS(Данные!$I$10:$I$136,Данные!$N$10:$N$136,Z$5,Данные!$L$10:$L$136,$D7)</f>
        <v>0</v>
      </c>
      <c r="AA7" s="19">
        <f>SUMIFS(Данные!$I$10:$I$136,Данные!$N$10:$N$136,AA$5,Данные!$L$10:$L$136,$D7)</f>
        <v>19.2</v>
      </c>
      <c r="AB7" s="19">
        <f>SUMIFS(Данные!$I$10:$I$136,Данные!$N$10:$N$136,AB$5,Данные!$L$10:$L$136,$D7)</f>
        <v>44.8</v>
      </c>
      <c r="AC7" s="19">
        <f>SUMIFS(Данные!$I$10:$I$136,Данные!$N$10:$N$136,AC$5,Данные!$L$10:$L$136,$D7)</f>
        <v>1618.1000000000001</v>
      </c>
      <c r="AD7" s="19">
        <f>SUMIFS(Данные!$I$10:$I$136,Данные!$N$10:$N$136,AD$5,Данные!$L$10:$L$136,$D7)</f>
        <v>488.18</v>
      </c>
      <c r="AE7" s="19">
        <f>SUMIFS(Данные!$I$10:$I$136,Данные!$N$10:$N$136,AE$5,Данные!$L$10:$L$136,$D7)</f>
        <v>1170.44</v>
      </c>
      <c r="AF7" s="19">
        <f>SUMIFS(Данные!$I$10:$I$136,Данные!$N$10:$N$136,AF$5,Данные!$L$10:$L$136,$D7)</f>
        <v>93.84</v>
      </c>
      <c r="AG7" s="19"/>
      <c r="AH7" s="37">
        <f>COUNTIF($E$7:$E$7,$E7)</f>
        <v>1</v>
      </c>
      <c r="AI7" s="38">
        <f>SUM(I7:AF7)-AG7</f>
        <v>11738.080000000002</v>
      </c>
      <c r="AK7" s="44">
        <f>SUMIFS(Данные!$I$10:$I$136,Данные!$P$10:$P$136,AK$5,Данные!$L$10:$L$136,$D7)</f>
        <v>4032.3199999999997</v>
      </c>
      <c r="AL7" s="44">
        <f>SUMIFS(Данные!$I$10:$I$136,Данные!$P$10:$P$136,AL$5,Данные!$L$10:$L$136,$D7)</f>
        <v>0</v>
      </c>
      <c r="AM7" s="44">
        <f>SUMIFS(Данные!$I$10:$I$136,Данные!$P$10:$P$136,AM$5,Данные!$L$10:$L$136,$D7)</f>
        <v>0</v>
      </c>
      <c r="AN7" s="44">
        <f>SUMIFS(Данные!$I$10:$I$136,Данные!$P$10:$P$136,AN$5,Данные!$L$10:$L$136,$D7)</f>
        <v>7705.760000000002</v>
      </c>
      <c r="AO7" s="28">
        <f>SUMIFS(Данные!$I$10:$I$136,Данные!$Q$10:$Q$136,AK$5,Данные!$L$10:$L$136,$D7)</f>
        <v>0</v>
      </c>
    </row>
    <row r="8" spans="1:41" x14ac:dyDescent="0.2">
      <c r="A8" s="28" t="s">
        <v>84</v>
      </c>
      <c r="B8" s="28" t="s">
        <v>69</v>
      </c>
      <c r="C8" s="28" t="s">
        <v>82</v>
      </c>
      <c r="D8" s="29" t="str">
        <f t="shared" ref="D8" si="3">CONCATENATE(A8,C8,B8)</f>
        <v>6202Н-001-</v>
      </c>
      <c r="E8" s="17" t="str">
        <f t="shared" ref="E8" si="4">B8</f>
        <v>-</v>
      </c>
      <c r="F8" s="28" t="s">
        <v>7</v>
      </c>
      <c r="G8" s="28"/>
      <c r="H8" s="28"/>
      <c r="I8" s="19">
        <f>SUMIFS(Данные!$I$10:$I$136,Данные!$N$10:$N$136,I$5,Данные!$L$10:$L$136,$D8)</f>
        <v>0</v>
      </c>
      <c r="J8" s="19">
        <f>SUMIFS(Данные!$I$10:$I$136,Данные!$N$10:$N$136,J$5,Данные!$L$10:$L$136,$D8)</f>
        <v>570.66</v>
      </c>
      <c r="K8" s="19">
        <f>SUMIFS(Данные!$I$10:$I$136,Данные!$N$10:$N$136,K$5,Данные!$L$10:$L$136,$D8)</f>
        <v>0</v>
      </c>
      <c r="L8" s="19">
        <f>SUMIFS(Данные!$I$10:$I$136,Данные!$N$10:$N$136,L$5,Данные!$L$10:$L$136,$D8)</f>
        <v>637</v>
      </c>
      <c r="M8" s="19">
        <f>SUMIFS(Данные!$I$10:$I$136,Данные!$N$10:$N$136,M$5,Данные!$L$10:$L$136,$D8)</f>
        <v>0</v>
      </c>
      <c r="N8" s="19">
        <f>SUMIFS(Данные!$I$10:$I$136,Данные!$N$10:$N$136,N$5,Данные!$L$10:$L$136,$D8)</f>
        <v>0</v>
      </c>
      <c r="O8" s="19">
        <f>SUMIFS(Данные!$I$10:$I$136,Данные!$N$10:$N$136,O$5,Данные!$L$10:$L$136,$D8)</f>
        <v>0</v>
      </c>
      <c r="P8" s="19">
        <f>SUMIFS(Данные!$I$10:$I$136,Данные!$N$10:$N$136,P$5,Данные!$L$10:$L$136,$D8)</f>
        <v>0</v>
      </c>
      <c r="Q8" s="19">
        <f>SUMIFS(Данные!$I$10:$I$136,Данные!$N$10:$N$136,Q$5,Данные!$L$10:$L$136,$D8)</f>
        <v>645.44000000000005</v>
      </c>
      <c r="R8" s="19">
        <f>SUMIFS(Данные!$I$10:$I$136,Данные!$N$10:$N$136,R$5,Данные!$L$10:$L$136,$D8)</f>
        <v>0</v>
      </c>
      <c r="S8" s="19">
        <f>SUMIFS(Данные!$I$10:$I$136,Данные!$N$10:$N$136,S$5,Данные!$L$10:$L$136,$D8)</f>
        <v>380</v>
      </c>
      <c r="T8" s="19">
        <f>SUMIFS(Данные!$I$10:$I$136,Данные!$N$10:$N$136,T$5,Данные!$L$10:$L$136,$D8)</f>
        <v>0</v>
      </c>
      <c r="U8" s="19">
        <f>SUMIFS(Данные!$I$10:$I$136,Данные!$N$10:$N$136,U$5,Данные!$L$10:$L$136,$D8)</f>
        <v>98.17</v>
      </c>
      <c r="V8" s="19">
        <f>SUMIFS(Данные!$I$10:$I$136,Данные!$N$10:$N$136,V$5,Данные!$L$10:$L$136,$D8)</f>
        <v>774</v>
      </c>
      <c r="W8" s="19">
        <f>SUMIFS(Данные!$I$10:$I$136,Данные!$N$10:$N$136,W$5,Данные!$L$10:$L$136,$D8)</f>
        <v>0</v>
      </c>
      <c r="X8" s="19">
        <f>SUMIFS(Данные!$I$10:$I$136,Данные!$N$10:$N$136,X$5,Данные!$L$10:$L$136,$D8)</f>
        <v>0</v>
      </c>
      <c r="Y8" s="19">
        <f>SUMIFS(Данные!$I$10:$I$136,Данные!$N$10:$N$136,Y$5,Данные!$L$10:$L$136,$D8)</f>
        <v>0</v>
      </c>
      <c r="Z8" s="19">
        <f>SUMIFS(Данные!$I$10:$I$136,Данные!$N$10:$N$136,Z$5,Данные!$L$10:$L$136,$D8)</f>
        <v>0</v>
      </c>
      <c r="AA8" s="19">
        <f>SUMIFS(Данные!$I$10:$I$136,Данные!$N$10:$N$136,AA$5,Данные!$L$10:$L$136,$D8)</f>
        <v>0</v>
      </c>
      <c r="AB8" s="19">
        <f>SUMIFS(Данные!$I$10:$I$136,Данные!$N$10:$N$136,AB$5,Данные!$L$10:$L$136,$D8)</f>
        <v>8.5</v>
      </c>
      <c r="AC8" s="19">
        <f>SUMIFS(Данные!$I$10:$I$136,Данные!$N$10:$N$136,AC$5,Данные!$L$10:$L$136,$D8)</f>
        <v>638.6</v>
      </c>
      <c r="AD8" s="19">
        <f>SUMIFS(Данные!$I$10:$I$136,Данные!$N$10:$N$136,AD$5,Данные!$L$10:$L$136,$D8)</f>
        <v>0</v>
      </c>
      <c r="AE8" s="19">
        <f>SUMIFS(Данные!$I$10:$I$136,Данные!$N$10:$N$136,AE$5,Данные!$L$10:$L$136,$D8)</f>
        <v>313.81</v>
      </c>
      <c r="AF8" s="19">
        <f>SUMIFS(Данные!$I$10:$I$136,Данные!$N$10:$N$136,AF$5,Данные!$L$10:$L$136,$D8)</f>
        <v>0</v>
      </c>
      <c r="AG8" s="28"/>
      <c r="AH8" s="37">
        <f t="shared" ref="AH8:AH13" si="5">COUNTIF($E$7:$E$7,$E8)</f>
        <v>1</v>
      </c>
      <c r="AI8" s="38">
        <f t="shared" ref="AI8:AI10" si="6">SUM(I8:AF8)-AG8</f>
        <v>4066.18</v>
      </c>
      <c r="AK8" s="44">
        <f>SUMIFS(Данные!$I$10:$I$136,Данные!$P$10:$P$136,AK$5,Данные!$L$10:$L$136,$D8)</f>
        <v>872.17</v>
      </c>
      <c r="AL8" s="44">
        <f>SUMIFS(Данные!$I$10:$I$136,Данные!$P$10:$P$136,AL$5,Данные!$L$10:$L$136,$D8)</f>
        <v>570.66</v>
      </c>
      <c r="AM8" s="44">
        <f>SUMIFS(Данные!$I$10:$I$136,Данные!$P$10:$P$136,AM$5,Данные!$L$10:$L$136,$D8)</f>
        <v>637</v>
      </c>
      <c r="AN8" s="44">
        <f>SUMIFS(Данные!$I$10:$I$136,Данные!$P$10:$P$136,AN$5,Данные!$L$10:$L$136,$D8)</f>
        <v>1986.35</v>
      </c>
      <c r="AO8" s="28">
        <f>SUMIFS(Данные!$I$10:$I$136,Данные!$Q$10:$Q$136,AK$5,Данные!$L$10:$L$136,$D8)</f>
        <v>0</v>
      </c>
    </row>
    <row r="9" spans="1:41" x14ac:dyDescent="0.2">
      <c r="A9" s="28" t="s">
        <v>85</v>
      </c>
      <c r="B9" s="28" t="s">
        <v>69</v>
      </c>
      <c r="C9" s="28" t="s">
        <v>82</v>
      </c>
      <c r="D9" s="29" t="str">
        <f t="shared" ref="D9" si="7">CONCATENATE(A9,C9,B9)</f>
        <v>6203Н-001-</v>
      </c>
      <c r="E9" s="17" t="str">
        <f t="shared" ref="E9" si="8">B9</f>
        <v>-</v>
      </c>
      <c r="F9" s="28" t="s">
        <v>7</v>
      </c>
      <c r="G9" s="28"/>
      <c r="H9" s="28"/>
      <c r="I9" s="19">
        <f>SUMIFS(Данные!$I$10:$I$136,Данные!$N$10:$N$136,I$5,Данные!$L$10:$L$136,$D9)</f>
        <v>0</v>
      </c>
      <c r="J9" s="19">
        <f>SUMIFS(Данные!$I$10:$I$136,Данные!$N$10:$N$136,J$5,Данные!$L$10:$L$136,$D9)</f>
        <v>398.64</v>
      </c>
      <c r="K9" s="19">
        <f>SUMIFS(Данные!$I$10:$I$136,Данные!$N$10:$N$136,K$5,Данные!$L$10:$L$136,$D9)</f>
        <v>0</v>
      </c>
      <c r="L9" s="19">
        <f>SUMIFS(Данные!$I$10:$I$136,Данные!$N$10:$N$136,L$5,Данные!$L$10:$L$136,$D9)</f>
        <v>0</v>
      </c>
      <c r="M9" s="19">
        <f>SUMIFS(Данные!$I$10:$I$136,Данные!$N$10:$N$136,M$5,Данные!$L$10:$L$136,$D9)</f>
        <v>0</v>
      </c>
      <c r="N9" s="19">
        <f>SUMIFS(Данные!$I$10:$I$136,Данные!$N$10:$N$136,N$5,Данные!$L$10:$L$136,$D9)</f>
        <v>0</v>
      </c>
      <c r="O9" s="19">
        <f>SUMIFS(Данные!$I$10:$I$136,Данные!$N$10:$N$136,O$5,Данные!$L$10:$L$136,$D9)</f>
        <v>321.83999999999997</v>
      </c>
      <c r="P9" s="19">
        <f>SUMIFS(Данные!$I$10:$I$136,Данные!$N$10:$N$136,P$5,Данные!$L$10:$L$136,$D9)</f>
        <v>27.5</v>
      </c>
      <c r="Q9" s="19">
        <f>SUMIFS(Данные!$I$10:$I$136,Данные!$N$10:$N$136,Q$5,Данные!$L$10:$L$136,$D9)</f>
        <v>0</v>
      </c>
      <c r="R9" s="19">
        <f>SUMIFS(Данные!$I$10:$I$136,Данные!$N$10:$N$136,R$5,Данные!$L$10:$L$136,$D9)</f>
        <v>312</v>
      </c>
      <c r="S9" s="19">
        <f>SUMIFS(Данные!$I$10:$I$136,Данные!$N$10:$N$136,S$5,Данные!$L$10:$L$136,$D9)</f>
        <v>0</v>
      </c>
      <c r="T9" s="19">
        <f>SUMIFS(Данные!$I$10:$I$136,Данные!$N$10:$N$136,T$5,Данные!$L$10:$L$136,$D9)</f>
        <v>0</v>
      </c>
      <c r="U9" s="19">
        <f>SUMIFS(Данные!$I$10:$I$136,Данные!$N$10:$N$136,U$5,Данные!$L$10:$L$136,$D9)</f>
        <v>468</v>
      </c>
      <c r="V9" s="19">
        <f>SUMIFS(Данные!$I$10:$I$136,Данные!$N$10:$N$136,V$5,Данные!$L$10:$L$136,$D9)</f>
        <v>260</v>
      </c>
      <c r="W9" s="19">
        <f>SUMIFS(Данные!$I$10:$I$136,Данные!$N$10:$N$136,W$5,Данные!$L$10:$L$136,$D9)</f>
        <v>100</v>
      </c>
      <c r="X9" s="19">
        <f>SUMIFS(Данные!$I$10:$I$136,Данные!$N$10:$N$136,X$5,Данные!$L$10:$L$136,$D9)</f>
        <v>0</v>
      </c>
      <c r="Y9" s="19">
        <f>SUMIFS(Данные!$I$10:$I$136,Данные!$N$10:$N$136,Y$5,Данные!$L$10:$L$136,$D9)</f>
        <v>0</v>
      </c>
      <c r="Z9" s="19">
        <f>SUMIFS(Данные!$I$10:$I$136,Данные!$N$10:$N$136,Z$5,Данные!$L$10:$L$136,$D9)</f>
        <v>0</v>
      </c>
      <c r="AA9" s="19">
        <f>SUMIFS(Данные!$I$10:$I$136,Данные!$N$10:$N$136,AA$5,Данные!$L$10:$L$136,$D9)</f>
        <v>0</v>
      </c>
      <c r="AB9" s="19">
        <f>SUMIFS(Данные!$I$10:$I$136,Данные!$N$10:$N$136,AB$5,Данные!$L$10:$L$136,$D9)</f>
        <v>0</v>
      </c>
      <c r="AC9" s="19">
        <f>SUMIFS(Данные!$I$10:$I$136,Данные!$N$10:$N$136,AC$5,Данные!$L$10:$L$136,$D9)</f>
        <v>35</v>
      </c>
      <c r="AD9" s="19">
        <f>SUMIFS(Данные!$I$10:$I$136,Данные!$N$10:$N$136,AD$5,Данные!$L$10:$L$136,$D9)</f>
        <v>0</v>
      </c>
      <c r="AE9" s="19">
        <f>SUMIFS(Данные!$I$10:$I$136,Данные!$N$10:$N$136,AE$5,Данные!$L$10:$L$136,$D9)</f>
        <v>394.4</v>
      </c>
      <c r="AF9" s="19">
        <f>SUMIFS(Данные!$I$10:$I$136,Данные!$N$10:$N$136,AF$5,Данные!$L$10:$L$136,$D9)</f>
        <v>0</v>
      </c>
      <c r="AG9" s="28"/>
      <c r="AH9" s="37">
        <f t="shared" si="5"/>
        <v>1</v>
      </c>
      <c r="AI9" s="38">
        <f t="shared" si="6"/>
        <v>2317.38</v>
      </c>
      <c r="AK9" s="44">
        <f>SUMIFS(Данные!$I$10:$I$136,Данные!$P$10:$P$136,AK$5,Данные!$L$10:$L$136,$D9)</f>
        <v>1140</v>
      </c>
      <c r="AL9" s="44">
        <f>SUMIFS(Данные!$I$10:$I$136,Данные!$P$10:$P$136,AL$5,Данные!$L$10:$L$136,$D9)</f>
        <v>398.64</v>
      </c>
      <c r="AM9" s="44">
        <f>SUMIFS(Данные!$I$10:$I$136,Данные!$P$10:$P$136,AM$5,Данные!$L$10:$L$136,$D9)</f>
        <v>0</v>
      </c>
      <c r="AN9" s="44">
        <f>SUMIFS(Данные!$I$10:$I$136,Данные!$P$10:$P$136,AN$5,Данные!$L$10:$L$136,$D9)</f>
        <v>778.74</v>
      </c>
      <c r="AO9" s="28">
        <f>SUMIFS(Данные!$I$10:$I$136,Данные!$Q$10:$Q$136,AK$5,Данные!$L$10:$L$136,$D9)</f>
        <v>0</v>
      </c>
    </row>
    <row r="10" spans="1:41" x14ac:dyDescent="0.2">
      <c r="A10" s="28" t="s">
        <v>86</v>
      </c>
      <c r="B10" s="28" t="s">
        <v>69</v>
      </c>
      <c r="C10" s="28" t="s">
        <v>82</v>
      </c>
      <c r="D10" s="29" t="str">
        <f t="shared" ref="D10" si="9">CONCATENATE(A10,C10,B10)</f>
        <v>6204Н-001-</v>
      </c>
      <c r="E10" s="17" t="str">
        <f t="shared" ref="E10" si="10">B10</f>
        <v>-</v>
      </c>
      <c r="F10" s="28" t="s">
        <v>7</v>
      </c>
      <c r="G10" s="28"/>
      <c r="H10" s="28"/>
      <c r="I10" s="19">
        <f>SUMIFS(Данные!$I$10:$I$136,Данные!$N$10:$N$136,I$5,Данные!$L$10:$L$136,$D10)</f>
        <v>203.6</v>
      </c>
      <c r="J10" s="19">
        <f>SUMIFS(Данные!$I$10:$I$136,Данные!$N$10:$N$136,J$5,Данные!$L$10:$L$136,$D10)</f>
        <v>0</v>
      </c>
      <c r="K10" s="19">
        <f>SUMIFS(Данные!$I$10:$I$136,Данные!$N$10:$N$136,K$5,Данные!$L$10:$L$136,$D10)</f>
        <v>0</v>
      </c>
      <c r="L10" s="19">
        <f>SUMIFS(Данные!$I$10:$I$136,Данные!$N$10:$N$136,L$5,Данные!$L$10:$L$136,$D10)</f>
        <v>568.55999999999995</v>
      </c>
      <c r="M10" s="19">
        <f>SUMIFS(Данные!$I$10:$I$136,Данные!$N$10:$N$136,M$5,Данные!$L$10:$L$136,$D10)</f>
        <v>0</v>
      </c>
      <c r="N10" s="19">
        <f>SUMIFS(Данные!$I$10:$I$136,Данные!$N$10:$N$136,N$5,Данные!$L$10:$L$136,$D10)</f>
        <v>0</v>
      </c>
      <c r="O10" s="19">
        <f>SUMIFS(Данные!$I$10:$I$136,Данные!$N$10:$N$136,O$5,Данные!$L$10:$L$136,$D10)</f>
        <v>0</v>
      </c>
      <c r="P10" s="19">
        <f>SUMIFS(Данные!$I$10:$I$136,Данные!$N$10:$N$136,P$5,Данные!$L$10:$L$136,$D10)</f>
        <v>380</v>
      </c>
      <c r="Q10" s="19">
        <f>SUMIFS(Данные!$I$10:$I$136,Данные!$N$10:$N$136,Q$5,Данные!$L$10:$L$136,$D10)</f>
        <v>0</v>
      </c>
      <c r="R10" s="19">
        <f>SUMIFS(Данные!$I$10:$I$136,Данные!$N$10:$N$136,R$5,Данные!$L$10:$L$136,$D10)</f>
        <v>0</v>
      </c>
      <c r="S10" s="19">
        <f>SUMIFS(Данные!$I$10:$I$136,Данные!$N$10:$N$136,S$5,Данные!$L$10:$L$136,$D10)</f>
        <v>0</v>
      </c>
      <c r="T10" s="19">
        <f>SUMIFS(Данные!$I$10:$I$136,Данные!$N$10:$N$136,T$5,Данные!$L$10:$L$136,$D10)</f>
        <v>669.68</v>
      </c>
      <c r="U10" s="19">
        <f>SUMIFS(Данные!$I$10:$I$136,Данные!$N$10:$N$136,U$5,Данные!$L$10:$L$136,$D10)</f>
        <v>1174.78</v>
      </c>
      <c r="V10" s="19">
        <f>SUMIFS(Данные!$I$10:$I$136,Данные!$N$10:$N$136,V$5,Данные!$L$10:$L$136,$D10)</f>
        <v>0</v>
      </c>
      <c r="W10" s="19">
        <f>SUMIFS(Данные!$I$10:$I$136,Данные!$N$10:$N$136,W$5,Данные!$L$10:$L$136,$D10)</f>
        <v>190</v>
      </c>
      <c r="X10" s="19">
        <f>SUMIFS(Данные!$I$10:$I$136,Данные!$N$10:$N$136,X$5,Данные!$L$10:$L$136,$D10)</f>
        <v>0</v>
      </c>
      <c r="Y10" s="19">
        <f>SUMIFS(Данные!$I$10:$I$136,Данные!$N$10:$N$136,Y$5,Данные!$L$10:$L$136,$D10)</f>
        <v>195</v>
      </c>
      <c r="Z10" s="19">
        <f>SUMIFS(Данные!$I$10:$I$136,Данные!$N$10:$N$136,Z$5,Данные!$L$10:$L$136,$D10)</f>
        <v>0</v>
      </c>
      <c r="AA10" s="19">
        <f>SUMIFS(Данные!$I$10:$I$136,Данные!$N$10:$N$136,AA$5,Данные!$L$10:$L$136,$D10)</f>
        <v>751</v>
      </c>
      <c r="AB10" s="19">
        <f>SUMIFS(Данные!$I$10:$I$136,Данные!$N$10:$N$136,AB$5,Данные!$L$10:$L$136,$D10)</f>
        <v>0</v>
      </c>
      <c r="AC10" s="19">
        <f>SUMIFS(Данные!$I$10:$I$136,Данные!$N$10:$N$136,AC$5,Данные!$L$10:$L$136,$D10)</f>
        <v>890</v>
      </c>
      <c r="AD10" s="19">
        <f>SUMIFS(Данные!$I$10:$I$136,Данные!$N$10:$N$136,AD$5,Данные!$L$10:$L$136,$D10)</f>
        <v>577</v>
      </c>
      <c r="AE10" s="19">
        <f>SUMIFS(Данные!$I$10:$I$136,Данные!$N$10:$N$136,AE$5,Данные!$L$10:$L$136,$D10)</f>
        <v>200</v>
      </c>
      <c r="AF10" s="19">
        <f>SUMIFS(Данные!$I$10:$I$136,Данные!$N$10:$N$136,AF$5,Данные!$L$10:$L$136,$D10)</f>
        <v>0</v>
      </c>
      <c r="AG10" s="28"/>
      <c r="AH10" s="37">
        <f t="shared" si="5"/>
        <v>1</v>
      </c>
      <c r="AI10" s="38">
        <f t="shared" si="6"/>
        <v>5799.62</v>
      </c>
      <c r="AK10" s="44">
        <f>SUMIFS(Данные!$I$10:$I$136,Данные!$P$10:$P$136,AK$5,Данные!$L$10:$L$136,$D10)</f>
        <v>1297.5999999999999</v>
      </c>
      <c r="AL10" s="44">
        <f>SUMIFS(Данные!$I$10:$I$136,Данные!$P$10:$P$136,AL$5,Данные!$L$10:$L$136,$D10)</f>
        <v>0</v>
      </c>
      <c r="AM10" s="44">
        <f>SUMIFS(Данные!$I$10:$I$136,Данные!$P$10:$P$136,AM$5,Данные!$L$10:$L$136,$D10)</f>
        <v>568.55999999999995</v>
      </c>
      <c r="AN10" s="44">
        <f>SUMIFS(Данные!$I$10:$I$136,Данные!$P$10:$P$136,AN$5,Данные!$L$10:$L$136,$D10)</f>
        <v>3933.46</v>
      </c>
      <c r="AO10" s="28">
        <f>SUMIFS(Данные!$I$10:$I$136,Данные!$Q$10:$Q$136,AK$5,Данные!$L$10:$L$136,$D10)</f>
        <v>0</v>
      </c>
    </row>
    <row r="11" spans="1:41" x14ac:dyDescent="0.2">
      <c r="A11" s="28" t="s">
        <v>87</v>
      </c>
      <c r="B11" s="28" t="s">
        <v>69</v>
      </c>
      <c r="C11" s="28" t="s">
        <v>82</v>
      </c>
      <c r="D11" s="29" t="str">
        <f t="shared" ref="D11:D13" si="11">CONCATENATE(A11,C11,B11)</f>
        <v>6205Н-001-</v>
      </c>
      <c r="E11" s="17" t="str">
        <f t="shared" ref="E11:E13" si="12">B11</f>
        <v>-</v>
      </c>
      <c r="F11" s="28" t="s">
        <v>7</v>
      </c>
      <c r="G11" s="28"/>
      <c r="H11" s="28"/>
      <c r="I11" s="19">
        <f>SUMIFS(Данные!$I$10:$I$136,Данные!$N$10:$N$136,I$5,Данные!$L$10:$L$136,$D11)</f>
        <v>0</v>
      </c>
      <c r="J11" s="19">
        <f>SUMIFS(Данные!$I$10:$I$136,Данные!$N$10:$N$136,J$5,Данные!$L$10:$L$136,$D11)</f>
        <v>0</v>
      </c>
      <c r="K11" s="19">
        <f>SUMIFS(Данные!$I$10:$I$136,Данные!$N$10:$N$136,K$5,Данные!$L$10:$L$136,$D11)</f>
        <v>65</v>
      </c>
      <c r="L11" s="19">
        <f>SUMIFS(Данные!$I$10:$I$136,Данные!$N$10:$N$136,L$5,Данные!$L$10:$L$136,$D11)</f>
        <v>638</v>
      </c>
      <c r="M11" s="19">
        <f>SUMIFS(Данные!$I$10:$I$136,Данные!$N$10:$N$136,M$5,Данные!$L$10:$L$136,$D11)</f>
        <v>0</v>
      </c>
      <c r="N11" s="19">
        <f>SUMIFS(Данные!$I$10:$I$136,Данные!$N$10:$N$136,N$5,Данные!$L$10:$L$136,$D11)</f>
        <v>0</v>
      </c>
      <c r="O11" s="19">
        <f>SUMIFS(Данные!$I$10:$I$136,Данные!$N$10:$N$136,O$5,Данные!$L$10:$L$136,$D11)</f>
        <v>0</v>
      </c>
      <c r="P11" s="19">
        <f>SUMIFS(Данные!$I$10:$I$136,Данные!$N$10:$N$136,P$5,Данные!$L$10:$L$136,$D11)</f>
        <v>0</v>
      </c>
      <c r="Q11" s="19">
        <f>SUMIFS(Данные!$I$10:$I$136,Данные!$N$10:$N$136,Q$5,Данные!$L$10:$L$136,$D11)</f>
        <v>0</v>
      </c>
      <c r="R11" s="19">
        <f>SUMIFS(Данные!$I$10:$I$136,Данные!$N$10:$N$136,R$5,Данные!$L$10:$L$136,$D11)</f>
        <v>0</v>
      </c>
      <c r="S11" s="19">
        <f>SUMIFS(Данные!$I$10:$I$136,Данные!$N$10:$N$136,S$5,Данные!$L$10:$L$136,$D11)</f>
        <v>0</v>
      </c>
      <c r="T11" s="19">
        <f>SUMIFS(Данные!$I$10:$I$136,Данные!$N$10:$N$136,T$5,Данные!$L$10:$L$136,$D11)</f>
        <v>0</v>
      </c>
      <c r="U11" s="19">
        <f>SUMIFS(Данные!$I$10:$I$136,Данные!$N$10:$N$136,U$5,Данные!$L$10:$L$136,$D11)</f>
        <v>695</v>
      </c>
      <c r="V11" s="19">
        <f>SUMIFS(Данные!$I$10:$I$136,Данные!$N$10:$N$136,V$5,Данные!$L$10:$L$136,$D11)</f>
        <v>100</v>
      </c>
      <c r="W11" s="19">
        <f>SUMIFS(Данные!$I$10:$I$136,Данные!$N$10:$N$136,W$5,Данные!$L$10:$L$136,$D11)</f>
        <v>530</v>
      </c>
      <c r="X11" s="19">
        <f>SUMIFS(Данные!$I$10:$I$136,Данные!$N$10:$N$136,X$5,Данные!$L$10:$L$136,$D11)</f>
        <v>51.72</v>
      </c>
      <c r="Y11" s="19">
        <f>SUMIFS(Данные!$I$10:$I$136,Данные!$N$10:$N$136,Y$5,Данные!$L$10:$L$136,$D11)</f>
        <v>132.5</v>
      </c>
      <c r="Z11" s="19">
        <f>SUMIFS(Данные!$I$10:$I$136,Данные!$N$10:$N$136,Z$5,Данные!$L$10:$L$136,$D11)</f>
        <v>0</v>
      </c>
      <c r="AA11" s="19">
        <f>SUMIFS(Данные!$I$10:$I$136,Данные!$N$10:$N$136,AA$5,Данные!$L$10:$L$136,$D11)</f>
        <v>0</v>
      </c>
      <c r="AB11" s="19">
        <f>SUMIFS(Данные!$I$10:$I$136,Данные!$N$10:$N$136,AB$5,Данные!$L$10:$L$136,$D11)</f>
        <v>0</v>
      </c>
      <c r="AC11" s="19">
        <f>SUMIFS(Данные!$I$10:$I$136,Данные!$N$10:$N$136,AC$5,Данные!$L$10:$L$136,$D11)</f>
        <v>0</v>
      </c>
      <c r="AD11" s="19">
        <f>SUMIFS(Данные!$I$10:$I$136,Данные!$N$10:$N$136,AD$5,Данные!$L$10:$L$136,$D11)</f>
        <v>173.33</v>
      </c>
      <c r="AE11" s="19">
        <f>SUMIFS(Данные!$I$10:$I$136,Данные!$N$10:$N$136,AE$5,Данные!$L$10:$L$136,$D11)</f>
        <v>249.8</v>
      </c>
      <c r="AF11" s="19">
        <f>SUMIFS(Данные!$I$10:$I$136,Данные!$N$10:$N$136,AF$5,Данные!$L$10:$L$136,$D11)</f>
        <v>0</v>
      </c>
      <c r="AG11" s="28"/>
      <c r="AH11" s="37">
        <f t="shared" si="5"/>
        <v>1</v>
      </c>
      <c r="AI11" s="38">
        <f t="shared" ref="AI11:AI13" si="13">SUM(I11:AF11)-AG11</f>
        <v>2635.35</v>
      </c>
      <c r="AK11" s="44">
        <f>SUMIFS(Данные!$I$10:$I$136,Данные!$P$10:$P$136,AK$5,Данные!$L$10:$L$136,$D11)</f>
        <v>1410</v>
      </c>
      <c r="AL11" s="44">
        <f>SUMIFS(Данные!$I$10:$I$136,Данные!$P$10:$P$136,AL$5,Данные!$L$10:$L$136,$D11)</f>
        <v>65</v>
      </c>
      <c r="AM11" s="44">
        <f>SUMIFS(Данные!$I$10:$I$136,Данные!$P$10:$P$136,AM$5,Данные!$L$10:$L$136,$D11)</f>
        <v>553</v>
      </c>
      <c r="AN11" s="44">
        <f>SUMIFS(Данные!$I$10:$I$136,Данные!$P$10:$P$136,AN$5,Данные!$L$10:$L$136,$D11)</f>
        <v>607.35000000000014</v>
      </c>
      <c r="AO11" s="28">
        <f>SUMIFS(Данные!$I$10:$I$136,Данные!$Q$10:$Q$136,AK$5,Данные!$L$10:$L$136,$D11)</f>
        <v>0</v>
      </c>
    </row>
    <row r="12" spans="1:41" x14ac:dyDescent="0.2">
      <c r="A12" s="28" t="s">
        <v>88</v>
      </c>
      <c r="B12" s="28" t="s">
        <v>69</v>
      </c>
      <c r="C12" s="28" t="s">
        <v>82</v>
      </c>
      <c r="D12" s="29" t="str">
        <f t="shared" si="11"/>
        <v>6206Н-001-</v>
      </c>
      <c r="E12" s="17" t="str">
        <f t="shared" si="12"/>
        <v>-</v>
      </c>
      <c r="F12" s="28" t="s">
        <v>7</v>
      </c>
      <c r="G12" s="28"/>
      <c r="H12" s="28"/>
      <c r="I12" s="19">
        <f>SUMIFS(Данные!$I$10:$I$136,Данные!$N$10:$N$136,I$5,Данные!$L$10:$L$136,$D12)</f>
        <v>0</v>
      </c>
      <c r="J12" s="19">
        <f>SUMIFS(Данные!$I$10:$I$136,Данные!$N$10:$N$136,J$5,Данные!$L$10:$L$136,$D12)</f>
        <v>0</v>
      </c>
      <c r="K12" s="19">
        <f>SUMIFS(Данные!$I$10:$I$136,Данные!$N$10:$N$136,K$5,Данные!$L$10:$L$136,$D12)</f>
        <v>1293.28</v>
      </c>
      <c r="L12" s="19">
        <f>SUMIFS(Данные!$I$10:$I$136,Данные!$N$10:$N$136,L$5,Данные!$L$10:$L$136,$D12)</f>
        <v>0</v>
      </c>
      <c r="M12" s="19">
        <f>SUMIFS(Данные!$I$10:$I$136,Данные!$N$10:$N$136,M$5,Данные!$L$10:$L$136,$D12)</f>
        <v>308</v>
      </c>
      <c r="N12" s="19">
        <f>SUMIFS(Данные!$I$10:$I$136,Данные!$N$10:$N$136,N$5,Данные!$L$10:$L$136,$D12)</f>
        <v>0</v>
      </c>
      <c r="O12" s="19">
        <f>SUMIFS(Данные!$I$10:$I$136,Данные!$N$10:$N$136,O$5,Данные!$L$10:$L$136,$D12)</f>
        <v>0</v>
      </c>
      <c r="P12" s="19">
        <f>SUMIFS(Данные!$I$10:$I$136,Данные!$N$10:$N$136,P$5,Данные!$L$10:$L$136,$D12)</f>
        <v>0</v>
      </c>
      <c r="Q12" s="19">
        <f>SUMIFS(Данные!$I$10:$I$136,Данные!$N$10:$N$136,Q$5,Данные!$L$10:$L$136,$D12)</f>
        <v>65</v>
      </c>
      <c r="R12" s="19">
        <f>SUMIFS(Данные!$I$10:$I$136,Данные!$N$10:$N$136,R$5,Данные!$L$10:$L$136,$D12)</f>
        <v>205.84</v>
      </c>
      <c r="S12" s="19">
        <f>SUMIFS(Данные!$I$10:$I$136,Данные!$N$10:$N$136,S$5,Данные!$L$10:$L$136,$D12)</f>
        <v>624</v>
      </c>
      <c r="T12" s="19">
        <f>SUMIFS(Данные!$I$10:$I$136,Данные!$N$10:$N$136,T$5,Данные!$L$10:$L$136,$D12)</f>
        <v>0</v>
      </c>
      <c r="U12" s="19">
        <f>SUMIFS(Данные!$I$10:$I$136,Данные!$N$10:$N$136,U$5,Данные!$L$10:$L$136,$D12)</f>
        <v>0</v>
      </c>
      <c r="V12" s="19">
        <f>SUMIFS(Данные!$I$10:$I$136,Данные!$N$10:$N$136,V$5,Данные!$L$10:$L$136,$D12)</f>
        <v>156</v>
      </c>
      <c r="W12" s="19">
        <f>SUMIFS(Данные!$I$10:$I$136,Данные!$N$10:$N$136,W$5,Данные!$L$10:$L$136,$D12)</f>
        <v>232.2</v>
      </c>
      <c r="X12" s="19">
        <f>SUMIFS(Данные!$I$10:$I$136,Данные!$N$10:$N$136,X$5,Данные!$L$10:$L$136,$D12)</f>
        <v>57.5</v>
      </c>
      <c r="Y12" s="19">
        <f>SUMIFS(Данные!$I$10:$I$136,Данные!$N$10:$N$136,Y$5,Данные!$L$10:$L$136,$D12)</f>
        <v>0</v>
      </c>
      <c r="Z12" s="19">
        <f>SUMIFS(Данные!$I$10:$I$136,Данные!$N$10:$N$136,Z$5,Данные!$L$10:$L$136,$D12)</f>
        <v>0</v>
      </c>
      <c r="AA12" s="19">
        <f>SUMIFS(Данные!$I$10:$I$136,Данные!$N$10:$N$136,AA$5,Данные!$L$10:$L$136,$D12)</f>
        <v>128</v>
      </c>
      <c r="AB12" s="19">
        <f>SUMIFS(Данные!$I$10:$I$136,Данные!$N$10:$N$136,AB$5,Данные!$L$10:$L$136,$D12)</f>
        <v>0</v>
      </c>
      <c r="AC12" s="19">
        <f>SUMIFS(Данные!$I$10:$I$136,Данные!$N$10:$N$136,AC$5,Данные!$L$10:$L$136,$D12)</f>
        <v>1109.1199999999999</v>
      </c>
      <c r="AD12" s="19">
        <f>SUMIFS(Данные!$I$10:$I$136,Данные!$N$10:$N$136,AD$5,Данные!$L$10:$L$136,$D12)</f>
        <v>0</v>
      </c>
      <c r="AE12" s="19">
        <f>SUMIFS(Данные!$I$10:$I$136,Данные!$N$10:$N$136,AE$5,Данные!$L$10:$L$136,$D12)</f>
        <v>620.81999999999994</v>
      </c>
      <c r="AF12" s="19">
        <f>SUMIFS(Данные!$I$10:$I$136,Данные!$N$10:$N$136,AF$5,Данные!$L$10:$L$136,$D12)</f>
        <v>0</v>
      </c>
      <c r="AG12" s="28"/>
      <c r="AH12" s="37">
        <f t="shared" si="5"/>
        <v>1</v>
      </c>
      <c r="AI12" s="38">
        <f t="shared" si="13"/>
        <v>4799.7599999999993</v>
      </c>
      <c r="AK12" s="44">
        <f>SUMIFS(Данные!$I$10:$I$136,Данные!$P$10:$P$136,AK$5,Данные!$L$10:$L$136,$D12)</f>
        <v>1012.2</v>
      </c>
      <c r="AL12" s="44">
        <f>SUMIFS(Данные!$I$10:$I$136,Данные!$P$10:$P$136,AL$5,Данные!$L$10:$L$136,$D12)</f>
        <v>1293.28</v>
      </c>
      <c r="AM12" s="44">
        <f>SUMIFS(Данные!$I$10:$I$136,Данные!$P$10:$P$136,AM$5,Данные!$L$10:$L$136,$D12)</f>
        <v>0</v>
      </c>
      <c r="AN12" s="44">
        <f>SUMIFS(Данные!$I$10:$I$136,Данные!$P$10:$P$136,AN$5,Данные!$L$10:$L$136,$D12)</f>
        <v>2494.2799999999997</v>
      </c>
      <c r="AO12" s="28">
        <f>SUMIFS(Данные!$I$10:$I$136,Данные!$Q$10:$Q$136,AK$5,Данные!$L$10:$L$136,$D12)</f>
        <v>0</v>
      </c>
    </row>
    <row r="13" spans="1:41" x14ac:dyDescent="0.2">
      <c r="A13" s="28" t="s">
        <v>89</v>
      </c>
      <c r="B13" s="28" t="s">
        <v>69</v>
      </c>
      <c r="C13" s="28" t="s">
        <v>82</v>
      </c>
      <c r="D13" s="29" t="str">
        <f t="shared" si="11"/>
        <v>6207Н-001-</v>
      </c>
      <c r="E13" s="17" t="str">
        <f t="shared" si="12"/>
        <v>-</v>
      </c>
      <c r="F13" s="28" t="s">
        <v>7</v>
      </c>
      <c r="G13" s="28"/>
      <c r="H13" s="28"/>
      <c r="I13" s="19">
        <f>SUMIFS(Данные!$I$10:$I$136,Данные!$N$10:$N$136,I$5,Данные!$L$10:$L$136,$D13)</f>
        <v>0</v>
      </c>
      <c r="J13" s="19">
        <f>SUMIFS(Данные!$I$10:$I$136,Данные!$N$10:$N$136,J$5,Данные!$L$10:$L$136,$D13)</f>
        <v>164.71</v>
      </c>
      <c r="K13" s="19">
        <f>SUMIFS(Данные!$I$10:$I$136,Данные!$N$10:$N$136,K$5,Данные!$L$10:$L$136,$D13)</f>
        <v>806.2</v>
      </c>
      <c r="L13" s="19">
        <f>SUMIFS(Данные!$I$10:$I$136,Данные!$N$10:$N$136,L$5,Данные!$L$10:$L$136,$D13)</f>
        <v>0</v>
      </c>
      <c r="M13" s="19">
        <f>SUMIFS(Данные!$I$10:$I$136,Данные!$N$10:$N$136,M$5,Данные!$L$10:$L$136,$D13)</f>
        <v>673.28</v>
      </c>
      <c r="N13" s="19">
        <f>SUMIFS(Данные!$I$10:$I$136,Данные!$N$10:$N$136,N$5,Данные!$L$10:$L$136,$D13)</f>
        <v>0</v>
      </c>
      <c r="O13" s="19">
        <f>SUMIFS(Данные!$I$10:$I$136,Данные!$N$10:$N$136,O$5,Данные!$L$10:$L$136,$D13)</f>
        <v>0</v>
      </c>
      <c r="P13" s="19">
        <f>SUMIFS(Данные!$I$10:$I$136,Данные!$N$10:$N$136,P$5,Данные!$L$10:$L$136,$D13)</f>
        <v>0</v>
      </c>
      <c r="Q13" s="19">
        <f>SUMIFS(Данные!$I$10:$I$136,Данные!$N$10:$N$136,Q$5,Данные!$L$10:$L$136,$D13)</f>
        <v>0</v>
      </c>
      <c r="R13" s="19">
        <f>SUMIFS(Данные!$I$10:$I$136,Данные!$N$10:$N$136,R$5,Данные!$L$10:$L$136,$D13)</f>
        <v>0</v>
      </c>
      <c r="S13" s="19">
        <f>SUMIFS(Данные!$I$10:$I$136,Данные!$N$10:$N$136,S$5,Данные!$L$10:$L$136,$D13)</f>
        <v>1163.3899999999999</v>
      </c>
      <c r="T13" s="19">
        <f>SUMIFS(Данные!$I$10:$I$136,Данные!$N$10:$N$136,T$5,Данные!$L$10:$L$136,$D13)</f>
        <v>157</v>
      </c>
      <c r="U13" s="19">
        <f>SUMIFS(Данные!$I$10:$I$136,Данные!$N$10:$N$136,U$5,Данные!$L$10:$L$136,$D13)</f>
        <v>684.96</v>
      </c>
      <c r="V13" s="19">
        <f>SUMIFS(Данные!$I$10:$I$136,Данные!$N$10:$N$136,V$5,Данные!$L$10:$L$136,$D13)</f>
        <v>2339</v>
      </c>
      <c r="W13" s="19">
        <f>SUMIFS(Данные!$I$10:$I$136,Данные!$N$10:$N$136,W$5,Данные!$L$10:$L$136,$D13)</f>
        <v>1034</v>
      </c>
      <c r="X13" s="19">
        <f>SUMIFS(Данные!$I$10:$I$136,Данные!$N$10:$N$136,X$5,Данные!$L$10:$L$136,$D13)</f>
        <v>0</v>
      </c>
      <c r="Y13" s="19">
        <f>SUMIFS(Данные!$I$10:$I$136,Данные!$N$10:$N$136,Y$5,Данные!$L$10:$L$136,$D13)</f>
        <v>0</v>
      </c>
      <c r="Z13" s="19">
        <f>SUMIFS(Данные!$I$10:$I$136,Данные!$N$10:$N$136,Z$5,Данные!$L$10:$L$136,$D13)</f>
        <v>0</v>
      </c>
      <c r="AA13" s="19">
        <f>SUMIFS(Данные!$I$10:$I$136,Данные!$N$10:$N$136,AA$5,Данные!$L$10:$L$136,$D13)</f>
        <v>0</v>
      </c>
      <c r="AB13" s="19">
        <f>SUMIFS(Данные!$I$10:$I$136,Данные!$N$10:$N$136,AB$5,Данные!$L$10:$L$136,$D13)</f>
        <v>0</v>
      </c>
      <c r="AC13" s="19">
        <f>SUMIFS(Данные!$I$10:$I$136,Данные!$N$10:$N$136,AC$5,Данные!$L$10:$L$136,$D13)</f>
        <v>461.03</v>
      </c>
      <c r="AD13" s="19">
        <f>SUMIFS(Данные!$I$10:$I$136,Данные!$N$10:$N$136,AD$5,Данные!$L$10:$L$136,$D13)</f>
        <v>0</v>
      </c>
      <c r="AE13" s="19">
        <f>SUMIFS(Данные!$I$10:$I$136,Данные!$N$10:$N$136,AE$5,Данные!$L$10:$L$136,$D13)</f>
        <v>1407.3000000000002</v>
      </c>
      <c r="AF13" s="19">
        <f>SUMIFS(Данные!$I$10:$I$136,Данные!$N$10:$N$136,AF$5,Данные!$L$10:$L$136,$D13)</f>
        <v>0</v>
      </c>
      <c r="AG13" s="28"/>
      <c r="AH13" s="37">
        <f t="shared" si="5"/>
        <v>1</v>
      </c>
      <c r="AI13" s="38">
        <f t="shared" si="13"/>
        <v>8890.869999999999</v>
      </c>
      <c r="AK13" s="44">
        <f>SUMIFS(Данные!$I$10:$I$136,Данные!$P$10:$P$136,AK$5,Данные!$L$10:$L$136,$D13)</f>
        <v>2870.96</v>
      </c>
      <c r="AL13" s="44">
        <f>SUMIFS(Данные!$I$10:$I$136,Данные!$P$10:$P$136,AL$5,Данные!$L$10:$L$136,$D13)</f>
        <v>970.91000000000008</v>
      </c>
      <c r="AM13" s="44">
        <f>SUMIFS(Данные!$I$10:$I$136,Данные!$P$10:$P$136,AM$5,Данные!$L$10:$L$136,$D13)</f>
        <v>506</v>
      </c>
      <c r="AN13" s="44">
        <f>SUMIFS(Данные!$I$10:$I$136,Данные!$P$10:$P$136,AN$5,Данные!$L$10:$L$136,$D13)</f>
        <v>4543</v>
      </c>
      <c r="AO13" s="28">
        <f>SUMIFS(Данные!$I$10:$I$136,Данные!$Q$10:$Q$136,AK$5,Данные!$L$10:$L$136,$D13)</f>
        <v>0</v>
      </c>
    </row>
  </sheetData>
  <autoFilter ref="A2:AI10"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  <filterColumn colId="20" showButton="0"/>
    <filterColumn colId="21" showButton="0"/>
    <filterColumn colId="22" showButton="0"/>
    <filterColumn colId="23" showButton="0"/>
    <filterColumn colId="24" showButton="0"/>
    <filterColumn colId="25" showButton="0"/>
    <filterColumn colId="26" showButton="0"/>
    <filterColumn colId="27" showButton="0"/>
    <filterColumn colId="28" showButton="0"/>
    <filterColumn colId="29" showButton="0"/>
    <filterColumn colId="30" showButton="0"/>
  </autoFilter>
  <mergeCells count="42">
    <mergeCell ref="AO3:AO4"/>
    <mergeCell ref="C2:C6"/>
    <mergeCell ref="D2:D6"/>
    <mergeCell ref="AK2:AK4"/>
    <mergeCell ref="AL2:AN2"/>
    <mergeCell ref="AL3:AL4"/>
    <mergeCell ref="AM3:AM4"/>
    <mergeCell ref="AN3:AN4"/>
    <mergeCell ref="V3:V4"/>
    <mergeCell ref="W3:W4"/>
    <mergeCell ref="X3:X4"/>
    <mergeCell ref="J3:J4"/>
    <mergeCell ref="K3:K4"/>
    <mergeCell ref="L3:L4"/>
    <mergeCell ref="M3:M4"/>
    <mergeCell ref="N3:N4"/>
    <mergeCell ref="H2:H4"/>
    <mergeCell ref="I2:AF2"/>
    <mergeCell ref="AG2:AG4"/>
    <mergeCell ref="AH2:AH6"/>
    <mergeCell ref="AI2:AI6"/>
    <mergeCell ref="I3:I4"/>
    <mergeCell ref="Y3:Y4"/>
    <mergeCell ref="Z3:Z4"/>
    <mergeCell ref="AA3:AA4"/>
    <mergeCell ref="P3:P4"/>
    <mergeCell ref="O3:O4"/>
    <mergeCell ref="S3:S4"/>
    <mergeCell ref="T3:T4"/>
    <mergeCell ref="U3:U4"/>
    <mergeCell ref="Q3:Q4"/>
    <mergeCell ref="R3:R4"/>
    <mergeCell ref="A2:A6"/>
    <mergeCell ref="B2:B6"/>
    <mergeCell ref="E2:E6"/>
    <mergeCell ref="F2:F6"/>
    <mergeCell ref="G2:G4"/>
    <mergeCell ref="AB3:AB4"/>
    <mergeCell ref="AC3:AC4"/>
    <mergeCell ref="AD3:AD4"/>
    <mergeCell ref="AE3:AE4"/>
    <mergeCell ref="AF3:AF4"/>
  </mergeCells>
  <conditionalFormatting sqref="AI7:AI13">
    <cfRule type="cellIs" dxfId="3" priority="3" operator="notEqual">
      <formula>0</formula>
    </cfRule>
    <cfRule type="cellIs" dxfId="2" priority="4" operator="equal">
      <formula>0</formula>
    </cfRule>
  </conditionalFormatting>
  <conditionalFormatting sqref="AH7:AH13">
    <cfRule type="cellIs" dxfId="1" priority="1" operator="greaterThan">
      <formula>1</formula>
    </cfRule>
    <cfRule type="cellIs" dxfId="0" priority="2" operator="equal">
      <formula>1</formula>
    </cfRule>
  </conditionalFormatting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Данные</vt:lpstr>
      <vt:lpstr>Результат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Appolon</dc:creator>
  <dc:description>Экземпляр: PROD_x000d_
Полномочие: 01608.Отв. за загрузку данных из биллинговых систем_x000d_
Пользователь: ANDREJ.ENYASHIN@SIBIR.RT.RU_x000d_
Запрос: 252372168_x000d_
Запущено: 05.10.2015 07:46:17_x000d_
Параметры: 01608, SI_START, 09.2015, 17366</dc:description>
  <cp:lastModifiedBy>user</cp:lastModifiedBy>
  <dcterms:created xsi:type="dcterms:W3CDTF">2015-10-05T07:46:17Z</dcterms:created>
  <dcterms:modified xsi:type="dcterms:W3CDTF">2015-11-01T07:45:00Z</dcterms:modified>
</cp:coreProperties>
</file>