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6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E3" i="1"/>
  <c r="E4" i="1"/>
  <c r="E5" i="1"/>
  <c r="E6" i="1"/>
  <c r="E7" i="1"/>
  <c r="E8" i="1"/>
  <c r="E9" i="1"/>
  <c r="E10" i="1"/>
  <c r="E1" i="1"/>
  <c r="E2" i="1"/>
  <c r="D1" i="1"/>
  <c r="C10" i="1" l="1"/>
  <c r="C9" i="1"/>
  <c r="C8" i="1"/>
  <c r="C7" i="1"/>
  <c r="C6" i="1" l="1"/>
  <c r="C5" i="1"/>
  <c r="C3" i="1"/>
  <c r="C4" i="1"/>
  <c r="C2" i="1"/>
  <c r="C1" i="1"/>
</calcChain>
</file>

<file path=xl/sharedStrings.xml><?xml version="1.0" encoding="utf-8"?>
<sst xmlns="http://schemas.openxmlformats.org/spreadsheetml/2006/main" count="18" uniqueCount="10">
  <si>
    <t>иск</t>
  </si>
  <si>
    <t>приказ</t>
  </si>
  <si>
    <t>1) при подаче искового заявления имущественного характера, административного искового заявления имущественного характера, подлежащего оценке, при цене иска:</t>
  </si>
  <si>
    <t>до 20 000 рублей - 4 процента цены иска, но не менее 400 рублей;</t>
  </si>
  <si>
    <t>от 20 001 рубля до 100 000 рублей - 800 рублей плюс 3 процента суммы, превышающей 20 000 рублей;</t>
  </si>
  <si>
    <t>от 100 001 рубля до 200 000 рублей - 3 200 рублей плюс 2 процента суммы, превышающей 100 000 рублей;</t>
  </si>
  <si>
    <t>от 200 001 рубля до 1 000 000 рублей - 5 200 рублей плюс 1 процент суммы, превышающей 200 000 рублей;</t>
  </si>
  <si>
    <t>свыше 1 000 000 рублей - 13 200 рублей плюс 0,5 процента суммы, превышающей 1 000 000 рублей, но не более 60 000 рублей;</t>
  </si>
  <si>
    <t>2) при подаче заявления о вынесении судебного приказа - 50 процентов размера государственной пошлины, взимаемой при подаче искового заявления имущественного характера;</t>
  </si>
  <si>
    <t>Вопрос в том можно ли эти условия соединить в одну ячейку, т.е. в зависимости от цены иска или вида иска чтобы расчет проводился в одной ячейке.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</si>
</sst>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8" formatCode="0.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0" fontId="2" fillId="0" borderId="0" xfId="0" applyFont="1"/>
    <xf numFmtId="0" fontId="0" fillId="2" borderId="0" xfId="0" applyFill="1"/>
    <xf numFmtId="168" fontId="0" fillId="2" borderId="0" xfId="0" applyNumberFormat="1" applyFill="1"/>
    <xf numFmtId="0" fontId="0" fillId="3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6" sqref="G6"/>
    </sheetView>
  </sheetViews>
  <sheetFormatPr defaultRowHeight="15" x14ac:dyDescent="0.25"/>
  <cols>
    <col min="2" max="2" width="14.7109375" bestFit="1" customWidth="1"/>
    <col min="3" max="3" width="12.140625" bestFit="1" customWidth="1"/>
  </cols>
  <sheetData>
    <row r="1" spans="1:11" x14ac:dyDescent="0.25">
      <c r="A1" t="s">
        <v>0</v>
      </c>
      <c r="B1" s="1">
        <v>4000</v>
      </c>
      <c r="C1" s="1">
        <f>B1*4%</f>
        <v>160</v>
      </c>
      <c r="D1" s="5">
        <f>MIN(60000,MAX(400,(VLOOKUP(B1,{0,0.04;20000,0.03;100000,0.02;200000,0.01;1000000,0.005},2)*(B1-VLOOKUP(B1,{0,0.04;20000,0.03;100000,0.02;200000,0.01;1000000,0.005},1))+VLOOKUP(B1,{0,0.04,0;20000,0.03,800;100000,0.02,3200;200000,0.01,5200;1000000,0.005,13200},3))))/((A1="приказ")+1)</f>
        <v>400</v>
      </c>
      <c r="E1" s="3">
        <f>MIN(60000,MAX(400,(VLOOKUP(B1,$I$2:$J$6,2)*(B1-VLOOKUP(B1,$I$2:$J$6,1))+VLOOKUP(B1,$I$2:$K$6,3))))/((A1="приказ")+1)</f>
        <v>400</v>
      </c>
    </row>
    <row r="2" spans="1:11" x14ac:dyDescent="0.25">
      <c r="A2" t="s">
        <v>1</v>
      </c>
      <c r="B2" s="1">
        <v>15000</v>
      </c>
      <c r="C2" s="1">
        <f>B2*4%/2</f>
        <v>300</v>
      </c>
      <c r="D2" s="5">
        <f>MIN(60000,MAX(400,(VLOOKUP(B2,{0,0.04;20000,0.03;100000,0.02;200000,0.01;1000000,0.005},2)*(B2-VLOOKUP(B2,{0,0.04;20000,0.03;100000,0.02;200000,0.01;1000000,0.005},1))+VLOOKUP(B2,{0,0.04,0;20000,0.03,800;100000,0.02,3200;200000,0.01,5200;1000000,0.005,13200},3))))/((A2="приказ")+1)</f>
        <v>300</v>
      </c>
      <c r="E2" s="3">
        <f>MIN(60000,MAX(400,(VLOOKUP(B2,$I$2:$J$6,2)*(B2-VLOOKUP(B2,$I$2:$J$6,1))+VLOOKUP(B2,$I$2:$K$6,3))))/((A2="приказ")+1)</f>
        <v>300</v>
      </c>
      <c r="I2" s="3">
        <v>0</v>
      </c>
      <c r="J2" s="4">
        <v>0.04</v>
      </c>
      <c r="K2" s="3">
        <v>0</v>
      </c>
    </row>
    <row r="3" spans="1:11" x14ac:dyDescent="0.25">
      <c r="A3" t="s">
        <v>0</v>
      </c>
      <c r="B3" s="1">
        <v>21000</v>
      </c>
      <c r="C3" s="1">
        <f>800+(B3-20000)*3%</f>
        <v>830</v>
      </c>
      <c r="D3" s="5">
        <f>MIN(60000,MAX(400,(VLOOKUP(B3,{0,0.04;20000,0.03;100000,0.02;200000,0.01;1000000,0.005},2)*(B3-VLOOKUP(B3,{0,0.04;20000,0.03;100000,0.02;200000,0.01;1000000,0.005},1))+VLOOKUP(B3,{0,0.04,0;20000,0.03,800;100000,0.02,3200;200000,0.01,5200;1000000,0.005,13200},3))))/((A3="приказ")+1)</f>
        <v>830</v>
      </c>
      <c r="E3" s="3">
        <f t="shared" ref="E3:E10" si="0">MIN(60000,MAX(400,(VLOOKUP(B3,$I$2:$J$6,2)*(B3-VLOOKUP(B3,$I$2:$J$6,1))+VLOOKUP(B3,$I$2:$K$6,3))))/((A3="приказ")+1)</f>
        <v>830</v>
      </c>
      <c r="I3" s="3">
        <v>20000</v>
      </c>
      <c r="J3" s="4">
        <v>0.03</v>
      </c>
      <c r="K3" s="3">
        <v>800</v>
      </c>
    </row>
    <row r="4" spans="1:11" x14ac:dyDescent="0.25">
      <c r="A4" t="s">
        <v>1</v>
      </c>
      <c r="B4" s="1">
        <v>21000</v>
      </c>
      <c r="C4" s="1">
        <f>(800+(B4-20000)*3%)/2</f>
        <v>415</v>
      </c>
      <c r="D4" s="5">
        <f>MIN(60000,MAX(400,(VLOOKUP(B4,{0,0.04;20000,0.03;100000,0.02;200000,0.01;1000000,0.005},2)*(B4-VLOOKUP(B4,{0,0.04;20000,0.03;100000,0.02;200000,0.01;1000000,0.005},1))+VLOOKUP(B4,{0,0.04,0;20000,0.03,800;100000,0.02,3200;200000,0.01,5200;1000000,0.005,13200},3))))/((A4="приказ")+1)</f>
        <v>415</v>
      </c>
      <c r="E4" s="3">
        <f t="shared" si="0"/>
        <v>415</v>
      </c>
      <c r="I4" s="3">
        <v>100000</v>
      </c>
      <c r="J4" s="4">
        <v>0.02</v>
      </c>
      <c r="K4" s="3">
        <v>3200</v>
      </c>
    </row>
    <row r="5" spans="1:11" x14ac:dyDescent="0.25">
      <c r="A5" t="s">
        <v>0</v>
      </c>
      <c r="B5" s="1">
        <v>110000</v>
      </c>
      <c r="C5" s="1">
        <f>3200+(B5-100000)*2%</f>
        <v>3400</v>
      </c>
      <c r="D5" s="5">
        <f>MIN(60000,MAX(400,(VLOOKUP(B5,{0,0.04;20000,0.03;100000,0.02;200000,0.01;1000000,0.005},2)*(B5-VLOOKUP(B5,{0,0.04;20000,0.03;100000,0.02;200000,0.01;1000000,0.005},1))+VLOOKUP(B5,{0,0.04,0;20000,0.03,800;100000,0.02,3200;200000,0.01,5200;1000000,0.005,13200},3))))/((A5="приказ")+1)</f>
        <v>3400</v>
      </c>
      <c r="E5" s="3">
        <f t="shared" si="0"/>
        <v>3400</v>
      </c>
      <c r="I5" s="3">
        <v>200000</v>
      </c>
      <c r="J5" s="4">
        <v>0.01</v>
      </c>
      <c r="K5" s="3">
        <v>5200</v>
      </c>
    </row>
    <row r="6" spans="1:11" x14ac:dyDescent="0.25">
      <c r="A6" t="s">
        <v>1</v>
      </c>
      <c r="B6" s="1">
        <v>110000</v>
      </c>
      <c r="C6" s="1">
        <f>(3200+(B6-100000)*2%)/2</f>
        <v>1700</v>
      </c>
      <c r="D6" s="5">
        <f>MIN(60000,MAX(400,(VLOOKUP(B6,{0,0.04;20000,0.03;100000,0.02;200000,0.01;1000000,0.005},2)*(B6-VLOOKUP(B6,{0,0.04;20000,0.03;100000,0.02;200000,0.01;1000000,0.005},1))+VLOOKUP(B6,{0,0.04,0;20000,0.03,800;100000,0.02,3200;200000,0.01,5200;1000000,0.005,13200},3))))/((A6="приказ")+1)</f>
        <v>1700</v>
      </c>
      <c r="E6" s="3">
        <f t="shared" si="0"/>
        <v>1700</v>
      </c>
      <c r="I6" s="3">
        <v>1000000</v>
      </c>
      <c r="J6" s="4">
        <v>5.0000000000000001E-3</v>
      </c>
      <c r="K6" s="3">
        <v>13200</v>
      </c>
    </row>
    <row r="7" spans="1:11" x14ac:dyDescent="0.25">
      <c r="A7" t="s">
        <v>0</v>
      </c>
      <c r="B7" s="1">
        <v>210000</v>
      </c>
      <c r="C7" s="1">
        <f>5200+(B7-200000)*1%</f>
        <v>5300</v>
      </c>
      <c r="D7" s="5">
        <f>MIN(60000,MAX(400,(VLOOKUP(B7,{0,0.04;20000,0.03;100000,0.02;200000,0.01;1000000,0.005},2)*(B7-VLOOKUP(B7,{0,0.04;20000,0.03;100000,0.02;200000,0.01;1000000,0.005},1))+VLOOKUP(B7,{0,0.04,0;20000,0.03,800;100000,0.02,3200;200000,0.01,5200;1000000,0.005,13200},3))))/((A7="приказ")+1)</f>
        <v>5300</v>
      </c>
      <c r="E7" s="3">
        <f t="shared" si="0"/>
        <v>5300</v>
      </c>
    </row>
    <row r="8" spans="1:11" x14ac:dyDescent="0.25">
      <c r="A8" t="s">
        <v>1</v>
      </c>
      <c r="B8" s="1">
        <v>210000</v>
      </c>
      <c r="C8" s="1">
        <f>(5200+(B8-200000)*1%)/2</f>
        <v>2650</v>
      </c>
      <c r="D8" s="5">
        <f>MIN(60000,MAX(400,(VLOOKUP(B8,{0,0.04;20000,0.03;100000,0.02;200000,0.01;1000000,0.005},2)*(B8-VLOOKUP(B8,{0,0.04;20000,0.03;100000,0.02;200000,0.01;1000000,0.005},1))+VLOOKUP(B8,{0,0.04,0;20000,0.03,800;100000,0.02,3200;200000,0.01,5200;1000000,0.005,13200},3))))/((A8="приказ")+1)</f>
        <v>2650</v>
      </c>
      <c r="E8" s="3">
        <f t="shared" si="0"/>
        <v>2650</v>
      </c>
    </row>
    <row r="9" spans="1:11" x14ac:dyDescent="0.25">
      <c r="A9" t="s">
        <v>0</v>
      </c>
      <c r="B9" s="1">
        <v>1200000</v>
      </c>
      <c r="C9" s="1">
        <f>13200+(B9-1000000)*0.5%</f>
        <v>14200</v>
      </c>
      <c r="D9" s="5">
        <f>MIN(60000,MAX(400,(VLOOKUP(B9,{0,0.04;20000,0.03;100000,0.02;200000,0.01;1000000,0.005},2)*(B9-VLOOKUP(B9,{0,0.04;20000,0.03;100000,0.02;200000,0.01;1000000,0.005},1))+VLOOKUP(B9,{0,0.04,0;20000,0.03,800;100000,0.02,3200;200000,0.01,5200;1000000,0.005,13200},3))))/((A9="приказ")+1)</f>
        <v>14200</v>
      </c>
      <c r="E9" s="3">
        <f t="shared" si="0"/>
        <v>14200</v>
      </c>
    </row>
    <row r="10" spans="1:11" x14ac:dyDescent="0.25">
      <c r="A10" t="s">
        <v>1</v>
      </c>
      <c r="B10" s="1">
        <v>1200000</v>
      </c>
      <c r="C10" s="1">
        <f>(13200+(B10-1000000)*0.5%)/2</f>
        <v>7100</v>
      </c>
      <c r="D10" s="5">
        <f>MIN(60000,MAX(400,(VLOOKUP(B10,{0,0.04;20000,0.03;100000,0.02;200000,0.01;1000000,0.005},2)*(B10-VLOOKUP(B10,{0,0.04;20000,0.03;100000,0.02;200000,0.01;1000000,0.005},1))+VLOOKUP(B10,{0,0.04,0;20000,0.03,800;100000,0.02,3200;200000,0.01,5200;1000000,0.005,13200},3))))/((A10="приказ")+1)</f>
        <v>7100</v>
      </c>
      <c r="E10" s="3">
        <f t="shared" si="0"/>
        <v>7100</v>
      </c>
    </row>
    <row r="14" spans="1:11" x14ac:dyDescent="0.25">
      <c r="H14" s="2" t="s">
        <v>2</v>
      </c>
    </row>
    <row r="15" spans="1:11" x14ac:dyDescent="0.25">
      <c r="H15" s="2" t="s">
        <v>3</v>
      </c>
    </row>
    <row r="16" spans="1:11" x14ac:dyDescent="0.25">
      <c r="H16" s="2" t="s">
        <v>4</v>
      </c>
    </row>
    <row r="17" spans="8:8" x14ac:dyDescent="0.25">
      <c r="H17" s="2" t="s">
        <v>5</v>
      </c>
    </row>
    <row r="18" spans="8:8" x14ac:dyDescent="0.25">
      <c r="H18" s="2" t="s">
        <v>6</v>
      </c>
    </row>
    <row r="19" spans="8:8" x14ac:dyDescent="0.25">
      <c r="H19" s="2" t="s">
        <v>7</v>
      </c>
    </row>
    <row r="20" spans="8:8" x14ac:dyDescent="0.25">
      <c r="H20" s="2" t="s">
        <v>8</v>
      </c>
    </row>
    <row r="21" spans="8:8" x14ac:dyDescent="0.25">
      <c r="H21" s="2"/>
    </row>
    <row r="22" spans="8:8" x14ac:dyDescent="0.25">
      <c r="H22" s="2" t="s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Ахтямов Руслан Сальманович</cp:lastModifiedBy>
  <dcterms:created xsi:type="dcterms:W3CDTF">2015-11-05T06:45:10Z</dcterms:created>
  <dcterms:modified xsi:type="dcterms:W3CDTF">2015-11-05T09:29:47Z</dcterms:modified>
</cp:coreProperties>
</file>