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<sst xmlns="http://schemas.openxmlformats.org/spreadsheetml/2006/main" count="28" uniqueCount="27">
  <si>
    <t>Колво повторов идефикатора сверху, в 2 желтом столбце</t>
  </si>
  <si>
    <t>сцепка двух 000# и 0000# в текст</t>
  </si>
  <si>
    <t>Индефикатор с усл. Формат.</t>
  </si>
  <si>
    <t>Магазин исходный текст</t>
  </si>
  <si>
    <t>индекс</t>
  </si>
  <si>
    <t>магаз. Просто повтор</t>
  </si>
  <si>
    <t>повтор индекса</t>
  </si>
  <si>
    <t>самый перв индекс</t>
  </si>
  <si>
    <t>Итоговый индекс</t>
  </si>
  <si>
    <t>цены</t>
  </si>
  <si>
    <t>нумерация</t>
  </si>
  <si>
    <t>Прав повтор</t>
  </si>
  <si>
    <t>Возрастающие подсуммы</t>
  </si>
  <si>
    <t>Услуга</t>
  </si>
  <si>
    <t>демотаж</t>
  </si>
  <si>
    <t>электроточка</t>
  </si>
  <si>
    <t>могаж</t>
  </si>
  <si>
    <t>сантех</t>
  </si>
  <si>
    <t>смеситель</t>
  </si>
  <si>
    <t>кранбукс</t>
  </si>
  <si>
    <t>диагностьика</t>
  </si>
  <si>
    <t>То что предложенно на форуме</t>
  </si>
  <si>
    <t>если есть данные</t>
  </si>
  <si>
    <t>считать данные</t>
  </si>
  <si>
    <t>позиц ранее введеный исправленно</t>
  </si>
  <si>
    <t>при отсутствии Еощшибка. Например в старых экселях</t>
  </si>
  <si>
    <t>если нет данных не считать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</si>
</sst>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10"/>
      <color indexed="10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17" fillId="18" borderId="0" xfId="0" applyFont="1" applyFill="1" applyAlignment="1">
      <alignment wrapText="1"/>
    </xf>
    <xf numFmtId="0" fontId="17" fillId="9" borderId="0" xfId="0" applyFont="1" applyFill="1" applyAlignment="1">
      <alignment wrapText="1"/>
    </xf>
    <xf numFmtId="0" fontId="18" fillId="0" borderId="0" xfId="0" applyFont="1" applyAlignment="1">
      <alignment/>
    </xf>
    <xf numFmtId="0" fontId="18" fillId="18" borderId="0" xfId="0" applyFont="1" applyFill="1" applyAlignment="1">
      <alignment/>
    </xf>
    <xf numFmtId="0" fontId="18" fillId="7" borderId="0" xfId="0" applyFont="1" applyFill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9" borderId="0" xfId="0" applyFont="1" applyFill="1" applyAlignment="1">
      <alignment/>
    </xf>
    <xf numFmtId="0" fontId="20" fillId="0" borderId="0" xfId="0" applyFont="1" applyAlignment="1">
      <alignment/>
    </xf>
    <xf numFmtId="0" fontId="17" fillId="18" borderId="0" xfId="0" applyFont="1" applyFill="1" applyAlignment="1">
      <alignment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8" fillId="0" borderId="0" xfId="0" applyNumberFormat="1" applyFont="1" applyAlignment="1">
      <alignment wrapText="1"/>
    </xf>
    <xf numFmtId="0" fontId="18" fillId="18" borderId="0" xfId="0" applyFont="1" applyFill="1" applyAlignment="1">
      <alignment wrapText="1"/>
    </xf>
    <xf numFmtId="0" fontId="18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7" borderId="0" xfId="0" applyFont="1" applyFill="1" applyAlignment="1">
      <alignment wrapText="1"/>
    </xf>
    <xf numFmtId="0" fontId="18" fillId="9" borderId="0" xfId="0" applyFont="1" applyFill="1" applyAlignment="1">
      <alignment/>
    </xf>
    <xf numFmtId="0" fontId="18" fillId="9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176" fontId="20" fillId="0" borderId="0" xfId="0" applyNumberFormat="1" applyFont="1" applyFill="1" applyBorder="1" applyAlignment="1" applyProtection="1">
      <alignment/>
      <protection hidden="1"/>
    </xf>
    <xf numFmtId="0" fontId="19" fillId="0" borderId="0" xfId="0" applyFont="1" applyAlignment="1">
      <alignment wrapText="1"/>
    </xf>
    <xf numFmtId="0" fontId="19" fillId="9" borderId="0" xfId="0" applyFont="1" applyFill="1" applyAlignment="1">
      <alignment wrapText="1"/>
    </xf>
    <xf numFmtId="0" fontId="18" fillId="19" borderId="10" xfId="0" applyFont="1" applyFill="1" applyBorder="1" applyAlignment="1">
      <alignment/>
    </xf>
    <xf numFmtId="0" fontId="17" fillId="19" borderId="10" xfId="0" applyFont="1" applyFill="1" applyBorder="1" applyAlignment="1">
      <alignment horizontal="center" wrapText="1"/>
    </xf>
    <xf numFmtId="0" fontId="17" fillId="19" borderId="10" xfId="0" applyFont="1" applyFill="1" applyBorder="1" applyAlignment="1">
      <alignment wrapText="1"/>
    </xf>
    <xf numFmtId="0" fontId="17" fillId="19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9.140625" style="3" customWidth="1"/>
    <col min="2" max="5" width="10.57421875" style="3" customWidth="1"/>
    <col min="6" max="7" width="10.57421875" style="19" customWidth="1"/>
    <col min="8" max="8" width="10.57421875" style="3" customWidth="1"/>
    <col min="9" max="9" width="11.00390625" style="10" customWidth="1"/>
    <col min="10" max="10" width="7.421875" style="3" customWidth="1"/>
    <col min="11" max="11" width="7.28125" style="8" customWidth="1"/>
    <col min="12" max="13" width="9.140625" style="3" customWidth="1"/>
    <col min="14" max="14" width="9.140625" style="0" customWidth="1"/>
    <col min="15" max="15" width="9.140625" style="29" customWidth="1"/>
    <col min="16" max="16" width="43.421875" style="4" customWidth="1"/>
    <col min="17" max="17" width="9.140625" style="5" customWidth="1"/>
    <col min="18" max="18" width="9.140625" style="0" customWidth="1"/>
    <col min="19" max="20" width="9.140625" style="3" customWidth="1"/>
    <col min="21" max="21" width="9.140625" style="10" customWidth="1"/>
    <col min="22" max="24" width="9.140625" style="3" customWidth="1"/>
    <col min="25" max="25" width="19.00390625" style="3" customWidth="1"/>
    <col min="26" max="26" width="9.140625" style="3" customWidth="1"/>
    <col min="27" max="28" width="0" style="3" hidden="1" customWidth="1"/>
    <col min="29" max="16384" width="9.140625" style="3" customWidth="1"/>
  </cols>
  <sheetData>
    <row r="1" spans="2:21" ht="15">
      <c r="B1" s="3">
        <v>2</v>
      </c>
      <c r="C1" s="3">
        <v>3</v>
      </c>
      <c r="D1" s="3">
        <v>4</v>
      </c>
      <c r="E1" s="3">
        <v>5</v>
      </c>
      <c r="H1" s="3">
        <v>6</v>
      </c>
      <c r="I1" s="10">
        <v>7</v>
      </c>
      <c r="J1" s="3">
        <v>8</v>
      </c>
      <c r="K1" s="3">
        <v>9</v>
      </c>
      <c r="L1" s="3">
        <v>10</v>
      </c>
      <c r="M1" s="3">
        <v>11</v>
      </c>
      <c r="O1" s="26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</row>
    <row r="2" spans="2:28" s="6" customFormat="1" ht="90.75" customHeight="1">
      <c r="B2" s="6" t="s">
        <v>3</v>
      </c>
      <c r="C2" s="6" t="s">
        <v>4</v>
      </c>
      <c r="D2" s="6" t="s">
        <v>5</v>
      </c>
      <c r="E2" s="6" t="s">
        <v>6</v>
      </c>
      <c r="F2" s="20" t="s">
        <v>23</v>
      </c>
      <c r="G2" s="20" t="s">
        <v>22</v>
      </c>
      <c r="H2" s="6" t="s">
        <v>11</v>
      </c>
      <c r="I2" s="21" t="s">
        <v>24</v>
      </c>
      <c r="J2" s="6" t="s">
        <v>7</v>
      </c>
      <c r="K2" s="7" t="s">
        <v>8</v>
      </c>
      <c r="L2" s="1" t="s">
        <v>2</v>
      </c>
      <c r="M2" s="2" t="s">
        <v>0</v>
      </c>
      <c r="N2" s="17" t="s">
        <v>26</v>
      </c>
      <c r="O2" s="27" t="s">
        <v>21</v>
      </c>
      <c r="P2" s="15" t="s">
        <v>13</v>
      </c>
      <c r="Q2" s="16" t="s">
        <v>9</v>
      </c>
      <c r="R2" s="17" t="s">
        <v>12</v>
      </c>
      <c r="S2" s="6" t="s">
        <v>1</v>
      </c>
      <c r="T2" s="6" t="s">
        <v>10</v>
      </c>
      <c r="U2" s="18">
        <f>O3</f>
        <v>11</v>
      </c>
      <c r="W2" s="14" t="str">
        <f>HLOOKUP(W3,$A$1:$U$3,2,0)</f>
        <v>нумерация</v>
      </c>
      <c r="X2" s="14" t="str">
        <f>HLOOKUP(X3,$A$1:$U$3,2,0)</f>
        <v>Прав повтор</v>
      </c>
      <c r="Y2" s="14" t="str">
        <f>HLOOKUP(Y3,$A$1:$U$3,2,0)</f>
        <v>Услуга</v>
      </c>
      <c r="Z2" s="14" t="str">
        <f>HLOOKUP(Z3,$A$1:$U$3,2,0)</f>
        <v>цены</v>
      </c>
      <c r="AA2" s="14" t="str">
        <f>HLOOKUP(AA3,$A$1:$U$3,2,0)</f>
        <v>Возрастающие подсуммы</v>
      </c>
      <c r="AB2" s="14" t="str">
        <f>HLOOKUP(AB3,$A$1:$U$3,2,0)</f>
        <v>Индефикатор с усл. Формат.</v>
      </c>
    </row>
    <row r="3" spans="3:28" s="6" customFormat="1" ht="45" customHeight="1">
      <c r="C3" s="24">
        <f>MAX(C4:C494)</f>
        <v>2</v>
      </c>
      <c r="F3" s="25"/>
      <c r="G3" s="20">
        <f>SUM(G5:G120)</f>
        <v>5</v>
      </c>
      <c r="I3" s="21" t="s">
        <v>25</v>
      </c>
      <c r="K3" s="7"/>
      <c r="L3" s="6">
        <f>COUNTIF(L4:L494,"&gt;0")</f>
        <v>5</v>
      </c>
      <c r="M3" s="2"/>
      <c r="N3"/>
      <c r="O3" s="28">
        <f>MAX(O4:O494)</f>
        <v>11</v>
      </c>
      <c r="P3" s="15"/>
      <c r="Q3" s="16">
        <f>SUM(Q5:Q100)</f>
        <v>110</v>
      </c>
      <c r="R3" s="17"/>
      <c r="U3" s="21"/>
      <c r="W3" s="6">
        <v>17</v>
      </c>
      <c r="X3" s="6">
        <v>6</v>
      </c>
      <c r="Y3" s="6">
        <v>13</v>
      </c>
      <c r="Z3" s="6">
        <v>14</v>
      </c>
      <c r="AA3" s="6">
        <v>15</v>
      </c>
      <c r="AB3" s="6">
        <v>10</v>
      </c>
    </row>
    <row r="4" spans="9:19" ht="15">
      <c r="I4" s="22"/>
      <c r="L4" s="11"/>
      <c r="M4" s="9">
        <f>IF(L4=0,0,COUNTIF(L$4:L4,L4))</f>
        <v>0</v>
      </c>
      <c r="S4" s="3" t="str">
        <f>CONCATENATE(TEXT(L4,"000"),TEXT(M4,"00000"))</f>
        <v>00000000</v>
      </c>
    </row>
    <row r="5" spans="1:28" ht="15">
      <c r="A5" s="3">
        <f>O5</f>
        <v>7</v>
      </c>
      <c r="B5" s="3" t="s">
        <v>15</v>
      </c>
      <c r="C5" s="3">
        <f>IF(I5=0,IF(AND(B5&gt;0),MAX(C$4:C4)+1,0),J5)</f>
        <v>1</v>
      </c>
      <c r="D5" s="3" t="str">
        <f>IF(B5=0,0,B5)</f>
        <v>электроточка</v>
      </c>
      <c r="E5" s="3">
        <f>IF(F5=0,0,IF(C5=0,MAX(E$4:E4),MAX(C$5:C5)))</f>
        <v>1</v>
      </c>
      <c r="F5" s="19">
        <f>IF(G5=0,0,MAX(F$4:F4)+1)</f>
        <v>1</v>
      </c>
      <c r="G5" s="19">
        <f>IF(P5=0,0,1)</f>
        <v>1</v>
      </c>
      <c r="H5" s="3" t="str">
        <f>IF(J5=0,IF(E5=0,0,VLOOKUP(E5,C$5:D5,2,0)),B5)</f>
        <v>электроточка</v>
      </c>
      <c r="I5" s="23">
        <f>IF(ISNA(IF(B5=0,0,MATCH(B5,D$4:D4,0)-1)),0,IF(B5=0,0,MATCH(B5,D$4:D4,0)-1))</f>
        <v>0</v>
      </c>
      <c r="J5" s="3">
        <f>IF(I5&gt;0,VLOOKUP(D5,D$5:E5,2,0),0)</f>
        <v>0</v>
      </c>
      <c r="K5" s="8">
        <f>IF(J5=0,E5,J5)</f>
        <v>1</v>
      </c>
      <c r="L5" s="11">
        <f aca="true" t="shared" si="0" ref="L5:L23">K5</f>
        <v>1</v>
      </c>
      <c r="M5" s="9">
        <f>IF(L5=0,"",COUNTIF(L$4:L5,L5))</f>
        <v>1</v>
      </c>
      <c r="O5" s="29">
        <f>COUNTIF(L$4:L$4994,"&lt;"&amp;L5)+COUNTIF(L$4:L5,L5)</f>
        <v>7</v>
      </c>
      <c r="P5" s="4" t="s">
        <v>14</v>
      </c>
      <c r="Q5" s="5">
        <v>10</v>
      </c>
      <c r="R5">
        <f>IF(M5&gt;0,SUMIF(L$5:L5,L5,Q$5:Q$94),0)</f>
        <v>10</v>
      </c>
      <c r="S5" s="3" t="str">
        <f>CONCATENATE(TEXT(L5,"000"),TEXT(M5,"00000"))</f>
        <v>00100001</v>
      </c>
      <c r="T5" s="3" t="str">
        <f>CONCATENATE(L5,".",M5)</f>
        <v>1.1</v>
      </c>
      <c r="U5" s="12">
        <f>IF(U2=0,"",1)</f>
        <v>1</v>
      </c>
      <c r="W5" s="3">
        <f>VLOOKUP($U5,$A$5:$T$44,W$3,0)</f>
        <v>10</v>
      </c>
      <c r="X5" s="3">
        <f>VLOOKUP($U5,$A$5:$T$44,X$3,0)</f>
        <v>0</v>
      </c>
      <c r="Y5" s="3">
        <f>VLOOKUP($U5,$A$5:$T$44,Y$3,0)</f>
        <v>0</v>
      </c>
      <c r="Z5" s="3">
        <f>VLOOKUP($U5,$A$5:$T$44,Z$3,0)</f>
        <v>0</v>
      </c>
      <c r="AA5" s="3">
        <f>VLOOKUP($U5,$A$5:$T$44,AA$3,0)</f>
        <v>1</v>
      </c>
      <c r="AB5" s="3">
        <f>VLOOKUP($U5,$A$5:$T$44,AB$3,0)</f>
        <v>0</v>
      </c>
    </row>
    <row r="6" spans="1:28" ht="15">
      <c r="A6" s="3">
        <f>O6</f>
        <v>8</v>
      </c>
      <c r="C6" s="3">
        <f>IF(I6=0,IF(AND(B6&gt;0),MAX(C$4:C5)+1,0),J6)</f>
        <v>0</v>
      </c>
      <c r="D6" s="3">
        <f>IF(B6=0,0,B6)</f>
        <v>0</v>
      </c>
      <c r="E6" s="3">
        <f>IF(F6=0,0,IF(C6=0,MAX(E$4:E5),MAX(C$5:C6)))</f>
        <v>1</v>
      </c>
      <c r="F6" s="19">
        <f>IF(G6=0,0,MAX(F$4:F5)+1)</f>
        <v>2</v>
      </c>
      <c r="G6" s="19">
        <f>IF(P6=0,0,1)</f>
        <v>1</v>
      </c>
      <c r="H6" s="3" t="str">
        <f>IF(J6=0,IF(E6=0,0,VLOOKUP(E6,C$5:D6,2,0)),B6)</f>
        <v>электроточка</v>
      </c>
      <c r="I6" s="23">
        <f>IF(ISNA(IF(B6=0,0,MATCH(B6,D$4:D5,0)-1)),0,IF(B6=0,0,MATCH(B6,D$4:D5,0)-1))</f>
        <v>0</v>
      </c>
      <c r="J6" s="3">
        <f>IF(I6&gt;0,VLOOKUP(D6,D$5:E6,2,0),0)</f>
        <v>0</v>
      </c>
      <c r="K6" s="8">
        <f>IF(J6=0,E6,J6)</f>
        <v>1</v>
      </c>
      <c r="L6" s="11">
        <f t="shared" si="0"/>
        <v>1</v>
      </c>
      <c r="M6" s="9">
        <f>IF(L6=0,0,COUNTIF(L$4:L6,L6))</f>
        <v>2</v>
      </c>
      <c r="O6" s="29">
        <f>COUNTIF(L$4:L$4994,"&lt;"&amp;L6)+COUNTIF(L$4:L6,L6)</f>
        <v>8</v>
      </c>
      <c r="P6" s="4" t="s">
        <v>16</v>
      </c>
      <c r="Q6" s="5">
        <v>10</v>
      </c>
      <c r="R6">
        <f>IF(M6&gt;0,SUMIF(L$5:L6,L6,Q$5:Q$94),0)</f>
        <v>20</v>
      </c>
      <c r="S6" s="3" t="str">
        <f>CONCATENATE(TEXT(L6,"000"),TEXT(M6,"00000"))</f>
        <v>00100002</v>
      </c>
      <c r="T6" s="3" t="str">
        <f>CONCATENATE(L6,".",M6)</f>
        <v>1.2</v>
      </c>
      <c r="U6" s="13">
        <f>IF(U5&gt;=U$2,"",U5+1)</f>
        <v>2</v>
      </c>
      <c r="W6" s="3">
        <f>VLOOKUP($U6,$A$5:$T$44,W$3,0)</f>
        <v>10</v>
      </c>
      <c r="X6" s="3">
        <f>VLOOKUP($U6,$A$5:$T$44,X$3,0)</f>
        <v>0</v>
      </c>
      <c r="Y6" s="3">
        <f>VLOOKUP($U6,$A$5:$T$44,Y$3,0)</f>
        <v>0</v>
      </c>
      <c r="Z6" s="3">
        <f>VLOOKUP($U6,$A$5:$T$44,Z$3,0)</f>
        <v>0</v>
      </c>
      <c r="AA6" s="3">
        <f>VLOOKUP($U6,$A$5:$T$44,AA$3,0)</f>
        <v>2</v>
      </c>
      <c r="AB6" s="3">
        <f>VLOOKUP($U6,$A$5:$T$44,AB$3,0)</f>
        <v>0</v>
      </c>
    </row>
    <row r="7" spans="1:28" ht="15">
      <c r="A7" s="3">
        <f>O7</f>
        <v>10</v>
      </c>
      <c r="B7" s="3" t="s">
        <v>17</v>
      </c>
      <c r="C7" s="3">
        <f>IF(I7=0,IF(AND(B7&gt;0),MAX(C$4:C6)+1,0),J7)</f>
        <v>2</v>
      </c>
      <c r="D7" s="3" t="str">
        <f>IF(B7=0,0,B7)</f>
        <v>сантех</v>
      </c>
      <c r="E7" s="3">
        <f>IF(F7=0,0,IF(C7=0,MAX(E$4:E6),MAX(C$5:C7)))</f>
        <v>2</v>
      </c>
      <c r="F7" s="19">
        <f>IF(G7=0,0,MAX(F$4:F6)+1)</f>
        <v>3</v>
      </c>
      <c r="G7" s="19">
        <f>IF(P7=0,0,1)</f>
        <v>1</v>
      </c>
      <c r="H7" s="3" t="str">
        <f>IF(J7=0,IF(E7=0,0,VLOOKUP(E7,C$5:D7,2,0)),B7)</f>
        <v>сантех</v>
      </c>
      <c r="I7" s="23">
        <f>IF(ISNA(IF(B7=0,0,MATCH(B7,D$4:D6,0)-1)),0,IF(B7=0,0,MATCH(B7,D$4:D6,0)-1))</f>
        <v>0</v>
      </c>
      <c r="J7" s="3">
        <f>IF(I7&gt;0,VLOOKUP(D7,D$5:E7,2,0),0)</f>
        <v>0</v>
      </c>
      <c r="K7" s="8">
        <f>IF(J7=0,E7,J7)</f>
        <v>2</v>
      </c>
      <c r="L7" s="11">
        <f t="shared" si="0"/>
        <v>2</v>
      </c>
      <c r="M7" s="9">
        <f>IF(L7=0,0,COUNTIF(L$4:L7,L7))</f>
        <v>1</v>
      </c>
      <c r="O7" s="29">
        <f>COUNTIF(L$4:L$4994,"&lt;"&amp;L7)+COUNTIF(L$4:L7,L7)</f>
        <v>10</v>
      </c>
      <c r="P7" s="4" t="s">
        <v>18</v>
      </c>
      <c r="Q7" s="5">
        <v>10</v>
      </c>
      <c r="R7">
        <f>IF(M7&gt;0,SUMIF(L$5:L7,L7,Q$5:Q$94),0)</f>
        <v>10</v>
      </c>
      <c r="S7" s="3" t="str">
        <f>CONCATENATE(TEXT(L7,"000"),TEXT(M7,"00000"))</f>
        <v>00200001</v>
      </c>
      <c r="T7" s="3" t="str">
        <f>CONCATENATE(L7,".",M7)</f>
        <v>2.1</v>
      </c>
      <c r="U7" s="13">
        <f>IF(U6&gt;=U$2,"",U6+1)</f>
        <v>3</v>
      </c>
      <c r="W7" s="3">
        <f>VLOOKUP($U7,$A$5:$T$44,W$3,0)</f>
        <v>10</v>
      </c>
      <c r="X7" s="3">
        <f>VLOOKUP($U7,$A$5:$T$44,X$3,0)</f>
        <v>0</v>
      </c>
      <c r="Y7" s="3">
        <f>VLOOKUP($U7,$A$5:$T$44,Y$3,0)</f>
        <v>0</v>
      </c>
      <c r="Z7" s="3">
        <f>VLOOKUP($U7,$A$5:$T$44,Z$3,0)</f>
        <v>0</v>
      </c>
      <c r="AA7" s="3">
        <f>VLOOKUP($U7,$A$5:$T$44,AA$3,0)</f>
        <v>3</v>
      </c>
      <c r="AB7" s="3">
        <f>VLOOKUP($U7,$A$5:$T$44,AB$3,0)</f>
        <v>0</v>
      </c>
    </row>
    <row r="8" spans="1:28" ht="15">
      <c r="A8" s="3">
        <f>O8</f>
        <v>11</v>
      </c>
      <c r="C8" s="3">
        <f>IF(I8=0,IF(AND(B8&gt;0),MAX(C$4:C7)+1,0),J8)</f>
        <v>0</v>
      </c>
      <c r="D8" s="3">
        <f>IF(B8=0,0,B8)</f>
        <v>0</v>
      </c>
      <c r="E8" s="3">
        <f>IF(F8=0,0,IF(C8=0,MAX(E$4:E7),MAX(C$5:C8)))</f>
        <v>2</v>
      </c>
      <c r="F8" s="19">
        <f>IF(G8=0,0,MAX(F$4:F7)+1)</f>
        <v>4</v>
      </c>
      <c r="G8" s="19">
        <f>IF(P8=0,0,1)</f>
        <v>1</v>
      </c>
      <c r="H8" s="3" t="str">
        <f>IF(J8=0,IF(E8=0,0,VLOOKUP(E8,C$5:D8,2,0)),B8)</f>
        <v>сантех</v>
      </c>
      <c r="I8" s="23">
        <f>IF(ISNA(IF(B8=0,0,MATCH(B8,D$4:D7,0)-1)),0,IF(B8=0,0,MATCH(B8,D$4:D7,0)-1))</f>
        <v>0</v>
      </c>
      <c r="J8" s="3">
        <f>IF(I8&gt;0,VLOOKUP(D8,D$5:E8,2,0),0)</f>
        <v>0</v>
      </c>
      <c r="K8" s="8">
        <f>IF(J8=0,E8,J8)</f>
        <v>2</v>
      </c>
      <c r="L8" s="11">
        <f t="shared" si="0"/>
        <v>2</v>
      </c>
      <c r="M8" s="9">
        <f>IF(L8=0,0,COUNTIF(L$4:L8,L8))</f>
        <v>2</v>
      </c>
      <c r="O8" s="29">
        <f>COUNTIF(L$4:L$4994,"&lt;"&amp;L8)+COUNTIF(L$4:L8,L8)</f>
        <v>11</v>
      </c>
      <c r="P8" s="4" t="s">
        <v>19</v>
      </c>
      <c r="Q8" s="5">
        <v>10</v>
      </c>
      <c r="R8">
        <f>IF(M8&gt;0,SUMIF(L$5:L8,L8,Q$5:Q$94),0)</f>
        <v>20</v>
      </c>
      <c r="S8" s="3" t="str">
        <f>CONCATENATE(TEXT(L8,"000"),TEXT(M8,"00000"))</f>
        <v>00200002</v>
      </c>
      <c r="T8" s="3" t="str">
        <f>CONCATENATE(L8,".",M8)</f>
        <v>2.2</v>
      </c>
      <c r="U8" s="13">
        <f>IF(U7&gt;=U$2,"",U7+1)</f>
        <v>4</v>
      </c>
      <c r="W8" s="3">
        <f>VLOOKUP($U8,$A$5:$T$44,W$3,0)</f>
        <v>10</v>
      </c>
      <c r="X8" s="3">
        <f>VLOOKUP($U8,$A$5:$T$44,X$3,0)</f>
        <v>0</v>
      </c>
      <c r="Y8" s="3">
        <f>VLOOKUP($U8,$A$5:$T$44,Y$3,0)</f>
        <v>0</v>
      </c>
      <c r="Z8" s="3">
        <f>VLOOKUP($U8,$A$5:$T$44,Z$3,0)</f>
        <v>0</v>
      </c>
      <c r="AA8" s="3">
        <f>VLOOKUP($U8,$A$5:$T$44,AA$3,0)</f>
        <v>4</v>
      </c>
      <c r="AB8" s="3">
        <f>VLOOKUP($U8,$A$5:$T$44,AB$3,0)</f>
        <v>0</v>
      </c>
    </row>
    <row r="9" spans="1:28" ht="15">
      <c r="A9" s="3">
        <f>O9</f>
        <v>9</v>
      </c>
      <c r="B9" s="3" t="s">
        <v>15</v>
      </c>
      <c r="C9" s="3">
        <f>IF(I9=0,IF(AND(B9&gt;0),MAX(C$4:C8)+1,0),J9)</f>
        <v>1</v>
      </c>
      <c r="D9" s="3" t="str">
        <f>IF(B9=0,0,B9)</f>
        <v>электроточка</v>
      </c>
      <c r="E9" s="3">
        <f>IF(F9=0,0,IF(C9=0,MAX(E$4:E8),MAX(C$5:C9)))</f>
        <v>2</v>
      </c>
      <c r="F9" s="19">
        <f>IF(G9=0,0,MAX(F$4:F8)+1)</f>
        <v>5</v>
      </c>
      <c r="G9" s="19">
        <f>IF(P9=0,0,1)</f>
        <v>1</v>
      </c>
      <c r="H9" s="3" t="str">
        <f>IF(J9=0,IF(E9=0,0,VLOOKUP(E9,C$5:D9,2,0)),B9)</f>
        <v>электроточка</v>
      </c>
      <c r="I9" s="23">
        <f>IF(ISNA(IF(B9=0,0,MATCH(B9,D$4:D8,0)-1)),0,IF(B9=0,0,MATCH(B9,D$4:D8,0)-1))</f>
        <v>1</v>
      </c>
      <c r="J9" s="3">
        <f>IF(I9&gt;0,VLOOKUP(D9,D$5:E9,2,0),0)</f>
        <v>1</v>
      </c>
      <c r="K9" s="8">
        <f>IF(J9=0,E9,J9)</f>
        <v>1</v>
      </c>
      <c r="L9" s="11">
        <f t="shared" si="0"/>
        <v>1</v>
      </c>
      <c r="M9" s="9">
        <f>IF(L9=0,0,COUNTIF(L$4:L9,L9))</f>
        <v>3</v>
      </c>
      <c r="O9" s="29">
        <f>COUNTIF(L$4:L$4994,"&lt;"&amp;L9)+COUNTIF(L$4:L9,L9)</f>
        <v>9</v>
      </c>
      <c r="P9" s="4" t="s">
        <v>20</v>
      </c>
      <c r="Q9" s="5">
        <v>10</v>
      </c>
      <c r="R9">
        <f>IF(M9&gt;0,SUMIF(L$5:L9,L9,Q$5:Q$94),0)</f>
        <v>30</v>
      </c>
      <c r="S9" s="3" t="str">
        <f>CONCATENATE(TEXT(L9,"000"),TEXT(M9,"00000"))</f>
        <v>00100003</v>
      </c>
      <c r="T9" s="3" t="str">
        <f>CONCATENATE(L9,".",M9)</f>
        <v>1.3</v>
      </c>
      <c r="U9" s="13">
        <f>IF(U8&gt;=U$2,"",U8+1)</f>
        <v>5</v>
      </c>
      <c r="W9" s="3">
        <f>VLOOKUP($U9,$A$5:$T$44,W$3,0)</f>
        <v>10</v>
      </c>
      <c r="X9" s="3">
        <f>VLOOKUP($U9,$A$5:$T$44,X$3,0)</f>
        <v>0</v>
      </c>
      <c r="Y9" s="3">
        <f>VLOOKUP($U9,$A$5:$T$44,Y$3,0)</f>
        <v>0</v>
      </c>
      <c r="Z9" s="3">
        <f>VLOOKUP($U9,$A$5:$T$44,Z$3,0)</f>
        <v>0</v>
      </c>
      <c r="AA9" s="3">
        <f>VLOOKUP($U9,$A$5:$T$44,AA$3,0)</f>
        <v>5</v>
      </c>
      <c r="AB9" s="3">
        <f>VLOOKUP($U9,$A$5:$T$44,AB$3,0)</f>
        <v>0</v>
      </c>
    </row>
    <row r="10" spans="1:28" ht="15">
      <c r="A10" s="3">
        <f>O10</f>
        <v>1</v>
      </c>
      <c r="C10" s="3">
        <f>IF(I10=0,IF(AND(B10&gt;0),MAX(C$4:C9)+1,0),J10)</f>
        <v>0</v>
      </c>
      <c r="D10" s="3">
        <f>IF(B10=0,0,B10)</f>
        <v>0</v>
      </c>
      <c r="E10" s="3">
        <f>IF(F10=0,0,IF(C10=0,MAX(E$4:E9),MAX(C$5:C10)))</f>
        <v>0</v>
      </c>
      <c r="F10" s="19">
        <f>IF(G10=0,0,MAX(F$4:F9)+1)</f>
        <v>0</v>
      </c>
      <c r="G10" s="19">
        <f>IF(P10=0,0,1)</f>
        <v>0</v>
      </c>
      <c r="H10" s="3">
        <f>IF(J10=0,IF(E10=0,0,VLOOKUP(E10,C$5:D10,2,0)),B10)</f>
        <v>0</v>
      </c>
      <c r="I10" s="23">
        <f>IF(ISNA(IF(B10=0,0,MATCH(B10,D$4:D9,0)-1)),0,IF(B10=0,0,MATCH(B10,D$4:D9,0)-1))</f>
        <v>0</v>
      </c>
      <c r="J10" s="3">
        <f>IF(I10&gt;0,VLOOKUP(D10,D$5:E10,2,0),0)</f>
        <v>0</v>
      </c>
      <c r="K10" s="8">
        <f>IF(J10=0,E10,J10)</f>
        <v>0</v>
      </c>
      <c r="L10" s="11">
        <f t="shared" si="0"/>
        <v>0</v>
      </c>
      <c r="M10" s="9">
        <f>IF(L10=0,0,COUNTIF(L$4:L10,L10))</f>
        <v>0</v>
      </c>
      <c r="O10" s="29">
        <f>COUNTIF(L$4:L$4994,"&lt;"&amp;L10)+COUNTIF(L$4:L10,L10)</f>
        <v>1</v>
      </c>
      <c r="Q10" s="5">
        <v>10</v>
      </c>
      <c r="R10">
        <f>IF(M10&gt;0,SUMIF(L$5:L10,L10,Q$5:Q$94),0)</f>
        <v>0</v>
      </c>
      <c r="S10" s="3" t="str">
        <f>CONCATENATE(TEXT(L10,"000"),TEXT(M10,"00000"))</f>
        <v>00000000</v>
      </c>
      <c r="T10" s="3" t="str">
        <f>CONCATENATE(L10,".",M10)</f>
        <v>0.0</v>
      </c>
      <c r="U10" s="13">
        <f>IF(U9&gt;=U$2,"",U9+1)</f>
        <v>6</v>
      </c>
      <c r="W10" s="3">
        <f>VLOOKUP($U10,$A$5:$T$44,W$3,0)</f>
        <v>10</v>
      </c>
      <c r="X10" s="3">
        <f>VLOOKUP($U10,$A$5:$T$44,X$3,0)</f>
        <v>0</v>
      </c>
      <c r="Y10" s="3">
        <f>VLOOKUP($U10,$A$5:$T$44,Y$3,0)</f>
        <v>0</v>
      </c>
      <c r="Z10" s="3">
        <f>VLOOKUP($U10,$A$5:$T$44,Z$3,0)</f>
        <v>0</v>
      </c>
      <c r="AA10" s="3">
        <f>VLOOKUP($U10,$A$5:$T$44,AA$3,0)</f>
        <v>6</v>
      </c>
      <c r="AB10" s="3">
        <f>VLOOKUP($U10,$A$5:$T$44,AB$3,0)</f>
        <v>0</v>
      </c>
    </row>
    <row r="11" spans="1:28" ht="15">
      <c r="A11" s="3">
        <f>O11</f>
        <v>2</v>
      </c>
      <c r="C11" s="3">
        <f>IF(I11=0,IF(AND(B11&gt;0),MAX(C$4:C10)+1,0),J11)</f>
        <v>0</v>
      </c>
      <c r="D11" s="3">
        <f>IF(B11=0,0,B11)</f>
        <v>0</v>
      </c>
      <c r="E11" s="3">
        <f>IF(F11=0,0,IF(C11=0,MAX(E$4:E10),MAX(C$5:C11)))</f>
        <v>0</v>
      </c>
      <c r="F11" s="19">
        <f>IF(G11=0,0,MAX(F$4:F10)+1)</f>
        <v>0</v>
      </c>
      <c r="G11" s="19">
        <f>IF(P11=0,0,1)</f>
        <v>0</v>
      </c>
      <c r="H11" s="3">
        <f>IF(J11=0,IF(E11=0,0,VLOOKUP(E11,C$5:D11,2,0)),B11)</f>
        <v>0</v>
      </c>
      <c r="I11" s="23">
        <f>IF(ISNA(IF(B11=0,0,MATCH(B11,D$4:D10,0)-1)),0,IF(B11=0,0,MATCH(B11,D$4:D10,0)-1))</f>
        <v>0</v>
      </c>
      <c r="J11" s="3">
        <f>IF(I11&gt;0,VLOOKUP(D11,D$5:E11,2,0),0)</f>
        <v>0</v>
      </c>
      <c r="K11" s="8">
        <f>IF(J11=0,E11,J11)</f>
        <v>0</v>
      </c>
      <c r="L11" s="11">
        <f t="shared" si="0"/>
        <v>0</v>
      </c>
      <c r="M11" s="9">
        <f>IF(L11=0,0,COUNTIF(L$4:L11,L11))</f>
        <v>0</v>
      </c>
      <c r="O11" s="29">
        <f>COUNTIF(L$4:L$4994,"&lt;"&amp;L11)+COUNTIF(L$4:L11,L11)</f>
        <v>2</v>
      </c>
      <c r="Q11" s="5">
        <v>10</v>
      </c>
      <c r="R11">
        <f>IF(M11&gt;0,SUMIF(L$5:L11,L11,Q$5:Q$94),0)</f>
        <v>0</v>
      </c>
      <c r="S11" s="3" t="str">
        <f>CONCATENATE(TEXT(L11,"000"),TEXT(M11,"00000"))</f>
        <v>00000000</v>
      </c>
      <c r="T11" s="3" t="str">
        <f>CONCATENATE(L11,".",M11)</f>
        <v>0.0</v>
      </c>
      <c r="U11" s="13">
        <f>IF(U10&gt;=U$2,"",U10+1)</f>
        <v>7</v>
      </c>
      <c r="W11" s="3">
        <f>VLOOKUP($U11,$A$5:$T$44,W$3,0)</f>
        <v>10</v>
      </c>
      <c r="X11" s="3">
        <f>VLOOKUP($U11,$A$5:$T$44,X$3,0)</f>
        <v>1</v>
      </c>
      <c r="Y11" s="3">
        <f>VLOOKUP($U11,$A$5:$T$44,Y$3,0)</f>
        <v>1</v>
      </c>
      <c r="Z11" s="3">
        <f>VLOOKUP($U11,$A$5:$T$44,Z$3,0)</f>
        <v>0</v>
      </c>
      <c r="AA11" s="3">
        <f>VLOOKUP($U11,$A$5:$T$44,AA$3,0)</f>
        <v>7</v>
      </c>
      <c r="AB11" s="3">
        <f>VLOOKUP($U11,$A$5:$T$44,AB$3,0)</f>
        <v>0</v>
      </c>
    </row>
    <row r="12" spans="1:28" ht="15">
      <c r="A12" s="3">
        <f>O12</f>
        <v>3</v>
      </c>
      <c r="C12" s="3">
        <f>IF(I12=0,IF(AND(B12&gt;0),MAX(C$4:C11)+1,0),J12)</f>
        <v>0</v>
      </c>
      <c r="D12" s="3">
        <f>IF(B12=0,0,B12)</f>
        <v>0</v>
      </c>
      <c r="E12" s="3">
        <f>IF(F12=0,0,IF(C12=0,MAX(E$4:E11),MAX(C$5:C12)))</f>
        <v>0</v>
      </c>
      <c r="F12" s="19">
        <f>IF(G12=0,0,MAX(F$4:F11)+1)</f>
        <v>0</v>
      </c>
      <c r="G12" s="19">
        <f>IF(P12=0,0,1)</f>
        <v>0</v>
      </c>
      <c r="H12" s="3">
        <f>IF(J12=0,IF(E12=0,0,VLOOKUP(E12,C$5:D12,2,0)),B12)</f>
        <v>0</v>
      </c>
      <c r="I12" s="23">
        <f>IF(ISNA(IF(B12=0,0,MATCH(B12,D$4:D11,0)-1)),0,IF(B12=0,0,MATCH(B12,D$4:D11,0)-1))</f>
        <v>0</v>
      </c>
      <c r="J12" s="3">
        <f>IF(I12&gt;0,VLOOKUP(D12,D$5:E12,2,0),0)</f>
        <v>0</v>
      </c>
      <c r="K12" s="8">
        <f>IF(J12=0,E12,J12)</f>
        <v>0</v>
      </c>
      <c r="L12" s="11">
        <f t="shared" si="0"/>
        <v>0</v>
      </c>
      <c r="M12" s="9">
        <f>IF(L12=0,0,COUNTIF(L$4:L12,L12))</f>
        <v>0</v>
      </c>
      <c r="O12" s="29">
        <f>COUNTIF(L$4:L$4994,"&lt;"&amp;L12)+COUNTIF(L$4:L12,L12)</f>
        <v>3</v>
      </c>
      <c r="Q12" s="5">
        <v>10</v>
      </c>
      <c r="R12">
        <f>IF(M12&gt;0,SUMIF(L$5:L12,L12,Q$5:Q$94),0)</f>
        <v>0</v>
      </c>
      <c r="S12" s="3" t="str">
        <f>CONCATENATE(TEXT(L12,"000"),TEXT(M12,"00000"))</f>
        <v>00000000</v>
      </c>
      <c r="T12" s="3" t="str">
        <f>CONCATENATE(L12,".",M12)</f>
        <v>0.0</v>
      </c>
      <c r="U12" s="13">
        <f>IF(U11&gt;=U$2,"",U11+1)</f>
        <v>8</v>
      </c>
      <c r="W12" s="3">
        <f>VLOOKUP($U12,$A$5:$T$44,W$3,0)</f>
        <v>10</v>
      </c>
      <c r="X12" s="3">
        <f>VLOOKUP($U12,$A$5:$T$44,X$3,0)</f>
        <v>2</v>
      </c>
      <c r="Y12" s="3">
        <f>VLOOKUP($U12,$A$5:$T$44,Y$3,0)</f>
        <v>2</v>
      </c>
      <c r="Z12" s="3">
        <f>VLOOKUP($U12,$A$5:$T$44,Z$3,0)</f>
        <v>0</v>
      </c>
      <c r="AA12" s="3">
        <f>VLOOKUP($U12,$A$5:$T$44,AA$3,0)</f>
        <v>8</v>
      </c>
      <c r="AB12" s="3">
        <f>VLOOKUP($U12,$A$5:$T$44,AB$3,0)</f>
        <v>0</v>
      </c>
    </row>
    <row r="13" spans="1:28" ht="15">
      <c r="A13" s="3">
        <f>O13</f>
        <v>4</v>
      </c>
      <c r="C13" s="3">
        <f>IF(I13=0,IF(AND(B13&gt;0),MAX(C$4:C12)+1,0),J13)</f>
        <v>0</v>
      </c>
      <c r="D13" s="3">
        <f>IF(B13=0,0,B13)</f>
        <v>0</v>
      </c>
      <c r="E13" s="3">
        <f>IF(F13=0,0,IF(C13=0,MAX(E$4:E12),MAX(C$5:C13)))</f>
        <v>0</v>
      </c>
      <c r="F13" s="19">
        <f>IF(G13=0,0,MAX(F$4:F12)+1)</f>
        <v>0</v>
      </c>
      <c r="G13" s="19">
        <f>IF(P13=0,0,1)</f>
        <v>0</v>
      </c>
      <c r="H13" s="3">
        <f>IF(J13=0,IF(E13=0,0,VLOOKUP(E13,C$5:D13,2,0)),B13)</f>
        <v>0</v>
      </c>
      <c r="I13" s="23">
        <f>IF(ISNA(IF(B13=0,0,MATCH(B13,D$4:D12,0)-1)),0,IF(B13=0,0,MATCH(B13,D$4:D12,0)-1))</f>
        <v>0</v>
      </c>
      <c r="J13" s="3">
        <f>IF(I13&gt;0,VLOOKUP(D13,D$5:E13,2,0),0)</f>
        <v>0</v>
      </c>
      <c r="K13" s="8">
        <f>IF(J13=0,E13,J13)</f>
        <v>0</v>
      </c>
      <c r="L13" s="11">
        <f t="shared" si="0"/>
        <v>0</v>
      </c>
      <c r="M13" s="9">
        <f>IF(L13=0,0,COUNTIF(L$4:L13,L13))</f>
        <v>0</v>
      </c>
      <c r="O13" s="29">
        <f>COUNTIF(L$4:L$4994,"&lt;"&amp;L13)+COUNTIF(L$4:L13,L13)</f>
        <v>4</v>
      </c>
      <c r="Q13" s="5">
        <v>10</v>
      </c>
      <c r="R13">
        <f>IF(M13&gt;0,SUMIF(L$5:L13,L13,Q$5:Q$94),0)</f>
        <v>0</v>
      </c>
      <c r="S13" s="3" t="str">
        <f>CONCATENATE(TEXT(L13,"000"),TEXT(M13,"00000"))</f>
        <v>00000000</v>
      </c>
      <c r="T13" s="3" t="str">
        <f>CONCATENATE(L13,".",M13)</f>
        <v>0.0</v>
      </c>
      <c r="U13" s="13">
        <f>IF(U12&gt;=U$2,"",U12+1)</f>
        <v>9</v>
      </c>
      <c r="W13" s="3">
        <f>VLOOKUP($U13,$A$5:$T$44,W$3,0)</f>
        <v>10</v>
      </c>
      <c r="X13" s="3">
        <f>VLOOKUP($U13,$A$5:$T$44,X$3,0)</f>
        <v>5</v>
      </c>
      <c r="Y13" s="3">
        <f>VLOOKUP($U13,$A$5:$T$44,Y$3,0)</f>
        <v>3</v>
      </c>
      <c r="Z13" s="3">
        <f>VLOOKUP($U13,$A$5:$T$44,Z$3,0)</f>
        <v>0</v>
      </c>
      <c r="AA13" s="3">
        <f>VLOOKUP($U13,$A$5:$T$44,AA$3,0)</f>
        <v>9</v>
      </c>
      <c r="AB13" s="3">
        <f>VLOOKUP($U13,$A$5:$T$44,AB$3,0)</f>
        <v>1</v>
      </c>
    </row>
    <row r="14" spans="1:28" ht="15">
      <c r="A14" s="3">
        <f>O14</f>
        <v>5</v>
      </c>
      <c r="C14" s="3">
        <f>IF(I14=0,IF(AND(B14&gt;0),MAX(C$4:C13)+1,0),J14)</f>
        <v>0</v>
      </c>
      <c r="D14" s="3">
        <f>IF(B14=0,0,B14)</f>
        <v>0</v>
      </c>
      <c r="E14" s="3">
        <f>IF(F14=0,0,IF(C14=0,MAX(E$4:E13),MAX(C$5:C14)))</f>
        <v>0</v>
      </c>
      <c r="F14" s="19">
        <f>IF(G14=0,0,MAX(F$4:F13)+1)</f>
        <v>0</v>
      </c>
      <c r="G14" s="19">
        <f>IF(P14=0,0,1)</f>
        <v>0</v>
      </c>
      <c r="H14" s="3">
        <f>IF(J14=0,IF(E14=0,0,VLOOKUP(E14,C$5:D14,2,0)),B14)</f>
        <v>0</v>
      </c>
      <c r="I14" s="23">
        <f>IF(ISNA(IF(B14=0,0,MATCH(B14,D$4:D13,0)-1)),0,IF(B14=0,0,MATCH(B14,D$4:D13,0)-1))</f>
        <v>0</v>
      </c>
      <c r="J14" s="3">
        <f>IF(I14&gt;0,VLOOKUP(D14,D$5:E14,2,0),0)</f>
        <v>0</v>
      </c>
      <c r="K14" s="8">
        <f>IF(J14=0,E14,J14)</f>
        <v>0</v>
      </c>
      <c r="L14" s="11">
        <f t="shared" si="0"/>
        <v>0</v>
      </c>
      <c r="M14" s="9">
        <f>IF(L14=0,0,COUNTIF(L$4:L14,L14))</f>
        <v>0</v>
      </c>
      <c r="O14" s="29">
        <f>COUNTIF(L$4:L$4994,"&lt;"&amp;L14)+COUNTIF(L$4:L14,L14)</f>
        <v>5</v>
      </c>
      <c r="Q14" s="5">
        <v>10</v>
      </c>
      <c r="R14">
        <f>IF(M14&gt;0,SUMIF(L$5:L14,L14,Q$5:Q$94),0)</f>
        <v>0</v>
      </c>
      <c r="S14" s="3" t="str">
        <f>CONCATENATE(TEXT(L14,"000"),TEXT(M14,"00000"))</f>
        <v>00000000</v>
      </c>
      <c r="T14" s="3" t="str">
        <f>CONCATENATE(L14,".",M14)</f>
        <v>0.0</v>
      </c>
      <c r="U14" s="13">
        <f>IF(U13&gt;=U$2,"",U13+1)</f>
        <v>10</v>
      </c>
      <c r="W14" s="3">
        <f>VLOOKUP($U14,$A$5:$T$44,W$3,0)</f>
        <v>10</v>
      </c>
      <c r="X14" s="3">
        <f>VLOOKUP($U14,$A$5:$T$44,X$3,0)</f>
        <v>3</v>
      </c>
      <c r="Y14" s="3">
        <f>VLOOKUP($U14,$A$5:$T$44,Y$3,0)</f>
        <v>1</v>
      </c>
      <c r="Z14" s="3">
        <f>VLOOKUP($U14,$A$5:$T$44,Z$3,0)</f>
        <v>0</v>
      </c>
      <c r="AA14" s="3">
        <f>VLOOKUP($U14,$A$5:$T$44,AA$3,0)</f>
        <v>10</v>
      </c>
      <c r="AB14" s="3">
        <f>VLOOKUP($U14,$A$5:$T$44,AB$3,0)</f>
        <v>0</v>
      </c>
    </row>
    <row r="15" spans="1:28" ht="15">
      <c r="A15" s="3">
        <f>O15</f>
        <v>6</v>
      </c>
      <c r="C15" s="3">
        <f>IF(I15=0,IF(AND(B15&gt;0),MAX(C$4:C14)+1,0),J15)</f>
        <v>0</v>
      </c>
      <c r="D15" s="3">
        <f>IF(B15=0,0,B15)</f>
        <v>0</v>
      </c>
      <c r="E15" s="3">
        <f>IF(F15=0,0,IF(C15=0,MAX(E$4:E14),MAX(C$5:C15)))</f>
        <v>0</v>
      </c>
      <c r="F15" s="19">
        <f>IF(G15=0,0,MAX(F$4:F14)+1)</f>
        <v>0</v>
      </c>
      <c r="G15" s="19">
        <f>IF(P15=0,0,1)</f>
        <v>0</v>
      </c>
      <c r="H15" s="3">
        <f>IF(J15=0,IF(E15=0,0,VLOOKUP(E15,C$5:D15,2,0)),B15)</f>
        <v>0</v>
      </c>
      <c r="I15" s="23">
        <f>IF(ISNA(IF(B15=0,0,MATCH(B15,D$4:D14,0)-1)),0,IF(B15=0,0,MATCH(B15,D$4:D14,0)-1))</f>
        <v>0</v>
      </c>
      <c r="J15" s="3">
        <f>IF(I15&gt;0,VLOOKUP(D15,D$5:E15,2,0),0)</f>
        <v>0</v>
      </c>
      <c r="K15" s="8">
        <f>IF(J15=0,E15,J15)</f>
        <v>0</v>
      </c>
      <c r="L15" s="11">
        <f t="shared" si="0"/>
        <v>0</v>
      </c>
      <c r="M15" s="9">
        <f>IF(L15=0,0,COUNTIF(L$4:L15,L15))</f>
        <v>0</v>
      </c>
      <c r="O15" s="29">
        <f>COUNTIF(L$4:L$4994,"&lt;"&amp;L15)+COUNTIF(L$4:L15,L15)</f>
        <v>6</v>
      </c>
      <c r="Q15" s="5">
        <v>10</v>
      </c>
      <c r="R15">
        <f>IF(M15&gt;0,SUMIF(L$5:L15,L15,Q$5:Q$94),0)</f>
        <v>0</v>
      </c>
      <c r="S15" s="3" t="str">
        <f>CONCATENATE(TEXT(L15,"000"),TEXT(M15,"00000"))</f>
        <v>00000000</v>
      </c>
      <c r="T15" s="3" t="str">
        <f>CONCATENATE(L15,".",M15)</f>
        <v>0.0</v>
      </c>
      <c r="U15" s="13">
        <f>IF(U14&gt;=U$2,"",U14+1)</f>
        <v>11</v>
      </c>
      <c r="W15" s="3">
        <f>VLOOKUP($U15,$A$5:$T$44,W$3,0)</f>
        <v>10</v>
      </c>
      <c r="X15" s="3">
        <f>VLOOKUP($U15,$A$5:$T$44,X$3,0)</f>
        <v>4</v>
      </c>
      <c r="Y15" s="3">
        <f>VLOOKUP($U15,$A$5:$T$44,Y$3,0)</f>
        <v>2</v>
      </c>
      <c r="Z15" s="3">
        <f>VLOOKUP($U15,$A$5:$T$44,Z$3,0)</f>
        <v>0</v>
      </c>
      <c r="AA15" s="3">
        <f>VLOOKUP($U15,$A$5:$T$44,AA$3,0)</f>
        <v>11</v>
      </c>
      <c r="AB15" s="3">
        <f>VLOOKUP($U15,$A$5:$T$44,AB$3,0)</f>
        <v>0</v>
      </c>
    </row>
    <row r="16" spans="9:21" ht="15">
      <c r="I16" s="23"/>
      <c r="L16" s="11"/>
      <c r="M16" s="9"/>
      <c r="U16" s="13"/>
    </row>
    <row r="17" spans="9:21" ht="15">
      <c r="I17" s="23"/>
      <c r="L17" s="11"/>
      <c r="M17" s="9"/>
      <c r="U17" s="13"/>
    </row>
    <row r="18" spans="9:21" ht="15">
      <c r="I18" s="23"/>
      <c r="L18" s="11"/>
      <c r="M18" s="9"/>
      <c r="U18" s="13"/>
    </row>
    <row r="19" spans="9:21" ht="15">
      <c r="I19" s="23"/>
      <c r="L19" s="11"/>
      <c r="M19" s="9"/>
      <c r="U19" s="13"/>
    </row>
    <row r="20" spans="9:21" ht="15">
      <c r="I20" s="23"/>
      <c r="L20" s="11"/>
      <c r="M20" s="9"/>
      <c r="U20" s="13"/>
    </row>
    <row r="21" spans="9:21" ht="15">
      <c r="I21" s="23"/>
      <c r="L21" s="11"/>
      <c r="M21" s="9"/>
      <c r="U21" s="13"/>
    </row>
    <row r="22" spans="9:21" ht="15">
      <c r="I22" s="23"/>
      <c r="L22" s="11"/>
      <c r="M22" s="9"/>
      <c r="U22" s="13"/>
    </row>
    <row r="23" spans="9:21" ht="15">
      <c r="I23" s="23"/>
      <c r="L23" s="11"/>
      <c r="M23" s="9"/>
      <c r="U23" s="13"/>
    </row>
    <row r="24" spans="9:21" ht="15">
      <c r="I24" s="23"/>
      <c r="L24" s="11"/>
      <c r="M24" s="9"/>
      <c r="U24" s="13"/>
    </row>
    <row r="25" spans="9:21" ht="15">
      <c r="I25" s="23"/>
      <c r="L25" s="11"/>
      <c r="M25" s="9"/>
      <c r="U25" s="13"/>
    </row>
    <row r="26" spans="9:21" ht="15">
      <c r="I26" s="23"/>
      <c r="L26" s="11"/>
      <c r="M26" s="9"/>
      <c r="U26" s="13"/>
    </row>
    <row r="27" spans="9:21" ht="15">
      <c r="I27" s="23"/>
      <c r="L27" s="11"/>
      <c r="M27" s="9"/>
      <c r="U27" s="13"/>
    </row>
    <row r="28" spans="9:21" ht="15">
      <c r="I28" s="23"/>
      <c r="L28" s="11"/>
      <c r="M28" s="9"/>
      <c r="U28" s="13"/>
    </row>
    <row r="29" spans="9:21" ht="15">
      <c r="I29" s="23"/>
      <c r="L29" s="11"/>
      <c r="M29" s="9"/>
      <c r="U29" s="13"/>
    </row>
    <row r="30" spans="9:21" ht="15">
      <c r="I30" s="23"/>
      <c r="L30" s="11"/>
      <c r="M30" s="9"/>
      <c r="U30" s="13"/>
    </row>
    <row r="31" spans="9:21" ht="15">
      <c r="I31" s="23"/>
      <c r="L31" s="11"/>
      <c r="M31" s="9"/>
      <c r="U31" s="13"/>
    </row>
    <row r="32" spans="9:21" ht="15">
      <c r="I32" s="23"/>
      <c r="L32" s="11"/>
      <c r="M32" s="9"/>
      <c r="U32" s="13"/>
    </row>
    <row r="33" spans="9:21" ht="15">
      <c r="I33" s="23"/>
      <c r="L33" s="11"/>
      <c r="M33" s="9"/>
      <c r="U33" s="13"/>
    </row>
    <row r="34" spans="9:21" ht="15">
      <c r="I34" s="23"/>
      <c r="L34" s="11"/>
      <c r="M34" s="9"/>
      <c r="U34" s="13"/>
    </row>
    <row r="35" spans="15:21" ht="15">
      <c r="O35" s="26"/>
      <c r="P35" s="3"/>
      <c r="Q35" s="3"/>
      <c r="U35" s="3"/>
    </row>
  </sheetData>
  <sheetProtection/>
  <conditionalFormatting sqref="B5:B34 B36:B494">
    <cfRule type="expression" priority="2" dxfId="0" stopIfTrue="1">
      <formula>$J5&gt;0</formula>
    </cfRule>
  </conditionalFormatting>
  <conditionalFormatting sqref="J4:J34">
    <cfRule type="colorScale" priority="16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Y5:Y34">
    <cfRule type="colorScale" priority="1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adddmin</dc:creator>
  <cp:keywords/>
  <dc:description/>
  <cp:lastModifiedBy>A4846.ru</cp:lastModifiedBy>
  <dcterms:created xsi:type="dcterms:W3CDTF">2015-11-06T06:15:49Z</dcterms:created>
  <dcterms:modified xsi:type="dcterms:W3CDTF">2016-12-21T07:39:35Z</dcterms:modified>
  <cp:category/>
  <cp:version/>
  <cp:contentType/>
  <cp:contentStatus/>
</cp:coreProperties>
</file>