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567" activeTab="0"/>
  </bookViews>
  <sheets>
    <sheet name="Исходник " sheetId="1" r:id="rId1"/>
    <sheet name="AVK" sheetId="2" r:id="rId2"/>
    <sheet name="R" sheetId="3" r:id="rId3"/>
    <sheet name="HV" sheetId="4" r:id="rId4"/>
    <sheet name="iek" sheetId="5" r:id="rId5"/>
    <sheet name="Eti" sheetId="6" r:id="rId6"/>
    <sheet name="GE" sheetId="7" r:id="rId7"/>
    <sheet name="SE" sheetId="8" r:id="rId8"/>
    <sheet name="Прочее" sheetId="9" r:id="rId9"/>
    <sheet name="Лист2" sheetId="10" r:id="rId10"/>
    <sheet name="Лист3" sheetId="11" r:id="rId11"/>
    <sheet name="Перечень листов" sheetId="12" r:id="rId12"/>
  </sheets>
  <definedNames>
    <definedName name="_xlfn.IFERROR" hidden="1">#NAME?</definedName>
    <definedName name="_xlnm.Print_Titles" localSheetId="6">'GE'!$4:$4</definedName>
    <definedName name="_xlnm.Print_Area" localSheetId="6">'GE'!$A$1:$E$7</definedName>
    <definedName name="_xlnm.Print_Area" localSheetId="0">'Исходник '!$A$3:$E$14</definedName>
  </definedNames>
  <calcPr fullCalcOnLoad="1"/>
</workbook>
</file>

<file path=xl/sharedStrings.xml><?xml version="1.0" encoding="utf-8"?>
<sst xmlns="http://schemas.openxmlformats.org/spreadsheetml/2006/main" count="85" uniqueCount="70">
  <si>
    <t>Автоматичний вимикач G61 C0.5 6kA</t>
  </si>
  <si>
    <t>Автоматичний вимикач G61 C01 6kA</t>
  </si>
  <si>
    <t xml:space="preserve">     Отключающая способность - 6кА IEC 60898-1, 10кА IEC 60947-2</t>
  </si>
  <si>
    <t>Входная цена(грн)</t>
  </si>
  <si>
    <t>Курс Евро</t>
  </si>
  <si>
    <t xml:space="preserve">     Ток номинальный  0,5 - 63А</t>
  </si>
  <si>
    <t xml:space="preserve"> </t>
  </si>
  <si>
    <t>Скидка,%</t>
  </si>
  <si>
    <t>Розничная</t>
  </si>
  <si>
    <t>Автоматические выключатели серии G60</t>
  </si>
  <si>
    <t xml:space="preserve">Код </t>
  </si>
  <si>
    <t>Наименование</t>
  </si>
  <si>
    <t>Скидка</t>
  </si>
  <si>
    <t>Кол-во</t>
  </si>
  <si>
    <t>Цена в грн</t>
  </si>
  <si>
    <t>Стоимость грн</t>
  </si>
  <si>
    <t xml:space="preserve">(                           )- 1шт. </t>
  </si>
  <si>
    <t>Артикул</t>
  </si>
  <si>
    <t>Модульные металлоконструкции ЩРн(в)</t>
  </si>
  <si>
    <t>№ п/п</t>
  </si>
  <si>
    <t>Наименование изделия</t>
  </si>
  <si>
    <t>Ед.изм.</t>
  </si>
  <si>
    <t>Цвет</t>
  </si>
  <si>
    <t>Цена с НДС</t>
  </si>
  <si>
    <t>Корпус ЩРн -12мод  IP31</t>
  </si>
  <si>
    <t>шт.</t>
  </si>
  <si>
    <t>RAL 7035</t>
  </si>
  <si>
    <t>Корпус ЩРн -24мод  IP31</t>
  </si>
  <si>
    <t>Цена</t>
  </si>
  <si>
    <t>Рубильник серии Р (Элекон)</t>
  </si>
  <si>
    <t xml:space="preserve">Рубильник серии Р-2М 250 А  </t>
  </si>
  <si>
    <t>грн</t>
  </si>
  <si>
    <t>Разъеденитель РВ</t>
  </si>
  <si>
    <t xml:space="preserve">Разъеденитель РВ-10/400 (М) УХЛ4 </t>
  </si>
  <si>
    <t>Разъеденитель РВ-10/630 (М) УХЛ4</t>
  </si>
  <si>
    <t>Автомат. вимикач FD160 Effective 25kA 3p 690V-40A LTM</t>
  </si>
  <si>
    <t>Автомат. вимикач FD160 Effective 25kA 3p 690V-50A LTM</t>
  </si>
  <si>
    <t>Автомат. вимикач FD160 Effective 25kA 3p 690V-63A LTM</t>
  </si>
  <si>
    <t>Референс</t>
  </si>
  <si>
    <t>Найменування</t>
  </si>
  <si>
    <t>Одиниця ціни (шт.)</t>
  </si>
  <si>
    <t>Еквівалент ціни в євро без ПДВ</t>
  </si>
  <si>
    <t>Ціна, грн. без ПДВ*</t>
  </si>
  <si>
    <t>01005</t>
  </si>
  <si>
    <t>10 КЛЕЙКИХ ЧОРНИХ СТРІЧОК.7Х900 ММ</t>
  </si>
  <si>
    <t>01018</t>
  </si>
  <si>
    <t>ЗАПАСНІ ЧАСТИНИ КОРПУСА ШАФИ PRISMA G</t>
  </si>
  <si>
    <t>01041</t>
  </si>
  <si>
    <t>БОКОВА ПАНЕЛЬ 9М ШАФИ PRISMA G</t>
  </si>
  <si>
    <t>01042</t>
  </si>
  <si>
    <t>БОКОВА ПАНЕЛЬ 12М ШАФИ PRISMA G</t>
  </si>
  <si>
    <t>AVK</t>
  </si>
  <si>
    <t>R</t>
  </si>
  <si>
    <t>HV</t>
  </si>
  <si>
    <t>iek</t>
  </si>
  <si>
    <t>Eti</t>
  </si>
  <si>
    <t>GE</t>
  </si>
  <si>
    <t>SE</t>
  </si>
  <si>
    <t>Прочее</t>
  </si>
  <si>
    <t>Столбец1</t>
  </si>
  <si>
    <t>Еквівалент ціни в євро з 3 ПДВ</t>
  </si>
  <si>
    <t>Доступ-ність зі складу</t>
  </si>
  <si>
    <t>Група продукції</t>
  </si>
  <si>
    <t>C3</t>
  </si>
  <si>
    <t>Prisma P</t>
  </si>
  <si>
    <t>Prisma G. IP30. IP56</t>
  </si>
  <si>
    <t xml:space="preserve">Цена </t>
  </si>
  <si>
    <t>Р2М</t>
  </si>
  <si>
    <t>Лист2</t>
  </si>
  <si>
    <t>Лист3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</si>
</sst>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_г_р_н_."/>
    <numFmt numFmtId="187" formatCode="0.0000"/>
    <numFmt numFmtId="188" formatCode="#,##0_₴"/>
    <numFmt numFmtId="189" formatCode="#,##0.00&quot; грн.&quot;"/>
    <numFmt numFmtId="190" formatCode="_-* #,##0_р_._-;\-* #,##0_р_._-;_-* \-??_р_._-;_-@_-"/>
    <numFmt numFmtId="191" formatCode="#,##0.0"/>
    <numFmt numFmtId="192" formatCode="[$-FC19]d\ mmmm\ yyyy\ &quot;г.&quot;"/>
  </numFmts>
  <fonts count="73">
    <font>
      <sz val="10"/>
      <name val="Arial Cyr"/>
      <family val="0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 Cyr"/>
      <family val="0"/>
    </font>
    <font>
      <b/>
      <sz val="14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 Cyr"/>
      <family val="0"/>
    </font>
    <font>
      <b/>
      <i/>
      <sz val="12"/>
      <color indexed="12"/>
      <name val="Arial Cyr"/>
      <family val="2"/>
    </font>
    <font>
      <i/>
      <u val="single"/>
      <sz val="10"/>
      <color indexed="12"/>
      <name val="Arial Cyr"/>
      <family val="0"/>
    </font>
    <font>
      <i/>
      <sz val="8"/>
      <name val="Arial Cyr"/>
      <family val="0"/>
    </font>
    <font>
      <b/>
      <i/>
      <sz val="10"/>
      <color indexed="12"/>
      <name val="Arial"/>
      <family val="2"/>
    </font>
    <font>
      <b/>
      <i/>
      <sz val="10"/>
      <color indexed="12"/>
      <name val="Arial Cyr"/>
      <family val="0"/>
    </font>
    <font>
      <sz val="10"/>
      <color indexed="60"/>
      <name val="Verdana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Cambria"/>
      <family val="1"/>
    </font>
    <font>
      <b/>
      <i/>
      <sz val="12"/>
      <name val="Cambria"/>
      <family val="1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b/>
      <sz val="10"/>
      <color indexed="8"/>
      <name val="Calibri"/>
      <family val="2"/>
    </font>
    <font>
      <b/>
      <i/>
      <sz val="14"/>
      <color indexed="8"/>
      <name val="MV Bol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i/>
      <sz val="10"/>
      <color rgb="FFFF0000"/>
      <name val="Arial"/>
      <family val="2"/>
    </font>
    <font>
      <b/>
      <sz val="10"/>
      <color theme="1"/>
      <name val="Calibri"/>
      <family val="2"/>
    </font>
    <font>
      <b/>
      <i/>
      <sz val="14"/>
      <color theme="1"/>
      <name val="MV Boli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 horizontal="left"/>
      <protection/>
    </xf>
    <xf numFmtId="0" fontId="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 wrapText="1"/>
    </xf>
    <xf numFmtId="2" fontId="0" fillId="32" borderId="0" xfId="0" applyNumberFormat="1" applyFill="1" applyAlignment="1">
      <alignment horizontal="center"/>
    </xf>
    <xf numFmtId="2" fontId="0" fillId="32" borderId="0" xfId="0" applyNumberForma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2" fontId="0" fillId="32" borderId="11" xfId="0" applyNumberForma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2" fontId="0" fillId="32" borderId="12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2" fontId="8" fillId="32" borderId="13" xfId="0" applyNumberFormat="1" applyFont="1" applyFill="1" applyBorder="1" applyAlignment="1">
      <alignment horizontal="center"/>
    </xf>
    <xf numFmtId="2" fontId="3" fillId="32" borderId="12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vertical="center" wrapText="1"/>
    </xf>
    <xf numFmtId="0" fontId="11" fillId="32" borderId="0" xfId="0" applyFont="1" applyFill="1" applyAlignment="1">
      <alignment/>
    </xf>
    <xf numFmtId="0" fontId="13" fillId="32" borderId="0" xfId="46" applyFont="1" applyFill="1" applyAlignment="1" applyProtection="1">
      <alignment/>
      <protection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 horizontal="left"/>
    </xf>
    <xf numFmtId="0" fontId="42" fillId="4" borderId="14" xfId="0" applyFont="1" applyFill="1" applyBorder="1" applyAlignment="1">
      <alignment horizontal="center" vertical="center"/>
    </xf>
    <xf numFmtId="0" fontId="42" fillId="4" borderId="15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top" wrapText="1"/>
    </xf>
    <xf numFmtId="0" fontId="11" fillId="32" borderId="11" xfId="0" applyNumberFormat="1" applyFont="1" applyFill="1" applyBorder="1" applyAlignment="1">
      <alignment horizontal="center"/>
    </xf>
    <xf numFmtId="0" fontId="11" fillId="32" borderId="0" xfId="0" applyFont="1" applyFill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2" fontId="11" fillId="32" borderId="0" xfId="0" applyNumberFormat="1" applyFont="1" applyFill="1" applyAlignment="1">
      <alignment horizontal="center"/>
    </xf>
    <xf numFmtId="1" fontId="11" fillId="32" borderId="0" xfId="0" applyNumberFormat="1" applyFont="1" applyFill="1" applyAlignment="1">
      <alignment horizontal="center"/>
    </xf>
    <xf numFmtId="1" fontId="14" fillId="32" borderId="12" xfId="0" applyNumberFormat="1" applyFont="1" applyFill="1" applyBorder="1" applyAlignment="1">
      <alignment horizontal="center"/>
    </xf>
    <xf numFmtId="2" fontId="42" fillId="4" borderId="15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/>
    </xf>
    <xf numFmtId="2" fontId="14" fillId="33" borderId="10" xfId="0" applyNumberFormat="1" applyFont="1" applyFill="1" applyBorder="1" applyAlignment="1">
      <alignment horizontal="center" wrapText="1"/>
    </xf>
    <xf numFmtId="180" fontId="11" fillId="33" borderId="16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42" fillId="4" borderId="19" xfId="0" applyNumberFormat="1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left" vertical="top" wrapText="1"/>
    </xf>
    <xf numFmtId="1" fontId="11" fillId="32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9" fontId="11" fillId="33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1" fontId="11" fillId="32" borderId="0" xfId="0" applyNumberFormat="1" applyFont="1" applyFill="1" applyBorder="1" applyAlignment="1">
      <alignment horizontal="center"/>
    </xf>
    <xf numFmtId="188" fontId="11" fillId="0" borderId="0" xfId="67" applyNumberFormat="1" applyFont="1" applyFill="1" applyBorder="1" applyAlignment="1">
      <alignment horizontal="center"/>
    </xf>
    <xf numFmtId="1" fontId="16" fillId="32" borderId="0" xfId="0" applyNumberFormat="1" applyFont="1" applyFill="1" applyBorder="1" applyAlignment="1">
      <alignment/>
    </xf>
    <xf numFmtId="2" fontId="42" fillId="33" borderId="0" xfId="0" applyNumberFormat="1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7" fillId="0" borderId="0" xfId="0" applyFont="1" applyAlignment="1">
      <alignment/>
    </xf>
    <xf numFmtId="0" fontId="68" fillId="33" borderId="0" xfId="0" applyFont="1" applyFill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9" fillId="35" borderId="12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wrapText="1"/>
    </xf>
    <xf numFmtId="0" fontId="67" fillId="0" borderId="12" xfId="0" applyFont="1" applyBorder="1" applyAlignment="1">
      <alignment horizontal="left" wrapText="1"/>
    </xf>
    <xf numFmtId="0" fontId="67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right"/>
    </xf>
    <xf numFmtId="2" fontId="67" fillId="33" borderId="12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wrapText="1"/>
    </xf>
    <xf numFmtId="0" fontId="18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wrapText="1"/>
    </xf>
    <xf numFmtId="0" fontId="18" fillId="33" borderId="12" xfId="0" applyFont="1" applyFill="1" applyBorder="1" applyAlignment="1">
      <alignment/>
    </xf>
    <xf numFmtId="0" fontId="19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36" borderId="24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7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2" fontId="0" fillId="32" borderId="12" xfId="0" applyNumberFormat="1" applyFill="1" applyBorder="1" applyAlignment="1">
      <alignment horizontal="center"/>
    </xf>
    <xf numFmtId="0" fontId="7" fillId="0" borderId="0" xfId="59" applyFont="1" applyAlignment="1">
      <alignment horizontal="left"/>
      <protection/>
    </xf>
    <xf numFmtId="0" fontId="7" fillId="0" borderId="0" xfId="59" applyFont="1" applyAlignment="1">
      <alignment/>
      <protection/>
    </xf>
    <xf numFmtId="0" fontId="7" fillId="0" borderId="0" xfId="59" applyFont="1" applyAlignment="1">
      <alignment horizontal="center"/>
      <protection/>
    </xf>
    <xf numFmtId="2" fontId="7" fillId="0" borderId="0" xfId="59" applyNumberFormat="1" applyFont="1" applyAlignment="1">
      <alignment horizontal="center"/>
      <protection/>
    </xf>
    <xf numFmtId="0" fontId="23" fillId="37" borderId="25" xfId="35" applyFont="1" applyFill="1" applyBorder="1" applyAlignment="1">
      <alignment horizontal="center" vertical="center" wrapText="1"/>
      <protection/>
    </xf>
    <xf numFmtId="2" fontId="23" fillId="38" borderId="25" xfId="35" applyNumberFormat="1" applyFont="1" applyFill="1" applyBorder="1" applyAlignment="1">
      <alignment horizontal="center" vertical="center" wrapText="1"/>
      <protection/>
    </xf>
    <xf numFmtId="0" fontId="22" fillId="0" borderId="25" xfId="35" applyFont="1" applyFill="1" applyBorder="1" applyAlignment="1">
      <alignment horizontal="center" vertical="center" wrapText="1"/>
      <protection/>
    </xf>
    <xf numFmtId="1" fontId="22" fillId="0" borderId="25" xfId="35" applyNumberFormat="1" applyFont="1" applyFill="1" applyBorder="1" applyAlignment="1">
      <alignment horizontal="center" vertical="center" wrapText="1"/>
      <protection/>
    </xf>
    <xf numFmtId="49" fontId="0" fillId="0" borderId="25" xfId="33" applyNumberFormat="1" applyFont="1" applyFill="1" applyBorder="1">
      <alignment/>
      <protection/>
    </xf>
    <xf numFmtId="0" fontId="0" fillId="0" borderId="25" xfId="33" applyNumberFormat="1" applyFont="1" applyBorder="1">
      <alignment/>
      <protection/>
    </xf>
    <xf numFmtId="0" fontId="0" fillId="0" borderId="25" xfId="33" applyNumberFormat="1" applyFont="1" applyBorder="1" applyAlignment="1">
      <alignment horizontal="center"/>
      <protection/>
    </xf>
    <xf numFmtId="2" fontId="0" fillId="0" borderId="25" xfId="33" applyNumberFormat="1" applyBorder="1" applyAlignment="1">
      <alignment horizontal="center"/>
      <protection/>
    </xf>
    <xf numFmtId="2" fontId="24" fillId="0" borderId="25" xfId="35" applyNumberFormat="1" applyFont="1" applyFill="1" applyBorder="1" applyAlignment="1">
      <alignment horizontal="center" wrapText="1"/>
      <protection/>
    </xf>
    <xf numFmtId="0" fontId="11" fillId="32" borderId="0" xfId="0" applyFont="1" applyFill="1" applyBorder="1" applyAlignment="1">
      <alignment vertical="center" wrapText="1"/>
    </xf>
    <xf numFmtId="0" fontId="11" fillId="32" borderId="0" xfId="0" applyFont="1" applyFill="1" applyBorder="1" applyAlignment="1">
      <alignment/>
    </xf>
    <xf numFmtId="2" fontId="22" fillId="39" borderId="25" xfId="35" applyNumberFormat="1" applyFont="1" applyFill="1" applyBorder="1" applyAlignment="1">
      <alignment horizontal="center" vertical="center" wrapText="1"/>
      <protection/>
    </xf>
    <xf numFmtId="49" fontId="23" fillId="37" borderId="25" xfId="58" applyNumberFormat="1" applyFont="1" applyFill="1" applyBorder="1" applyAlignment="1">
      <alignment horizontal="center" vertical="center" wrapText="1"/>
      <protection/>
    </xf>
    <xf numFmtId="49" fontId="23" fillId="37" borderId="26" xfId="58" applyNumberFormat="1" applyFont="1" applyFill="1" applyBorder="1" applyAlignment="1">
      <alignment horizontal="left" vertical="center" wrapText="1"/>
      <protection/>
    </xf>
    <xf numFmtId="49" fontId="0" fillId="0" borderId="25" xfId="33" applyNumberFormat="1" applyFont="1" applyBorder="1" applyAlignment="1">
      <alignment horizontal="center"/>
      <protection/>
    </xf>
    <xf numFmtId="0" fontId="0" fillId="0" borderId="25" xfId="33" applyFont="1" applyBorder="1">
      <alignment/>
      <protection/>
    </xf>
    <xf numFmtId="0" fontId="18" fillId="33" borderId="11" xfId="0" applyFont="1" applyFill="1" applyBorder="1" applyAlignment="1">
      <alignment wrapText="1"/>
    </xf>
    <xf numFmtId="0" fontId="18" fillId="33" borderId="11" xfId="0" applyFont="1" applyFill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9" fontId="18" fillId="33" borderId="11" xfId="64" applyFont="1" applyFill="1" applyBorder="1" applyAlignment="1">
      <alignment horizontal="center" vertical="center"/>
    </xf>
    <xf numFmtId="0" fontId="21" fillId="33" borderId="11" xfId="64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34" borderId="12" xfId="0" applyFont="1" applyFill="1" applyBorder="1" applyAlignment="1">
      <alignment horizontal="left" vertical="top" wrapText="1"/>
    </xf>
    <xf numFmtId="1" fontId="14" fillId="34" borderId="12" xfId="0" applyNumberFormat="1" applyFont="1" applyFill="1" applyBorder="1" applyAlignment="1">
      <alignment horizontal="center"/>
    </xf>
    <xf numFmtId="0" fontId="11" fillId="34" borderId="11" xfId="0" applyNumberFormat="1" applyFon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left" vertical="center" wrapText="1"/>
    </xf>
    <xf numFmtId="0" fontId="25" fillId="33" borderId="27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9" fontId="70" fillId="33" borderId="10" xfId="64" applyNumberFormat="1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/>
    </xf>
    <xf numFmtId="0" fontId="21" fillId="36" borderId="29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71" fillId="0" borderId="0" xfId="0" applyFont="1" applyBorder="1" applyAlignment="1">
      <alignment/>
    </xf>
    <xf numFmtId="0" fontId="72" fillId="40" borderId="13" xfId="0" applyFont="1" applyFill="1" applyBorder="1" applyAlignment="1">
      <alignment horizontal="center" vertical="center" wrapText="1"/>
    </xf>
    <xf numFmtId="0" fontId="72" fillId="40" borderId="30" xfId="0" applyFont="1" applyFill="1" applyBorder="1" applyAlignment="1">
      <alignment horizontal="center" vertical="center" wrapText="1"/>
    </xf>
    <xf numFmtId="0" fontId="72" fillId="40" borderId="3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3" xfId="34"/>
    <cellStyle name="Normal_Sheet1" xfId="35"/>
    <cellStyle name="Normalny_REDLINE_CENNIK_OD 01.02.0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PB 2006 SEUA PPL Automotion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1724025" cy="628650"/>
    <xdr:sp>
      <xdr:nvSpPr>
        <xdr:cNvPr id="1" name="Прямоугольник 40"/>
        <xdr:cNvSpPr>
          <a:spLocks/>
        </xdr:cNvSpPr>
      </xdr:nvSpPr>
      <xdr:spPr>
        <a:xfrm rot="10800000">
          <a:off x="0" y="1419225"/>
          <a:ext cx="1724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Листы" displayName="Листы" ref="A1:A11" comment="" totalsRowShown="0">
  <autoFilter ref="A1:A11"/>
  <tableColumns count="1">
    <tableColumn id="1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14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9.375" style="22" customWidth="1"/>
    <col min="2" max="2" width="45.375" style="22" customWidth="1"/>
    <col min="3" max="3" width="11.625" style="22" customWidth="1"/>
    <col min="4" max="4" width="7.125" style="36" customWidth="1"/>
    <col min="5" max="5" width="11.75390625" style="37" customWidth="1"/>
    <col min="6" max="6" width="11.875" style="35" customWidth="1"/>
    <col min="7" max="7" width="8.00390625" style="22" customWidth="1"/>
    <col min="8" max="8" width="9.625" style="22" customWidth="1"/>
    <col min="9" max="9" width="5.125" style="22" customWidth="1"/>
    <col min="10" max="10" width="9.125" style="22" customWidth="1"/>
    <col min="11" max="11" width="4.00390625" style="22" customWidth="1"/>
    <col min="12" max="12" width="6.25390625" style="22" customWidth="1"/>
    <col min="13" max="13" width="7.375" style="22" customWidth="1"/>
    <col min="14" max="14" width="4.125" style="22" customWidth="1"/>
    <col min="15" max="15" width="4.75390625" style="22" customWidth="1"/>
    <col min="16" max="16" width="6.25390625" style="22" customWidth="1"/>
    <col min="17" max="17" width="5.75390625" style="22" customWidth="1"/>
    <col min="18" max="18" width="9.125" style="22" customWidth="1"/>
    <col min="19" max="19" width="6.625" style="22" customWidth="1"/>
    <col min="20" max="20" width="4.125" style="22" customWidth="1"/>
    <col min="21" max="21" width="7.125" style="22" customWidth="1"/>
    <col min="22" max="22" width="6.125" style="22" customWidth="1"/>
    <col min="23" max="23" width="4.25390625" style="22" customWidth="1"/>
    <col min="24" max="16384" width="9.125" style="22" customWidth="1"/>
  </cols>
  <sheetData>
    <row r="1" spans="1:23" ht="12.75">
      <c r="A1" s="133"/>
      <c r="B1" s="133"/>
      <c r="C1" s="133"/>
      <c r="D1" s="133"/>
      <c r="E1" s="133"/>
      <c r="F1" s="133"/>
      <c r="H1" s="103"/>
      <c r="I1" s="24"/>
      <c r="J1" s="24"/>
      <c r="K1" s="24"/>
      <c r="L1" s="24"/>
      <c r="M1" s="10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thickBot="1">
      <c r="A2" s="134" t="s">
        <v>16</v>
      </c>
      <c r="B2" s="134"/>
      <c r="C2" s="134"/>
      <c r="D2" s="134"/>
      <c r="E2" s="134"/>
      <c r="F2" s="134"/>
      <c r="G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25" customFormat="1" ht="24.75" customHeight="1" thickBot="1">
      <c r="A3" s="44"/>
      <c r="B3" s="44"/>
      <c r="C3" s="41"/>
      <c r="D3" s="42"/>
      <c r="E3" s="43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7" ht="26.25" thickBot="1">
      <c r="A4" s="26" t="s">
        <v>17</v>
      </c>
      <c r="B4" s="40" t="s">
        <v>11</v>
      </c>
      <c r="C4" s="27" t="s">
        <v>14</v>
      </c>
      <c r="D4" s="39" t="s">
        <v>13</v>
      </c>
      <c r="E4" s="45" t="s">
        <v>15</v>
      </c>
      <c r="F4" s="55"/>
      <c r="G4" s="24"/>
    </row>
    <row r="5" spans="1:7" s="30" customFormat="1" ht="12" customHeight="1">
      <c r="A5" s="21">
        <v>240000</v>
      </c>
      <c r="B5" s="28" t="str">
        <f>VLookUpAllSheets(A5,$A$4:$B$31962,2,0)</f>
        <v>Корпус ЩРн -24мод  IP31</v>
      </c>
      <c r="C5" s="38">
        <f aca="true" t="shared" si="0" ref="C5:C13">VLookUpAllSheets(A5,$A$4:$E$31962,5,0)</f>
        <v>160000</v>
      </c>
      <c r="D5" s="29">
        <v>4</v>
      </c>
      <c r="E5" s="47">
        <f>C5*D5</f>
        <v>640000</v>
      </c>
      <c r="F5" s="52"/>
      <c r="G5" s="34"/>
    </row>
    <row r="6" spans="1:7" s="30" customFormat="1" ht="12" customHeight="1">
      <c r="A6" s="122">
        <v>433657</v>
      </c>
      <c r="B6" s="118" t="str">
        <f>VLookUpAllSheets(A6,$A$4:$B$31962,2,0)</f>
        <v>Автомат. вимикач FD160 Effective 25kA 3p 690V-40A LTM</v>
      </c>
      <c r="C6" s="119">
        <f t="shared" si="0"/>
        <v>10</v>
      </c>
      <c r="D6" s="120"/>
      <c r="E6" s="121">
        <f aca="true" t="shared" si="1" ref="E6:E13">C6*D6</f>
        <v>0</v>
      </c>
      <c r="F6" s="52"/>
      <c r="G6" s="34"/>
    </row>
    <row r="7" spans="1:7" s="30" customFormat="1" ht="12" customHeight="1">
      <c r="A7" s="122">
        <v>433659</v>
      </c>
      <c r="B7" s="118" t="str">
        <f>VLookUpAllSheets(A7,$A$4:$B$31962,2,0)</f>
        <v>Автомат. вимикач FD160 Effective 25kA 3p 690V-50A LTM</v>
      </c>
      <c r="C7" s="119">
        <f t="shared" si="0"/>
        <v>30</v>
      </c>
      <c r="D7" s="120"/>
      <c r="E7" s="121">
        <f t="shared" si="1"/>
        <v>0</v>
      </c>
      <c r="F7" s="52"/>
      <c r="G7" s="34"/>
    </row>
    <row r="8" spans="1:7" s="30" customFormat="1" ht="12" customHeight="1">
      <c r="A8" s="123">
        <v>433661</v>
      </c>
      <c r="B8" s="118" t="str">
        <f aca="true" t="shared" si="2" ref="B8:B13">VLookUpAllSheets(A8,$A$4:$B$31962,2,0)</f>
        <v>Автомат. вимикач FD160 Effective 25kA 3p 690V-63A LTM</v>
      </c>
      <c r="C8" s="119">
        <f t="shared" si="0"/>
        <v>50</v>
      </c>
      <c r="D8" s="120"/>
      <c r="E8" s="121">
        <f t="shared" si="1"/>
        <v>0</v>
      </c>
      <c r="F8" s="52"/>
      <c r="G8" s="34"/>
    </row>
    <row r="9" spans="1:7" s="30" customFormat="1" ht="12" customHeight="1">
      <c r="A9" s="21">
        <v>674596</v>
      </c>
      <c r="B9" s="28" t="str">
        <f>VLookUpAllSheets(A9,$A$4:$B$31962,2,0)</f>
        <v>Автоматичний вимикач G61 C0.5 6kA</v>
      </c>
      <c r="C9" s="38">
        <f t="shared" si="0"/>
        <v>158.37947999999997</v>
      </c>
      <c r="D9" s="29">
        <v>1</v>
      </c>
      <c r="E9" s="47">
        <f t="shared" si="1"/>
        <v>158.37947999999997</v>
      </c>
      <c r="F9" s="52"/>
      <c r="G9" s="34"/>
    </row>
    <row r="10" spans="1:7" s="30" customFormat="1" ht="12" customHeight="1">
      <c r="A10" s="21">
        <v>674597</v>
      </c>
      <c r="B10" s="28" t="str">
        <f t="shared" si="2"/>
        <v>Автоматичний вимикач G61 C01 6kA</v>
      </c>
      <c r="C10" s="38">
        <f t="shared" si="0"/>
        <v>158.37947999999997</v>
      </c>
      <c r="D10" s="29">
        <v>1</v>
      </c>
      <c r="E10" s="47">
        <f t="shared" si="1"/>
        <v>158.37947999999997</v>
      </c>
      <c r="F10" s="52"/>
      <c r="G10" s="34"/>
    </row>
    <row r="11" spans="1:7" s="30" customFormat="1" ht="12" customHeight="1">
      <c r="A11" s="46">
        <v>111</v>
      </c>
      <c r="B11" s="28" t="str">
        <f t="shared" si="2"/>
        <v>Автомат. вимикач FD160 Effective 25kA 3p 690V-40A LTM</v>
      </c>
      <c r="C11" s="38">
        <f t="shared" si="0"/>
        <v>10</v>
      </c>
      <c r="D11" s="29"/>
      <c r="E11" s="47">
        <f t="shared" si="1"/>
        <v>0</v>
      </c>
      <c r="F11" s="52"/>
      <c r="G11" s="34"/>
    </row>
    <row r="12" spans="1:7" s="30" customFormat="1" ht="12" customHeight="1">
      <c r="A12" s="46"/>
      <c r="B12" s="28">
        <f t="shared" si="2"/>
        <v>0</v>
      </c>
      <c r="C12" s="38">
        <f t="shared" si="0"/>
        <v>0</v>
      </c>
      <c r="D12" s="29"/>
      <c r="E12" s="47">
        <f t="shared" si="1"/>
        <v>0</v>
      </c>
      <c r="F12" s="52"/>
      <c r="G12" s="34"/>
    </row>
    <row r="13" spans="1:7" s="30" customFormat="1" ht="12" customHeight="1" thickBot="1">
      <c r="A13" s="48"/>
      <c r="B13" s="28">
        <f t="shared" si="2"/>
        <v>0</v>
      </c>
      <c r="C13" s="38">
        <f t="shared" si="0"/>
        <v>0</v>
      </c>
      <c r="D13" s="29"/>
      <c r="E13" s="47">
        <f t="shared" si="1"/>
        <v>0</v>
      </c>
      <c r="F13" s="52"/>
      <c r="G13" s="34"/>
    </row>
    <row r="14" spans="1:7" s="30" customFormat="1" ht="12" customHeight="1" thickBot="1">
      <c r="A14" s="49"/>
      <c r="B14" s="31"/>
      <c r="C14" s="32"/>
      <c r="D14" s="33"/>
      <c r="E14" s="56">
        <f>SUMIF(E5:E13,"&gt;0")</f>
        <v>640316.75896</v>
      </c>
      <c r="F14" s="53"/>
      <c r="G14" s="5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4:E6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42.25390625" style="0" customWidth="1"/>
    <col min="3" max="3" width="11.875" style="0" customWidth="1"/>
    <col min="4" max="4" width="19.125" style="0" customWidth="1"/>
  </cols>
  <sheetData>
    <row r="4" spans="1:5" ht="25.5">
      <c r="A4" s="85">
        <v>433657</v>
      </c>
      <c r="B4" s="86" t="s">
        <v>35</v>
      </c>
      <c r="C4" s="87">
        <v>118.68696</v>
      </c>
      <c r="D4" s="88">
        <f>$D$15</f>
        <v>0</v>
      </c>
      <c r="E4" s="87">
        <v>10</v>
      </c>
    </row>
    <row r="5" spans="1:5" ht="25.5">
      <c r="A5" s="85">
        <v>433659</v>
      </c>
      <c r="B5" s="86" t="s">
        <v>36</v>
      </c>
      <c r="C5" s="87">
        <v>118.68696</v>
      </c>
      <c r="D5" s="88">
        <f>$D$15</f>
        <v>0</v>
      </c>
      <c r="E5" s="87">
        <v>30</v>
      </c>
    </row>
    <row r="6" spans="1:5" ht="25.5">
      <c r="A6" s="21">
        <v>433661</v>
      </c>
      <c r="B6" s="18" t="s">
        <v>37</v>
      </c>
      <c r="C6" s="89">
        <v>118.68696</v>
      </c>
      <c r="D6" s="15">
        <f>$D$15</f>
        <v>0</v>
      </c>
      <c r="E6" s="89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4:E6"/>
  <sheetViews>
    <sheetView zoomScalePageLayoutView="0" workbookViewId="0" topLeftCell="A1">
      <selection activeCell="A7" sqref="A7"/>
    </sheetView>
  </sheetViews>
  <sheetFormatPr defaultColWidth="9.00390625" defaultRowHeight="12.75"/>
  <cols>
    <col min="2" max="2" width="42.25390625" style="0" customWidth="1"/>
    <col min="3" max="3" width="11.875" style="0" customWidth="1"/>
    <col min="4" max="4" width="19.125" style="0" customWidth="1"/>
  </cols>
  <sheetData>
    <row r="4" spans="1:5" ht="25.5">
      <c r="A4" s="85">
        <v>111</v>
      </c>
      <c r="B4" s="86" t="s">
        <v>35</v>
      </c>
      <c r="C4" s="87">
        <v>118.68696</v>
      </c>
      <c r="D4" s="88">
        <f>$D$15</f>
        <v>0</v>
      </c>
      <c r="E4" s="87">
        <v>10</v>
      </c>
    </row>
    <row r="5" spans="1:5" ht="25.5">
      <c r="A5" s="85">
        <v>222</v>
      </c>
      <c r="B5" s="86" t="s">
        <v>36</v>
      </c>
      <c r="C5" s="87">
        <v>118.68696</v>
      </c>
      <c r="D5" s="88">
        <f>$D$15</f>
        <v>0</v>
      </c>
      <c r="E5" s="87">
        <v>30</v>
      </c>
    </row>
    <row r="6" spans="1:5" ht="25.5">
      <c r="A6" s="21">
        <v>333</v>
      </c>
      <c r="B6" s="18" t="s">
        <v>37</v>
      </c>
      <c r="C6" s="89">
        <v>118.68696</v>
      </c>
      <c r="D6" s="15">
        <f>$D$15</f>
        <v>0</v>
      </c>
      <c r="E6" s="89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tabColor rgb="FFFFC000"/>
  </sheetPr>
  <dimension ref="A1:A1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2.00390625" style="0" customWidth="1"/>
  </cols>
  <sheetData>
    <row r="1" ht="12.75">
      <c r="A1" t="s">
        <v>59</v>
      </c>
    </row>
    <row r="2" ht="12.75">
      <c r="A2" s="116" t="s">
        <v>51</v>
      </c>
    </row>
    <row r="3" ht="12.75">
      <c r="A3" s="116" t="s">
        <v>52</v>
      </c>
    </row>
    <row r="4" ht="12.75">
      <c r="A4" s="116" t="s">
        <v>53</v>
      </c>
    </row>
    <row r="5" ht="12.75">
      <c r="A5" s="116" t="s">
        <v>54</v>
      </c>
    </row>
    <row r="6" ht="12.75">
      <c r="A6" s="116" t="s">
        <v>55</v>
      </c>
    </row>
    <row r="7" ht="12.75">
      <c r="A7" s="116" t="s">
        <v>56</v>
      </c>
    </row>
    <row r="8" ht="12.75">
      <c r="A8" s="116" t="s">
        <v>57</v>
      </c>
    </row>
    <row r="9" ht="12.75">
      <c r="A9" s="116" t="s">
        <v>58</v>
      </c>
    </row>
    <row r="10" ht="12.75">
      <c r="A10" s="117" t="s">
        <v>68</v>
      </c>
    </row>
    <row r="11" ht="12.75">
      <c r="A11" t="s">
        <v>69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N6"/>
  <sheetViews>
    <sheetView zoomScalePageLayoutView="0" workbookViewId="0" topLeftCell="A4">
      <selection activeCell="E7" sqref="E7"/>
    </sheetView>
  </sheetViews>
  <sheetFormatPr defaultColWidth="9.00390625" defaultRowHeight="12.75"/>
  <cols>
    <col min="1" max="1" width="11.75390625" style="59" customWidth="1"/>
    <col min="2" max="2" width="29.75390625" style="59" customWidth="1"/>
    <col min="3" max="3" width="9.375" style="59" customWidth="1"/>
    <col min="4" max="4" width="10.375" style="59" customWidth="1"/>
    <col min="5" max="5" width="23.125" style="59" customWidth="1"/>
    <col min="6" max="6" width="12.25390625" style="59" customWidth="1"/>
    <col min="7" max="16384" width="9.125" style="59" customWidth="1"/>
  </cols>
  <sheetData>
    <row r="1" spans="1:5" ht="19.5" customHeight="1">
      <c r="A1" s="57"/>
      <c r="B1" s="58"/>
      <c r="C1" s="58"/>
      <c r="D1" s="58"/>
      <c r="E1" s="58"/>
    </row>
    <row r="2" spans="1:14" ht="33" customHeight="1">
      <c r="A2" s="135"/>
      <c r="B2" s="136"/>
      <c r="C2" s="58"/>
      <c r="D2" s="58"/>
      <c r="E2" s="60"/>
      <c r="F2" s="137"/>
      <c r="G2" s="137"/>
      <c r="H2" s="61"/>
      <c r="I2" s="61"/>
      <c r="J2" s="61"/>
      <c r="K2" s="61"/>
      <c r="L2" s="61"/>
      <c r="M2" s="61"/>
      <c r="N2" s="61"/>
    </row>
    <row r="3" spans="1:5" ht="20.25">
      <c r="A3" s="138" t="s">
        <v>18</v>
      </c>
      <c r="B3" s="139"/>
      <c r="C3" s="139"/>
      <c r="D3" s="139"/>
      <c r="E3" s="140"/>
    </row>
    <row r="4" spans="1:5" ht="13.5">
      <c r="A4" s="62" t="s">
        <v>19</v>
      </c>
      <c r="B4" s="62" t="s">
        <v>20</v>
      </c>
      <c r="C4" s="62" t="s">
        <v>21</v>
      </c>
      <c r="D4" s="62" t="s">
        <v>22</v>
      </c>
      <c r="E4" s="62" t="s">
        <v>23</v>
      </c>
    </row>
    <row r="5" spans="1:5" ht="12.75">
      <c r="A5" s="63">
        <v>120000</v>
      </c>
      <c r="B5" s="64" t="s">
        <v>24</v>
      </c>
      <c r="C5" s="65" t="s">
        <v>25</v>
      </c>
      <c r="D5" s="66" t="s">
        <v>26</v>
      </c>
      <c r="E5" s="67">
        <v>120</v>
      </c>
    </row>
    <row r="6" spans="1:5" ht="12.75">
      <c r="A6" s="63">
        <v>240000</v>
      </c>
      <c r="B6" s="64" t="s">
        <v>27</v>
      </c>
      <c r="C6" s="65" t="s">
        <v>25</v>
      </c>
      <c r="D6" s="66" t="s">
        <v>26</v>
      </c>
      <c r="E6" s="67">
        <v>160000</v>
      </c>
    </row>
    <row r="8" ht="12.75"/>
    <row r="9" ht="12.75"/>
  </sheetData>
  <sheetProtection/>
  <mergeCells count="3">
    <mergeCell ref="A2:B2"/>
    <mergeCell ref="F2:G2"/>
    <mergeCell ref="A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F5"/>
  <sheetViews>
    <sheetView zoomScalePageLayoutView="0" workbookViewId="0" topLeftCell="A1">
      <selection activeCell="B13" sqref="B13"/>
    </sheetView>
  </sheetViews>
  <sheetFormatPr defaultColWidth="11.625" defaultRowHeight="12.75"/>
  <cols>
    <col min="1" max="1" width="9.875" style="0" customWidth="1"/>
    <col min="2" max="2" width="35.25390625" style="0" customWidth="1"/>
    <col min="3" max="3" width="8.125" style="0" customWidth="1"/>
    <col min="4" max="4" width="7.375" style="0" customWidth="1"/>
    <col min="5" max="5" width="8.75390625" style="76" customWidth="1"/>
    <col min="6" max="6" width="6.375" style="0" customWidth="1"/>
  </cols>
  <sheetData>
    <row r="1" ht="13.5" thickBot="1"/>
    <row r="2" spans="1:6" ht="13.5" thickBot="1">
      <c r="A2" s="124"/>
      <c r="B2" s="125" t="s">
        <v>12</v>
      </c>
      <c r="C2" s="126"/>
      <c r="D2" s="127">
        <v>0.1</v>
      </c>
      <c r="E2" s="128"/>
      <c r="F2" s="126"/>
    </row>
    <row r="3" spans="1:6" ht="13.5" thickBot="1">
      <c r="A3" s="129" t="s">
        <v>17</v>
      </c>
      <c r="B3" s="129" t="s">
        <v>11</v>
      </c>
      <c r="C3" s="129" t="s">
        <v>66</v>
      </c>
      <c r="D3" s="130" t="s">
        <v>12</v>
      </c>
      <c r="E3" s="131" t="s">
        <v>28</v>
      </c>
      <c r="F3" s="132"/>
    </row>
    <row r="4" spans="1:6" ht="13.5" thickBot="1">
      <c r="A4" s="141" t="s">
        <v>29</v>
      </c>
      <c r="B4" s="142"/>
      <c r="C4" s="142"/>
      <c r="D4" s="142"/>
      <c r="E4" s="142"/>
      <c r="F4" s="143"/>
    </row>
    <row r="5" spans="1:6" ht="12.75">
      <c r="A5" s="110" t="s">
        <v>67</v>
      </c>
      <c r="B5" s="111" t="s">
        <v>30</v>
      </c>
      <c r="C5" s="112">
        <v>874</v>
      </c>
      <c r="D5" s="113">
        <f>$D$2</f>
        <v>0.1</v>
      </c>
      <c r="E5" s="114">
        <f>C5*(1-$D$2)</f>
        <v>786.6</v>
      </c>
      <c r="F5" s="115" t="s">
        <v>31</v>
      </c>
    </row>
  </sheetData>
  <sheetProtection/>
  <mergeCells count="1">
    <mergeCell ref="A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G4"/>
  <sheetViews>
    <sheetView zoomScalePageLayoutView="0" workbookViewId="0" topLeftCell="A1">
      <selection activeCell="F10" sqref="A5:F10"/>
    </sheetView>
  </sheetViews>
  <sheetFormatPr defaultColWidth="9.125" defaultRowHeight="12.75"/>
  <cols>
    <col min="1" max="1" width="13.00390625" style="0" customWidth="1"/>
    <col min="2" max="2" width="35.875" style="0" customWidth="1"/>
    <col min="3" max="3" width="8.00390625" style="0" hidden="1" customWidth="1"/>
    <col min="4" max="4" width="8.75390625" style="0" hidden="1" customWidth="1"/>
    <col min="5" max="5" width="11.00390625" style="0" customWidth="1"/>
    <col min="6" max="6" width="9.125" style="0" customWidth="1"/>
  </cols>
  <sheetData>
    <row r="1" spans="1:6" ht="13.5" thickBot="1">
      <c r="A1" s="77" t="s">
        <v>17</v>
      </c>
      <c r="B1" s="77" t="s">
        <v>11</v>
      </c>
      <c r="C1" s="77"/>
      <c r="D1" s="77"/>
      <c r="E1" s="78" t="s">
        <v>28</v>
      </c>
      <c r="F1" s="79"/>
    </row>
    <row r="2" spans="1:6" ht="13.5" thickBot="1">
      <c r="A2" s="144" t="s">
        <v>32</v>
      </c>
      <c r="B2" s="145"/>
      <c r="C2" s="145"/>
      <c r="D2" s="145"/>
      <c r="E2" s="145"/>
      <c r="F2" s="146"/>
    </row>
    <row r="3" spans="1:7" ht="12.75">
      <c r="A3" s="68"/>
      <c r="B3" s="69" t="s">
        <v>33</v>
      </c>
      <c r="C3" s="69"/>
      <c r="D3" s="69"/>
      <c r="E3" s="70">
        <v>2085</v>
      </c>
      <c r="F3" s="71" t="s">
        <v>31</v>
      </c>
      <c r="G3" s="80"/>
    </row>
    <row r="4" spans="1:7" ht="12.75">
      <c r="A4" s="72"/>
      <c r="B4" s="73" t="s">
        <v>34</v>
      </c>
      <c r="C4" s="73"/>
      <c r="D4" s="73"/>
      <c r="E4" s="74">
        <v>2310</v>
      </c>
      <c r="F4" s="75" t="s">
        <v>31</v>
      </c>
      <c r="G4" s="80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F16" sqref="A4:F16"/>
    </sheetView>
  </sheetViews>
  <sheetFormatPr defaultColWidth="9.00390625" defaultRowHeight="12.75"/>
  <cols>
    <col min="2" max="2" width="66.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F27" sqref="A1:F27"/>
    </sheetView>
  </sheetViews>
  <sheetFormatPr defaultColWidth="9.00390625" defaultRowHeight="12.75"/>
  <cols>
    <col min="1" max="1" width="14.375" style="82" customWidth="1"/>
    <col min="2" max="2" width="71.375" style="81" customWidth="1"/>
    <col min="3" max="3" width="13.75390625" style="83" customWidth="1"/>
    <col min="4" max="4" width="9.125" style="81" customWidth="1"/>
    <col min="5" max="5" width="9.125" style="84" customWidth="1"/>
    <col min="6" max="16384" width="9.125" style="8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H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6:A7"/>
    </sheetView>
  </sheetViews>
  <sheetFormatPr defaultColWidth="9.00390625" defaultRowHeight="12.75"/>
  <cols>
    <col min="1" max="1" width="9.75390625" style="1" customWidth="1"/>
    <col min="2" max="2" width="50.125" style="1" customWidth="1"/>
    <col min="3" max="3" width="10.375" style="8" bestFit="1" customWidth="1"/>
    <col min="4" max="4" width="9.75390625" style="6" customWidth="1"/>
    <col min="5" max="5" width="9.75390625" style="8" customWidth="1"/>
    <col min="6" max="16384" width="9.125" style="1" customWidth="1"/>
  </cols>
  <sheetData>
    <row r="1" spans="1:8" ht="18">
      <c r="A1" s="147" t="s">
        <v>9</v>
      </c>
      <c r="B1" s="147"/>
      <c r="C1" s="147"/>
      <c r="F1" s="5"/>
      <c r="G1" s="5"/>
      <c r="H1" s="5"/>
    </row>
    <row r="2" spans="1:5" s="5" customFormat="1" ht="12.75">
      <c r="A2" s="148" t="s">
        <v>5</v>
      </c>
      <c r="B2" s="148"/>
      <c r="C2" s="19" t="s">
        <v>4</v>
      </c>
      <c r="D2" s="20">
        <v>30</v>
      </c>
      <c r="E2" s="8"/>
    </row>
    <row r="3" spans="1:8" s="5" customFormat="1" ht="13.5" thickBot="1">
      <c r="A3" s="148" t="s">
        <v>2</v>
      </c>
      <c r="B3" s="148"/>
      <c r="C3" s="9" t="s">
        <v>6</v>
      </c>
      <c r="D3" s="6"/>
      <c r="E3" s="8"/>
      <c r="F3" s="1"/>
      <c r="G3" s="1"/>
      <c r="H3" s="1"/>
    </row>
    <row r="4" spans="1:5" ht="30" customHeight="1" thickBot="1">
      <c r="A4" s="2" t="s">
        <v>10</v>
      </c>
      <c r="B4" s="3" t="s">
        <v>11</v>
      </c>
      <c r="C4" s="7" t="s">
        <v>8</v>
      </c>
      <c r="D4" s="4" t="s">
        <v>7</v>
      </c>
      <c r="E4" s="7" t="s">
        <v>3</v>
      </c>
    </row>
    <row r="5" spans="1:8" ht="12.75">
      <c r="A5" s="10"/>
      <c r="B5" s="11"/>
      <c r="C5" s="12"/>
      <c r="D5" s="13">
        <v>30</v>
      </c>
      <c r="E5" s="14"/>
      <c r="F5" s="17"/>
      <c r="G5" s="17"/>
      <c r="H5" s="17"/>
    </row>
    <row r="6" spans="1:5" s="17" customFormat="1" ht="12" customHeight="1">
      <c r="A6" s="21">
        <v>674596</v>
      </c>
      <c r="B6" s="18" t="s">
        <v>0</v>
      </c>
      <c r="C6" s="16">
        <v>7.54188</v>
      </c>
      <c r="D6" s="15">
        <f>$D$5</f>
        <v>30</v>
      </c>
      <c r="E6" s="16">
        <f>C6*$D$2*(1-D6/100)</f>
        <v>158.37947999999997</v>
      </c>
    </row>
    <row r="7" spans="1:5" s="17" customFormat="1" ht="12" customHeight="1">
      <c r="A7" s="21">
        <v>674597</v>
      </c>
      <c r="B7" s="18" t="s">
        <v>1</v>
      </c>
      <c r="C7" s="16">
        <v>7.54188</v>
      </c>
      <c r="D7" s="15">
        <f>$D$5</f>
        <v>30</v>
      </c>
      <c r="E7" s="16">
        <f>C7*$D$2*(1-D7/100)</f>
        <v>158.37947999999997</v>
      </c>
    </row>
  </sheetData>
  <sheetProtection/>
  <mergeCells count="3">
    <mergeCell ref="A1:C1"/>
    <mergeCell ref="A2:B2"/>
    <mergeCell ref="A3:B3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portrait" paperSize="9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H5"/>
  <sheetViews>
    <sheetView zoomScalePageLayoutView="0" workbookViewId="0" topLeftCell="A1">
      <selection activeCell="H2" sqref="A2:H2"/>
    </sheetView>
  </sheetViews>
  <sheetFormatPr defaultColWidth="9.00390625" defaultRowHeight="12.75"/>
  <cols>
    <col min="1" max="1" width="13.875" style="0" customWidth="1"/>
    <col min="2" max="2" width="54.75390625" style="0" customWidth="1"/>
    <col min="3" max="3" width="12.875" style="0" customWidth="1"/>
    <col min="4" max="4" width="11.00390625" style="0" customWidth="1"/>
    <col min="5" max="5" width="11.125" style="0" customWidth="1"/>
    <col min="6" max="6" width="15.875" style="0" customWidth="1"/>
    <col min="7" max="7" width="12.25390625" style="0" customWidth="1"/>
    <col min="8" max="8" width="22.625" style="0" customWidth="1"/>
  </cols>
  <sheetData>
    <row r="1" spans="1:8" ht="12.75">
      <c r="A1" s="90"/>
      <c r="B1" s="91"/>
      <c r="C1" s="92"/>
      <c r="D1" s="93"/>
      <c r="E1" s="93"/>
      <c r="F1" s="93"/>
      <c r="G1" s="92"/>
      <c r="H1" s="90"/>
    </row>
    <row r="2" spans="1:8" ht="33.75">
      <c r="A2" s="94" t="s">
        <v>38</v>
      </c>
      <c r="B2" s="94" t="s">
        <v>39</v>
      </c>
      <c r="C2" s="94" t="s">
        <v>40</v>
      </c>
      <c r="D2" s="95" t="s">
        <v>41</v>
      </c>
      <c r="E2" s="95" t="s">
        <v>42</v>
      </c>
      <c r="F2" s="105" t="s">
        <v>60</v>
      </c>
      <c r="G2" s="106" t="s">
        <v>61</v>
      </c>
      <c r="H2" s="107" t="s">
        <v>62</v>
      </c>
    </row>
    <row r="3" spans="1:8" ht="12.75">
      <c r="A3" s="96">
        <v>1</v>
      </c>
      <c r="B3" s="96">
        <v>2</v>
      </c>
      <c r="C3" s="96">
        <v>3</v>
      </c>
      <c r="D3" s="97">
        <v>4</v>
      </c>
      <c r="E3" s="96">
        <v>5</v>
      </c>
      <c r="F3" s="96"/>
      <c r="G3" s="96">
        <v>6</v>
      </c>
      <c r="H3" s="96">
        <v>7</v>
      </c>
    </row>
    <row r="4" spans="1:8" ht="12.75">
      <c r="A4" s="98" t="s">
        <v>43</v>
      </c>
      <c r="B4" s="99" t="s">
        <v>44</v>
      </c>
      <c r="C4" s="100">
        <v>1</v>
      </c>
      <c r="D4" s="101">
        <v>78.95</v>
      </c>
      <c r="E4" s="102">
        <v>2952.73</v>
      </c>
      <c r="F4" s="102">
        <v>94.74</v>
      </c>
      <c r="G4" s="108" t="s">
        <v>63</v>
      </c>
      <c r="H4" s="109" t="s">
        <v>64</v>
      </c>
    </row>
    <row r="5" spans="1:8" ht="12.75">
      <c r="A5" s="98" t="s">
        <v>45</v>
      </c>
      <c r="B5" s="99" t="s">
        <v>46</v>
      </c>
      <c r="C5" s="100">
        <v>1</v>
      </c>
      <c r="D5" s="101">
        <v>16.7</v>
      </c>
      <c r="E5" s="102">
        <v>624.5799999999999</v>
      </c>
      <c r="F5" s="102">
        <v>20.04</v>
      </c>
      <c r="G5" s="108" t="s">
        <v>63</v>
      </c>
      <c r="H5" s="109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5:E6"/>
  <sheetViews>
    <sheetView zoomScalePageLayoutView="0" workbookViewId="0" topLeftCell="A1">
      <selection activeCell="G20" sqref="A7:G20"/>
    </sheetView>
  </sheetViews>
  <sheetFormatPr defaultColWidth="9.00390625" defaultRowHeight="12.75"/>
  <cols>
    <col min="2" max="2" width="57.625" style="0" customWidth="1"/>
    <col min="4" max="4" width="10.375" style="0" customWidth="1"/>
    <col min="5" max="5" width="14.00390625" style="0" customWidth="1"/>
  </cols>
  <sheetData>
    <row r="5" spans="1:5" ht="12.75">
      <c r="A5" s="98" t="s">
        <v>47</v>
      </c>
      <c r="B5" s="99" t="s">
        <v>48</v>
      </c>
      <c r="C5" s="100">
        <v>1</v>
      </c>
      <c r="D5" s="101">
        <v>35.92</v>
      </c>
      <c r="E5" s="102">
        <v>1343.408</v>
      </c>
    </row>
    <row r="6" spans="1:5" ht="12.75">
      <c r="A6" s="98" t="s">
        <v>49</v>
      </c>
      <c r="B6" s="99" t="s">
        <v>50</v>
      </c>
      <c r="C6" s="100">
        <v>1</v>
      </c>
      <c r="D6" s="101">
        <v>38.13</v>
      </c>
      <c r="E6" s="102">
        <v>1426.0620000000001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Микитченко</dc:creator>
  <cp:keywords/>
  <dc:description/>
  <cp:lastModifiedBy>Elena</cp:lastModifiedBy>
  <cp:lastPrinted>2015-11-05T08:39:35Z</cp:lastPrinted>
  <dcterms:created xsi:type="dcterms:W3CDTF">2002-07-02T06:02:23Z</dcterms:created>
  <dcterms:modified xsi:type="dcterms:W3CDTF">2015-11-09T07:46:27Z</dcterms:modified>
  <cp:category/>
  <cp:version/>
  <cp:contentType/>
  <cp:contentStatus/>
</cp:coreProperties>
</file>