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15" windowWidth="19035" windowHeight="11655" activeTab="1"/>
  </bookViews>
  <sheets>
    <sheet name="Протоколы" sheetId="1" r:id="rId1"/>
    <sheet name="Общий протокол перечня матер" sheetId="2" r:id="rId2"/>
  </sheets>
  <externalReferences>
    <externalReference r:id="rId3"/>
    <externalReference r:id="rId4"/>
  </externalReferences>
  <definedNames>
    <definedName name="_xlnm._FilterDatabase" localSheetId="1" hidden="1">'Общий протокол перечня матер'!$A$1:$A$166</definedName>
    <definedName name="_xlnm.Print_Area" localSheetId="1">'Общий протокол перечня матер'!$B$1:$H$166</definedName>
  </definedNames>
  <calcPr calcId="125725"/>
  <pivotCaches>
    <pivotCache cacheId="28" r:id="rId5"/>
    <pivotCache cacheId="29" r:id="rId6"/>
  </pivotCaches>
</workbook>
</file>

<file path=xl/calcChain.xml><?xml version="1.0" encoding="utf-8"?>
<calcChain xmlns="http://schemas.openxmlformats.org/spreadsheetml/2006/main">
  <c r="D11" i="2"/>
  <c r="P119" i="1"/>
  <c r="O119"/>
  <c r="N119"/>
  <c r="M119"/>
  <c r="L119"/>
  <c r="K119"/>
  <c r="J119"/>
  <c r="I119"/>
  <c r="H119"/>
  <c r="G119"/>
  <c r="F119"/>
  <c r="E119"/>
  <c r="D119"/>
  <c r="C119"/>
  <c r="B119"/>
  <c r="P118"/>
  <c r="O118"/>
  <c r="N118"/>
  <c r="M118"/>
  <c r="L118"/>
  <c r="K118"/>
  <c r="J118"/>
  <c r="I118"/>
  <c r="H118"/>
  <c r="G118"/>
  <c r="F118"/>
  <c r="E118"/>
  <c r="D118"/>
  <c r="C118"/>
  <c r="B118"/>
  <c r="P117"/>
  <c r="O117"/>
  <c r="N117"/>
  <c r="M117"/>
  <c r="L117"/>
  <c r="K117"/>
  <c r="J117"/>
  <c r="I117"/>
  <c r="H117"/>
  <c r="G117"/>
  <c r="F117"/>
  <c r="E117"/>
  <c r="D117"/>
  <c r="C117"/>
  <c r="B117"/>
  <c r="P116"/>
  <c r="O116"/>
  <c r="N116"/>
  <c r="M116"/>
  <c r="L116"/>
  <c r="K116"/>
  <c r="J116"/>
  <c r="I116"/>
  <c r="H116"/>
  <c r="G116"/>
  <c r="F116"/>
  <c r="E116"/>
  <c r="D116"/>
  <c r="C116"/>
  <c r="B116"/>
  <c r="P115"/>
  <c r="O115"/>
  <c r="N115"/>
  <c r="M115"/>
  <c r="L115"/>
  <c r="K115"/>
  <c r="J115"/>
  <c r="I115"/>
  <c r="H115"/>
  <c r="G115"/>
  <c r="F115"/>
  <c r="E115"/>
  <c r="D115"/>
  <c r="C115"/>
  <c r="B115"/>
  <c r="P114"/>
  <c r="O114"/>
  <c r="N114"/>
  <c r="M114"/>
  <c r="L114"/>
  <c r="K114"/>
  <c r="J114"/>
  <c r="I114"/>
  <c r="H114"/>
  <c r="G114"/>
  <c r="F114"/>
  <c r="E114"/>
  <c r="D114"/>
  <c r="C114"/>
  <c r="B114"/>
  <c r="P113"/>
  <c r="O113"/>
  <c r="N113"/>
  <c r="M113"/>
  <c r="L113"/>
  <c r="K113"/>
  <c r="J113"/>
  <c r="I113"/>
  <c r="H113"/>
  <c r="G113"/>
  <c r="F113"/>
  <c r="E113"/>
  <c r="D113"/>
  <c r="C113"/>
  <c r="B113"/>
  <c r="P112"/>
  <c r="O112"/>
  <c r="N112"/>
  <c r="M112"/>
  <c r="L112"/>
  <c r="K112"/>
  <c r="J112"/>
  <c r="I112"/>
  <c r="H112"/>
  <c r="G112"/>
  <c r="F112"/>
  <c r="E112"/>
  <c r="D112"/>
  <c r="C112"/>
  <c r="B112"/>
  <c r="P111"/>
  <c r="O111"/>
  <c r="N111"/>
  <c r="M111"/>
  <c r="L111"/>
  <c r="K111"/>
  <c r="J111"/>
  <c r="I111"/>
  <c r="H111"/>
  <c r="G111"/>
  <c r="F111"/>
  <c r="E111"/>
  <c r="D111"/>
  <c r="C111"/>
  <c r="B111"/>
  <c r="P110"/>
  <c r="O110"/>
  <c r="N110"/>
  <c r="M110"/>
  <c r="L110"/>
  <c r="K110"/>
  <c r="J110"/>
  <c r="I110"/>
  <c r="H110"/>
  <c r="G110"/>
  <c r="F110"/>
  <c r="E110"/>
  <c r="D110"/>
  <c r="C110"/>
  <c r="B110"/>
  <c r="P109"/>
  <c r="O109"/>
  <c r="N109"/>
  <c r="M109"/>
  <c r="L109"/>
  <c r="K109"/>
  <c r="J109"/>
  <c r="I109"/>
  <c r="H109"/>
  <c r="G109"/>
  <c r="F109"/>
  <c r="E109"/>
  <c r="D109"/>
  <c r="C109"/>
  <c r="B109"/>
  <c r="P108"/>
  <c r="O108"/>
  <c r="N108"/>
  <c r="M108"/>
  <c r="L108"/>
  <c r="K108"/>
  <c r="J108"/>
  <c r="I108"/>
  <c r="H108"/>
  <c r="G108"/>
  <c r="F108"/>
  <c r="E108"/>
  <c r="D108"/>
  <c r="C108"/>
  <c r="B108"/>
  <c r="P107"/>
  <c r="O107"/>
  <c r="N107"/>
  <c r="M107"/>
  <c r="L107"/>
  <c r="K107"/>
  <c r="J107"/>
  <c r="I107"/>
  <c r="H107"/>
  <c r="G107"/>
  <c r="F107"/>
  <c r="E107"/>
  <c r="D107"/>
  <c r="C107"/>
  <c r="B107"/>
  <c r="P106"/>
  <c r="O106"/>
  <c r="N106"/>
  <c r="M106"/>
  <c r="L106"/>
  <c r="K106"/>
  <c r="J106"/>
  <c r="I106"/>
  <c r="H106"/>
  <c r="G106"/>
  <c r="F106"/>
  <c r="E106"/>
  <c r="D106"/>
  <c r="C106"/>
  <c r="B106"/>
  <c r="P105"/>
  <c r="O105"/>
  <c r="N105"/>
  <c r="M105"/>
  <c r="L105"/>
  <c r="K105"/>
  <c r="J105"/>
  <c r="I105"/>
  <c r="H105"/>
  <c r="G105"/>
  <c r="F105"/>
  <c r="E105"/>
  <c r="D105"/>
  <c r="C105"/>
  <c r="B105"/>
  <c r="P104"/>
  <c r="O104"/>
  <c r="N104"/>
  <c r="M104"/>
  <c r="L104"/>
  <c r="K104"/>
  <c r="J104"/>
  <c r="I104"/>
  <c r="H104"/>
  <c r="G104"/>
  <c r="F104"/>
  <c r="E104"/>
  <c r="D104"/>
  <c r="C104"/>
  <c r="B104"/>
  <c r="P103"/>
  <c r="O103"/>
  <c r="N103"/>
  <c r="M103"/>
  <c r="L103"/>
  <c r="K103"/>
  <c r="J103"/>
  <c r="I103"/>
  <c r="H103"/>
  <c r="G103"/>
  <c r="F103"/>
  <c r="E103"/>
  <c r="D103"/>
  <c r="C103"/>
  <c r="B103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130"/>
  <c r="O130"/>
  <c r="N130"/>
  <c r="M130"/>
  <c r="L130"/>
  <c r="K130"/>
  <c r="J130"/>
  <c r="I130"/>
  <c r="H130"/>
  <c r="G130"/>
  <c r="F130"/>
  <c r="E130"/>
  <c r="D130"/>
  <c r="C130"/>
  <c r="B130"/>
  <c r="P129"/>
  <c r="O129"/>
  <c r="N129"/>
  <c r="M129"/>
  <c r="L129"/>
  <c r="K129"/>
  <c r="J129"/>
  <c r="I129"/>
  <c r="H129"/>
  <c r="G129"/>
  <c r="F129"/>
  <c r="E129"/>
  <c r="D129"/>
  <c r="C129"/>
  <c r="B129"/>
  <c r="P128"/>
  <c r="O128"/>
  <c r="N128"/>
  <c r="M128"/>
  <c r="L128"/>
  <c r="K128"/>
  <c r="J128"/>
  <c r="I128"/>
  <c r="H128"/>
  <c r="G128"/>
  <c r="F128"/>
  <c r="E128"/>
  <c r="D128"/>
  <c r="C128"/>
  <c r="B128"/>
  <c r="P127"/>
  <c r="O127"/>
  <c r="N127"/>
  <c r="M127"/>
  <c r="L127"/>
  <c r="K127"/>
  <c r="J127"/>
  <c r="I127"/>
  <c r="H127"/>
  <c r="G127"/>
  <c r="F127"/>
  <c r="E127"/>
  <c r="D127"/>
  <c r="C127"/>
  <c r="B127"/>
  <c r="P126"/>
  <c r="O126"/>
  <c r="N126"/>
  <c r="M126"/>
  <c r="L126"/>
  <c r="K126"/>
  <c r="J126"/>
  <c r="I126"/>
  <c r="H126"/>
  <c r="G126"/>
  <c r="F126"/>
  <c r="E126"/>
  <c r="D126"/>
  <c r="C126"/>
  <c r="B126"/>
  <c r="P125"/>
  <c r="O125"/>
  <c r="N125"/>
  <c r="M125"/>
  <c r="L125"/>
  <c r="K125"/>
  <c r="J125"/>
  <c r="I125"/>
  <c r="H125"/>
  <c r="G125"/>
  <c r="F125"/>
  <c r="E125"/>
  <c r="D125"/>
  <c r="C125"/>
  <c r="B125"/>
  <c r="P124"/>
  <c r="O124"/>
  <c r="N124"/>
  <c r="M124"/>
  <c r="L124"/>
  <c r="K124"/>
  <c r="J124"/>
  <c r="I124"/>
  <c r="H124"/>
  <c r="G124"/>
  <c r="F124"/>
  <c r="E124"/>
  <c r="D124"/>
  <c r="C124"/>
  <c r="B124"/>
  <c r="P123"/>
  <c r="O123"/>
  <c r="N123"/>
  <c r="M123"/>
  <c r="L123"/>
  <c r="K123"/>
  <c r="J123"/>
  <c r="I123"/>
  <c r="H123"/>
  <c r="G123"/>
  <c r="F123"/>
  <c r="E123"/>
  <c r="D123"/>
  <c r="C123"/>
  <c r="B123"/>
  <c r="P122"/>
  <c r="O122"/>
  <c r="N122"/>
  <c r="M122"/>
  <c r="L122"/>
  <c r="K122"/>
  <c r="J122"/>
  <c r="I122"/>
  <c r="H122"/>
  <c r="G122"/>
  <c r="F122"/>
  <c r="E122"/>
  <c r="D122"/>
  <c r="C122"/>
  <c r="B122"/>
  <c r="P121"/>
  <c r="O121"/>
  <c r="N121"/>
  <c r="M121"/>
  <c r="L121"/>
  <c r="K121"/>
  <c r="J121"/>
  <c r="I121"/>
  <c r="H121"/>
  <c r="G121"/>
  <c r="F121"/>
  <c r="E121"/>
  <c r="D121"/>
  <c r="C121"/>
  <c r="B121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H161" i="2"/>
  <c r="H160"/>
  <c r="A5"/>
  <c r="A6"/>
  <c r="A7"/>
  <c r="A8"/>
  <c r="A9"/>
  <c r="A10"/>
  <c r="A4"/>
  <c r="F126"/>
  <c r="F127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G15"/>
  <c r="E15"/>
  <c r="D28"/>
  <c r="F28"/>
  <c r="D29"/>
  <c r="F29"/>
  <c r="D30"/>
  <c r="F30"/>
  <c r="D31"/>
  <c r="F31"/>
  <c r="D32"/>
  <c r="F32"/>
  <c r="D33"/>
  <c r="F33"/>
  <c r="D34"/>
  <c r="F34"/>
  <c r="D35"/>
  <c r="F35"/>
  <c r="D36"/>
  <c r="F36"/>
  <c r="D37"/>
  <c r="F37"/>
  <c r="D38"/>
  <c r="F38"/>
  <c r="D39"/>
  <c r="F39"/>
  <c r="D40"/>
  <c r="F40"/>
  <c r="D41"/>
  <c r="F41"/>
  <c r="D42"/>
  <c r="F42"/>
  <c r="D43"/>
  <c r="F43"/>
  <c r="D44"/>
  <c r="F44"/>
  <c r="D45"/>
  <c r="F45"/>
  <c r="D46"/>
  <c r="F46"/>
  <c r="D47"/>
  <c r="F47"/>
  <c r="D48"/>
  <c r="F48"/>
  <c r="D49"/>
  <c r="F49"/>
  <c r="D50"/>
  <c r="F50"/>
  <c r="D51"/>
  <c r="F51"/>
  <c r="D52"/>
  <c r="F52"/>
  <c r="D53"/>
  <c r="F53"/>
  <c r="D54"/>
  <c r="F54"/>
  <c r="D55"/>
  <c r="F55"/>
  <c r="D56"/>
  <c r="F56"/>
  <c r="D57"/>
  <c r="F57"/>
  <c r="D58"/>
  <c r="F58"/>
  <c r="D59"/>
  <c r="F59"/>
  <c r="D60"/>
  <c r="F60"/>
  <c r="D61"/>
  <c r="F61"/>
  <c r="D62"/>
  <c r="F62"/>
  <c r="D63"/>
  <c r="F63"/>
  <c r="D64"/>
  <c r="F64"/>
  <c r="D65"/>
  <c r="F65"/>
  <c r="D66"/>
  <c r="F66"/>
  <c r="D67"/>
  <c r="F67"/>
  <c r="D68"/>
  <c r="F68"/>
  <c r="D69"/>
  <c r="F69"/>
  <c r="D70"/>
  <c r="F70"/>
  <c r="D71"/>
  <c r="F71"/>
  <c r="D72"/>
  <c r="F72"/>
  <c r="D73"/>
  <c r="F73"/>
  <c r="D74"/>
  <c r="F74"/>
  <c r="D75"/>
  <c r="F75"/>
  <c r="D76"/>
  <c r="F76"/>
  <c r="D77"/>
  <c r="F77"/>
  <c r="D78"/>
  <c r="F78"/>
  <c r="D79"/>
  <c r="F79"/>
  <c r="D80"/>
  <c r="F80"/>
  <c r="D81"/>
  <c r="F81"/>
  <c r="D82"/>
  <c r="F82"/>
  <c r="D83"/>
  <c r="F83"/>
  <c r="D84"/>
  <c r="F84"/>
  <c r="D85"/>
  <c r="F85"/>
  <c r="D86"/>
  <c r="F86"/>
  <c r="D87"/>
  <c r="A87" s="1"/>
  <c r="B87" s="1"/>
  <c r="F87"/>
  <c r="D88"/>
  <c r="F88"/>
  <c r="D89"/>
  <c r="A89" s="1"/>
  <c r="B89" s="1"/>
  <c r="F89"/>
  <c r="D90"/>
  <c r="F90"/>
  <c r="D91"/>
  <c r="A91" s="1"/>
  <c r="B91" s="1"/>
  <c r="F91"/>
  <c r="D92"/>
  <c r="F92"/>
  <c r="D93"/>
  <c r="A93" s="1"/>
  <c r="B93" s="1"/>
  <c r="F93"/>
  <c r="D94"/>
  <c r="F94"/>
  <c r="D95"/>
  <c r="A95" s="1"/>
  <c r="B95" s="1"/>
  <c r="F95"/>
  <c r="D96"/>
  <c r="A96" s="1"/>
  <c r="B96" s="1"/>
  <c r="F96"/>
  <c r="D97"/>
  <c r="A97" s="1"/>
  <c r="B97" s="1"/>
  <c r="F97"/>
  <c r="D98"/>
  <c r="A98" s="1"/>
  <c r="B98" s="1"/>
  <c r="F98"/>
  <c r="A28"/>
  <c r="B28" s="1"/>
  <c r="A29"/>
  <c r="B29" s="1"/>
  <c r="A30"/>
  <c r="B30" s="1"/>
  <c r="A31"/>
  <c r="B31" s="1"/>
  <c r="A32"/>
  <c r="B32" s="1"/>
  <c r="A33"/>
  <c r="B33" s="1"/>
  <c r="A34"/>
  <c r="B34" s="1"/>
  <c r="A35"/>
  <c r="B35" s="1"/>
  <c r="A36"/>
  <c r="B36" s="1"/>
  <c r="A37"/>
  <c r="B37" s="1"/>
  <c r="A38"/>
  <c r="B38" s="1"/>
  <c r="A39"/>
  <c r="B39" s="1"/>
  <c r="A40"/>
  <c r="B40" s="1"/>
  <c r="A41"/>
  <c r="B41" s="1"/>
  <c r="A42"/>
  <c r="B42" s="1"/>
  <c r="A43"/>
  <c r="B43" s="1"/>
  <c r="A44"/>
  <c r="B44" s="1"/>
  <c r="A45"/>
  <c r="B45" s="1"/>
  <c r="A46"/>
  <c r="B46" s="1"/>
  <c r="A47"/>
  <c r="B47" s="1"/>
  <c r="A48"/>
  <c r="B48" s="1"/>
  <c r="A49"/>
  <c r="B49" s="1"/>
  <c r="A50"/>
  <c r="B50" s="1"/>
  <c r="A51"/>
  <c r="B51" s="1"/>
  <c r="A52"/>
  <c r="B52" s="1"/>
  <c r="A53"/>
  <c r="B53" s="1"/>
  <c r="A54"/>
  <c r="B54" s="1"/>
  <c r="A55"/>
  <c r="B55" s="1"/>
  <c r="A56"/>
  <c r="B56" s="1"/>
  <c r="A57"/>
  <c r="B57" s="1"/>
  <c r="A58"/>
  <c r="B58" s="1"/>
  <c r="A59"/>
  <c r="B59" s="1"/>
  <c r="A60"/>
  <c r="B60" s="1"/>
  <c r="A61"/>
  <c r="B61" s="1"/>
  <c r="A62"/>
  <c r="B62" s="1"/>
  <c r="A63"/>
  <c r="B63" s="1"/>
  <c r="A64"/>
  <c r="B64" s="1"/>
  <c r="A65"/>
  <c r="B65" s="1"/>
  <c r="A66"/>
  <c r="B66" s="1"/>
  <c r="A67"/>
  <c r="B67" s="1"/>
  <c r="A68"/>
  <c r="B68" s="1"/>
  <c r="A69"/>
  <c r="B69" s="1"/>
  <c r="A70"/>
  <c r="B70" s="1"/>
  <c r="A71"/>
  <c r="B71" s="1"/>
  <c r="A72"/>
  <c r="B72" s="1"/>
  <c r="A73"/>
  <c r="B73" s="1"/>
  <c r="A74"/>
  <c r="B74" s="1"/>
  <c r="A75"/>
  <c r="B75" s="1"/>
  <c r="A76"/>
  <c r="B76" s="1"/>
  <c r="A77"/>
  <c r="B77" s="1"/>
  <c r="A78"/>
  <c r="B78" s="1"/>
  <c r="A79"/>
  <c r="B79" s="1"/>
  <c r="A80"/>
  <c r="B80" s="1"/>
  <c r="A81"/>
  <c r="B81" s="1"/>
  <c r="A82"/>
  <c r="B82" s="1"/>
  <c r="A83"/>
  <c r="B83" s="1"/>
  <c r="A84"/>
  <c r="B84" s="1"/>
  <c r="A85"/>
  <c r="B85" s="1"/>
  <c r="A86"/>
  <c r="B86" s="1"/>
  <c r="A88"/>
  <c r="B88" s="1"/>
  <c r="A90"/>
  <c r="B90" s="1"/>
  <c r="A92"/>
  <c r="B92" s="1"/>
  <c r="A94"/>
  <c r="B94" s="1"/>
  <c r="F105" l="1"/>
  <c r="D26"/>
  <c r="A26" s="1"/>
  <c r="D24"/>
  <c r="A24" s="1"/>
  <c r="B24" s="1"/>
  <c r="D22"/>
  <c r="A22" s="1"/>
  <c r="D20"/>
  <c r="A20" s="1"/>
  <c r="D18"/>
  <c r="A18" s="1"/>
  <c r="D16"/>
  <c r="A16" s="1"/>
  <c r="F15"/>
  <c r="F26"/>
  <c r="F24"/>
  <c r="F22"/>
  <c r="F20"/>
  <c r="F18"/>
  <c r="F16"/>
  <c r="D27"/>
  <c r="A27" s="1"/>
  <c r="F124"/>
  <c r="F122"/>
  <c r="F120"/>
  <c r="F118"/>
  <c r="F116"/>
  <c r="F112"/>
  <c r="F110"/>
  <c r="F108"/>
  <c r="F106"/>
  <c r="F104"/>
  <c r="D15"/>
  <c r="A15" s="1"/>
  <c r="B15" s="1"/>
  <c r="D25"/>
  <c r="A25" s="1"/>
  <c r="B25" s="1"/>
  <c r="D23"/>
  <c r="A23" s="1"/>
  <c r="B23" s="1"/>
  <c r="D21"/>
  <c r="A21" s="1"/>
  <c r="D19"/>
  <c r="A19" s="1"/>
  <c r="D17"/>
  <c r="A17" s="1"/>
  <c r="B17" s="1"/>
  <c r="F27"/>
  <c r="F25"/>
  <c r="F23"/>
  <c r="F21"/>
  <c r="F19"/>
  <c r="F17"/>
  <c r="F125"/>
  <c r="F123"/>
  <c r="F121"/>
  <c r="F119"/>
  <c r="F117"/>
  <c r="F115"/>
  <c r="F113"/>
  <c r="F111"/>
  <c r="F109"/>
  <c r="F107"/>
  <c r="B21"/>
  <c r="B16"/>
  <c r="B27" l="1"/>
  <c r="B20"/>
  <c r="B19"/>
  <c r="B18"/>
  <c r="B26"/>
  <c r="B22"/>
  <c r="D129" l="1"/>
  <c r="A129" s="1"/>
  <c r="B129" s="1"/>
  <c r="D130"/>
  <c r="A130" s="1"/>
  <c r="B130" s="1"/>
  <c r="D131"/>
  <c r="A131" s="1"/>
  <c r="B131" s="1"/>
  <c r="D132"/>
  <c r="A132" s="1"/>
  <c r="B132" s="1"/>
  <c r="D133"/>
  <c r="A133" s="1"/>
  <c r="B133" s="1"/>
  <c r="D134"/>
  <c r="A134" s="1"/>
  <c r="B134" s="1"/>
  <c r="D135"/>
  <c r="A135" s="1"/>
  <c r="B135" s="1"/>
  <c r="D136"/>
  <c r="A136" s="1"/>
  <c r="B136" s="1"/>
  <c r="D137"/>
  <c r="A137" s="1"/>
  <c r="B137" s="1"/>
  <c r="D138"/>
  <c r="A138" s="1"/>
  <c r="B138" s="1"/>
  <c r="D139"/>
  <c r="A139" s="1"/>
  <c r="B139" s="1"/>
  <c r="D140"/>
  <c r="A140" s="1"/>
  <c r="B140" s="1"/>
  <c r="D141"/>
  <c r="A141" s="1"/>
  <c r="B141" s="1"/>
  <c r="D142"/>
  <c r="A142" s="1"/>
  <c r="B142" s="1"/>
  <c r="D143"/>
  <c r="A143" s="1"/>
  <c r="B143" s="1"/>
  <c r="D144"/>
  <c r="A144" s="1"/>
  <c r="B144" s="1"/>
  <c r="D145"/>
  <c r="A145" s="1"/>
  <c r="B145" s="1"/>
  <c r="D146"/>
  <c r="A146" s="1"/>
  <c r="B146" s="1"/>
  <c r="D147"/>
  <c r="A147" s="1"/>
  <c r="B147" s="1"/>
  <c r="D148"/>
  <c r="A148" s="1"/>
  <c r="B148" s="1"/>
  <c r="D149"/>
  <c r="A149" s="1"/>
  <c r="B149" s="1"/>
  <c r="D150"/>
  <c r="A150" s="1"/>
  <c r="B150" s="1"/>
  <c r="D151"/>
  <c r="A151" s="1"/>
  <c r="B151" s="1"/>
  <c r="D152"/>
  <c r="A152" s="1"/>
  <c r="B152" s="1"/>
  <c r="D153"/>
  <c r="A153" s="1"/>
  <c r="B153" s="1"/>
  <c r="D154"/>
  <c r="A154" s="1"/>
  <c r="B154" s="1"/>
  <c r="D155"/>
  <c r="A155" s="1"/>
  <c r="B155" s="1"/>
  <c r="D156"/>
  <c r="A156" s="1"/>
  <c r="B156" s="1"/>
  <c r="D158"/>
  <c r="A158" s="1"/>
  <c r="B158" s="1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D157"/>
  <c r="A157" s="1"/>
  <c r="B157" s="1"/>
  <c r="D123"/>
  <c r="A123" s="1"/>
  <c r="D119"/>
  <c r="A119" s="1"/>
  <c r="D115"/>
  <c r="A115" s="1"/>
  <c r="B115" s="1"/>
  <c r="D111"/>
  <c r="A111" s="1"/>
  <c r="B111" s="1"/>
  <c r="D107"/>
  <c r="A107" s="1"/>
  <c r="F103"/>
  <c r="F114"/>
  <c r="D103"/>
  <c r="A103" s="1"/>
  <c r="B103" s="1"/>
  <c r="D122"/>
  <c r="A122" s="1"/>
  <c r="D118"/>
  <c r="A118" s="1"/>
  <c r="B118" s="1"/>
  <c r="D114"/>
  <c r="A114" s="1"/>
  <c r="B114" s="1"/>
  <c r="D110"/>
  <c r="A110" s="1"/>
  <c r="B110" s="1"/>
  <c r="D106"/>
  <c r="A106" s="1"/>
  <c r="D125"/>
  <c r="A125" s="1"/>
  <c r="D121"/>
  <c r="A121" s="1"/>
  <c r="D117"/>
  <c r="A117" s="1"/>
  <c r="B117" s="1"/>
  <c r="D113"/>
  <c r="A113" s="1"/>
  <c r="D109"/>
  <c r="A109" s="1"/>
  <c r="D105"/>
  <c r="A105" s="1"/>
  <c r="B105" s="1"/>
  <c r="D124"/>
  <c r="A124" s="1"/>
  <c r="D120"/>
  <c r="A120" s="1"/>
  <c r="B120" s="1"/>
  <c r="D116"/>
  <c r="A116" s="1"/>
  <c r="B116" s="1"/>
  <c r="D112"/>
  <c r="A112" s="1"/>
  <c r="D108"/>
  <c r="A108" s="1"/>
  <c r="D104"/>
  <c r="A104" s="1"/>
  <c r="B108" l="1"/>
  <c r="B109"/>
  <c r="B119"/>
  <c r="B104"/>
  <c r="B112"/>
  <c r="B113"/>
  <c r="B121"/>
  <c r="B106"/>
  <c r="B122"/>
  <c r="B107"/>
  <c r="B123"/>
  <c r="B124"/>
  <c r="B125"/>
  <c r="D127" l="1"/>
  <c r="A127" s="1"/>
  <c r="B127" s="1"/>
  <c r="D126" l="1"/>
  <c r="A126" s="1"/>
  <c r="B126" s="1"/>
  <c r="D128"/>
  <c r="A128" s="1"/>
  <c r="B128" l="1"/>
</calcChain>
</file>

<file path=xl/comments1.xml><?xml version="1.0" encoding="utf-8"?>
<comments xmlns="http://schemas.openxmlformats.org/spreadsheetml/2006/main">
  <authors>
    <author>Чирков Андрей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Наименование изделия</t>
        </r>
      </text>
    </comment>
    <comment ref="F4" authorId="0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Кол-во изделий</t>
        </r>
      </text>
    </comment>
  </commentList>
</comments>
</file>

<file path=xl/sharedStrings.xml><?xml version="1.0" encoding="utf-8"?>
<sst xmlns="http://schemas.openxmlformats.org/spreadsheetml/2006/main" count="97" uniqueCount="77">
  <si>
    <t>ТМСР …</t>
  </si>
  <si>
    <t>Таблицы метиза из протокола перечня на изделия</t>
  </si>
  <si>
    <t>Таблицы материалов из протокола перечня на изделия</t>
  </si>
  <si>
    <t>Заказ №</t>
  </si>
  <si>
    <t>Общий протокол перечня материалов на поставляемую продукцию согласно спецификации №_______ от ____________</t>
  </si>
  <si>
    <t>№ поз.</t>
  </si>
  <si>
    <t xml:space="preserve">Наименование материала </t>
  </si>
  <si>
    <t>Выдано со склада</t>
  </si>
  <si>
    <t>Названия строк</t>
  </si>
  <si>
    <t>(пусто)</t>
  </si>
  <si>
    <t>Общий итог</t>
  </si>
  <si>
    <t>Таблица 1</t>
  </si>
  <si>
    <t>Стандартные изделия и комплектующие</t>
  </si>
  <si>
    <t>Общее количество на заказ</t>
  </si>
  <si>
    <t>Болт М8х60 ГОСТ 7805-70</t>
  </si>
  <si>
    <t>Болт М8х80 ГОСТ 7805-70</t>
  </si>
  <si>
    <t>Болт М8х90 ГОСТ 7801-81</t>
  </si>
  <si>
    <t>Гайка М8 ГОСТ 5915-70</t>
  </si>
  <si>
    <t>Заглушка пластмассовая 20х20</t>
  </si>
  <si>
    <t>Заглушка пластмассовая 50х25</t>
  </si>
  <si>
    <t>Прокладка K-Flex 25х35</t>
  </si>
  <si>
    <t>Шайба 8 65Г ГОСТ 6402-70</t>
  </si>
  <si>
    <t>Шайба 8 ГОСТ 11371-78</t>
  </si>
  <si>
    <t>Таблица 2</t>
  </si>
  <si>
    <t xml:space="preserve">Наименование продукции </t>
  </si>
  <si>
    <t>Саморез с полусферой, с пресcшайбой, наконечник-сверло оцинкованный 4,2х19</t>
  </si>
  <si>
    <t>Разработал:</t>
  </si>
  <si>
    <t>Чирков А.В.</t>
  </si>
  <si>
    <t>Проверил:</t>
  </si>
  <si>
    <t>Т. Контроль:</t>
  </si>
  <si>
    <t>Догадкин Р.В.</t>
  </si>
  <si>
    <t>Утвердил:</t>
  </si>
  <si>
    <t>Шутов А.В.</t>
  </si>
  <si>
    <t>Заказчик</t>
  </si>
  <si>
    <t>Подрядчик</t>
  </si>
  <si>
    <t>_______________________________</t>
  </si>
  <si>
    <t>___________________________</t>
  </si>
  <si>
    <t>Количество                                                     на единицу изделия</t>
  </si>
  <si>
    <t>Норма отхода                                                        на единицу изделия</t>
  </si>
  <si>
    <t>Общее количество                                          на заказ</t>
  </si>
  <si>
    <t>Монтажный запас на                                           единицу изделия</t>
  </si>
  <si>
    <t>Масса МК изделия</t>
  </si>
  <si>
    <t>ТМСР1-4</t>
  </si>
  <si>
    <t>СК-1</t>
  </si>
  <si>
    <t>Шуруп 8х70 ГОСТ 11473-75</t>
  </si>
  <si>
    <t>Шуруп 8х90 ГОСТ 11473-75</t>
  </si>
  <si>
    <t>Шайба 8 ГОСТ 6958-78</t>
  </si>
  <si>
    <t>Дюбель полипропиленовый (РД) d12х70</t>
  </si>
  <si>
    <t>Заглушка пластмассовая 40х20</t>
  </si>
  <si>
    <t>Сиденье пластмассовое "Форвард"</t>
  </si>
  <si>
    <t>Комплект пластмассовых заглушек на сиденье"Форвард"</t>
  </si>
  <si>
    <t>Винт с внутренним шестигранником М6х35</t>
  </si>
  <si>
    <t>Винт с внутренним шестигранником М6х40</t>
  </si>
  <si>
    <t>Винт с внутренним шестигранником М6х60</t>
  </si>
  <si>
    <t>Гайка М6 DIN 985 оц.</t>
  </si>
  <si>
    <t>Шайба 6 ГОСТ 11371-78</t>
  </si>
  <si>
    <t>Гайка М6х12 стяжная сквозная</t>
  </si>
  <si>
    <t>Саморез с полусферой, с пресcшайбой, наконечник-острый оцинкованный 4,2х16</t>
  </si>
  <si>
    <t>Скоба обивочная Prebena А-08</t>
  </si>
  <si>
    <t>Крючок-вешалка №6</t>
  </si>
  <si>
    <t>Краска порошковая эпоксидно-полиэфирная "Эколак", шагрень ТУ 2329-338-02068474-2000 (цвет смотри заказ)</t>
  </si>
  <si>
    <t>Растворитель 646 ГОСТ 18188-72</t>
  </si>
  <si>
    <t>Труба 20х20х1.5 ГОСТ 8639-82</t>
  </si>
  <si>
    <t>Труба 50х25х2 ГОСТ 8645-68</t>
  </si>
  <si>
    <t>Труба 40х20х2 ГОСТ 8645-68</t>
  </si>
  <si>
    <t>Винилискожа ТР- мебельная  ТУ 8714-138-05790484-99 (рулон шириной 1400) (цвет см. заказ)</t>
  </si>
  <si>
    <t>Пенополиуретан 2236, S30 ТУ 2254-001-48710067-2003 (2000х1000)</t>
  </si>
  <si>
    <t>МДФ 10 ТУ 5536-003-50113531-2005 (2800х2070)</t>
  </si>
  <si>
    <t>ЛДСП 16 ГОСТ 10632-89 (2440х1830) (цвет см. заказ)</t>
  </si>
  <si>
    <t>Кромка ПВХ-16 (цвет в тон ЛДСП)</t>
  </si>
  <si>
    <t>Аскаров Р.М.</t>
  </si>
  <si>
    <t>ТМСР 1-4</t>
  </si>
  <si>
    <t>ТМСР 1-2</t>
  </si>
  <si>
    <t>СК-1.3</t>
  </si>
  <si>
    <t>СК-1.2</t>
  </si>
  <si>
    <t>шт</t>
  </si>
  <si>
    <t>Масса м/к заказа, кг</t>
  </si>
</sst>
</file>

<file path=xl/styles.xml><?xml version="1.0" encoding="utf-8"?>
<styleSheet xmlns="http://schemas.openxmlformats.org/spreadsheetml/2006/main">
  <numFmts count="1">
    <numFmt numFmtId="164" formatCode="dd/mm/yy;@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textRotation="90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0" fillId="0" borderId="6" xfId="0" pivotButton="1" applyBorder="1"/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0" xfId="0" applyFont="1" applyFill="1"/>
    <xf numFmtId="0" fontId="8" fillId="0" borderId="0" xfId="0" applyFont="1"/>
    <xf numFmtId="0" fontId="0" fillId="0" borderId="7" xfId="0" applyBorder="1"/>
    <xf numFmtId="0" fontId="0" fillId="0" borderId="6" xfId="0" applyBorder="1"/>
    <xf numFmtId="0" fontId="0" fillId="0" borderId="5" xfId="0" applyBorder="1"/>
    <xf numFmtId="0" fontId="0" fillId="0" borderId="1" xfId="0" applyBorder="1" applyAlignment="1">
      <alignment horizontal="left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Fill="1"/>
    <xf numFmtId="0" fontId="0" fillId="0" borderId="0" xfId="0" applyFill="1"/>
    <xf numFmtId="0" fontId="9" fillId="0" borderId="0" xfId="0" applyFont="1" applyFill="1" applyAlignment="1">
      <alignment wrapText="1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3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alignment wrapText="1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CC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%201-4,%20TM%201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K-1.3,%20CK-1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. данные"/>
      <sheetName val="Спецификация"/>
      <sheetName val="Снабженцам"/>
      <sheetName val="Укладка"/>
      <sheetName val="Комплектация"/>
      <sheetName val="Паспорт"/>
    </sheetNames>
    <sheetDataSet>
      <sheetData sheetId="0"/>
      <sheetData sheetId="1"/>
      <sheetData sheetId="2">
        <row r="6">
          <cell r="E6">
            <v>0</v>
          </cell>
        </row>
        <row r="9">
          <cell r="B9">
            <v>1</v>
          </cell>
          <cell r="C9" t="str">
            <v>Труба 50х25х2 ГОСТ 8645-68</v>
          </cell>
          <cell r="D9">
            <v>115.994</v>
          </cell>
          <cell r="E9" t="str">
            <v>м</v>
          </cell>
          <cell r="F9">
            <v>251.70697999999999</v>
          </cell>
          <cell r="G9" t="str">
            <v>кг</v>
          </cell>
          <cell r="H9">
            <v>5.7997000000000005</v>
          </cell>
          <cell r="I9" t="str">
            <v>м</v>
          </cell>
          <cell r="J9">
            <v>12.585349000000001</v>
          </cell>
          <cell r="K9" t="str">
            <v>кг</v>
          </cell>
          <cell r="L9">
            <v>121.7937</v>
          </cell>
          <cell r="M9" t="str">
            <v>м</v>
          </cell>
          <cell r="N9">
            <v>264.292329</v>
          </cell>
          <cell r="O9" t="str">
            <v>кг</v>
          </cell>
          <cell r="P9">
            <v>0</v>
          </cell>
        </row>
        <row r="10">
          <cell r="B10" t="str">
            <v/>
          </cell>
          <cell r="C10" t="str">
            <v>Труба 40х20х2 ГОСТ 8645-68</v>
          </cell>
          <cell r="D10">
            <v>0</v>
          </cell>
          <cell r="E10" t="str">
            <v>м</v>
          </cell>
          <cell r="F10">
            <v>0</v>
          </cell>
          <cell r="G10" t="str">
            <v>кг</v>
          </cell>
          <cell r="H10">
            <v>0</v>
          </cell>
          <cell r="I10" t="str">
            <v>м</v>
          </cell>
          <cell r="J10">
            <v>0</v>
          </cell>
          <cell r="K10" t="str">
            <v>кг</v>
          </cell>
          <cell r="L10">
            <v>0</v>
          </cell>
          <cell r="M10" t="str">
            <v>м</v>
          </cell>
          <cell r="N10">
            <v>0</v>
          </cell>
          <cell r="O10" t="str">
            <v>кг</v>
          </cell>
          <cell r="P10">
            <v>0</v>
          </cell>
        </row>
        <row r="11">
          <cell r="B11">
            <v>2</v>
          </cell>
          <cell r="C11" t="str">
            <v>Труба 20х20х1.5 ГОСТ 8639-82</v>
          </cell>
          <cell r="D11">
            <v>46.593999999999994</v>
          </cell>
          <cell r="E11" t="str">
            <v>м</v>
          </cell>
          <cell r="F11">
            <v>39.185553999999996</v>
          </cell>
          <cell r="G11" t="str">
            <v>кг</v>
          </cell>
          <cell r="H11">
            <v>2.3296999999999999</v>
          </cell>
          <cell r="I11" t="str">
            <v>м</v>
          </cell>
          <cell r="J11">
            <v>1.9592776999999999</v>
          </cell>
          <cell r="K11" t="str">
            <v>кг</v>
          </cell>
          <cell r="L11">
            <v>48.923699999999997</v>
          </cell>
          <cell r="M11" t="str">
            <v>м</v>
          </cell>
          <cell r="N11">
            <v>41.144831699999997</v>
          </cell>
          <cell r="O11" t="str">
            <v>кг</v>
          </cell>
          <cell r="P11">
            <v>0</v>
          </cell>
        </row>
        <row r="12">
          <cell r="B12">
            <v>3</v>
          </cell>
          <cell r="C12" t="str">
            <v>Растворитель 646 ГОСТ 18188-72</v>
          </cell>
          <cell r="D12">
            <v>21.126619999999999</v>
          </cell>
          <cell r="E12" t="str">
            <v>м2</v>
          </cell>
          <cell r="F12">
            <v>2.1126619999999998</v>
          </cell>
          <cell r="G12" t="str">
            <v>кг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>
            <v>21.126619999999999</v>
          </cell>
          <cell r="M12" t="str">
            <v>м2</v>
          </cell>
          <cell r="N12">
            <v>2.1126619999999998</v>
          </cell>
          <cell r="O12" t="str">
            <v>кг</v>
          </cell>
          <cell r="P12">
            <v>0</v>
          </cell>
        </row>
        <row r="13">
          <cell r="B13">
            <v>4</v>
          </cell>
          <cell r="C13" t="str">
            <v>Краска порошковая эпоксидно-полиэфирная "Эколак", шагрень ТУ 2329-338-02068474-2000 (цвет смотри заказ)</v>
          </cell>
          <cell r="D13">
            <v>21.126619999999999</v>
          </cell>
          <cell r="E13" t="str">
            <v>м2</v>
          </cell>
          <cell r="F13">
            <v>4.2253239999999996</v>
          </cell>
          <cell r="G13" t="str">
            <v>кг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>
            <v>21.126619999999999</v>
          </cell>
          <cell r="M13" t="str">
            <v>м2</v>
          </cell>
          <cell r="N13">
            <v>4.2253239999999996</v>
          </cell>
          <cell r="O13" t="str">
            <v>кг</v>
          </cell>
          <cell r="P13">
            <v>0</v>
          </cell>
        </row>
        <row r="18">
          <cell r="B18">
            <v>1</v>
          </cell>
          <cell r="C18" t="str">
            <v>Болт М8х60 ГОСТ 7805-70</v>
          </cell>
          <cell r="D18">
            <v>84</v>
          </cell>
          <cell r="E18">
            <v>0</v>
          </cell>
          <cell r="F18" t="str">
            <v>шт.</v>
          </cell>
          <cell r="G18">
            <v>0</v>
          </cell>
          <cell r="H18">
            <v>6</v>
          </cell>
          <cell r="I18">
            <v>0</v>
          </cell>
          <cell r="J18" t="str">
            <v>шт.</v>
          </cell>
          <cell r="K18">
            <v>0</v>
          </cell>
          <cell r="L18">
            <v>90</v>
          </cell>
          <cell r="M18">
            <v>0</v>
          </cell>
          <cell r="N18" t="str">
            <v>шт.</v>
          </cell>
          <cell r="O18">
            <v>0</v>
          </cell>
          <cell r="P18">
            <v>0</v>
          </cell>
        </row>
        <row r="19">
          <cell r="B19" t="str">
            <v/>
          </cell>
          <cell r="C19" t="str">
            <v>Болт М8х80 ГОСТ 7805-70</v>
          </cell>
          <cell r="D19">
            <v>0</v>
          </cell>
          <cell r="E19">
            <v>0</v>
          </cell>
          <cell r="F19" t="str">
            <v>шт.</v>
          </cell>
          <cell r="G19">
            <v>0</v>
          </cell>
          <cell r="H19">
            <v>0</v>
          </cell>
          <cell r="I19">
            <v>0</v>
          </cell>
          <cell r="J19" t="str">
            <v>шт.</v>
          </cell>
          <cell r="K19">
            <v>0</v>
          </cell>
          <cell r="L19">
            <v>0</v>
          </cell>
          <cell r="M19">
            <v>0</v>
          </cell>
          <cell r="N19" t="str">
            <v>шт.</v>
          </cell>
          <cell r="O19">
            <v>0</v>
          </cell>
          <cell r="P19">
            <v>0</v>
          </cell>
        </row>
        <row r="20">
          <cell r="B20">
            <v>2</v>
          </cell>
          <cell r="C20" t="str">
            <v>Болт М8х90 ГОСТ 7801-81</v>
          </cell>
          <cell r="D20">
            <v>84</v>
          </cell>
          <cell r="E20">
            <v>0</v>
          </cell>
          <cell r="F20" t="str">
            <v>шт.</v>
          </cell>
          <cell r="G20">
            <v>0</v>
          </cell>
          <cell r="H20">
            <v>6</v>
          </cell>
          <cell r="I20">
            <v>0</v>
          </cell>
          <cell r="J20" t="str">
            <v>шт.</v>
          </cell>
          <cell r="K20">
            <v>0</v>
          </cell>
          <cell r="L20">
            <v>90</v>
          </cell>
          <cell r="M20">
            <v>0</v>
          </cell>
          <cell r="N20" t="str">
            <v>шт.</v>
          </cell>
          <cell r="O20">
            <v>0</v>
          </cell>
          <cell r="P20">
            <v>0</v>
          </cell>
        </row>
        <row r="21">
          <cell r="B21">
            <v>3</v>
          </cell>
          <cell r="C21" t="str">
            <v>Гайка М8 ГОСТ 5915-70</v>
          </cell>
          <cell r="D21">
            <v>168</v>
          </cell>
          <cell r="E21">
            <v>0</v>
          </cell>
          <cell r="F21" t="str">
            <v>шт.</v>
          </cell>
          <cell r="G21">
            <v>0</v>
          </cell>
          <cell r="H21">
            <v>12</v>
          </cell>
          <cell r="I21">
            <v>0</v>
          </cell>
          <cell r="J21" t="str">
            <v>шт.</v>
          </cell>
          <cell r="K21">
            <v>0</v>
          </cell>
          <cell r="L21">
            <v>180</v>
          </cell>
          <cell r="M21">
            <v>0</v>
          </cell>
          <cell r="N21" t="str">
            <v>шт.</v>
          </cell>
          <cell r="O21">
            <v>0</v>
          </cell>
          <cell r="P21">
            <v>0</v>
          </cell>
        </row>
        <row r="22">
          <cell r="B22">
            <v>4</v>
          </cell>
          <cell r="C22" t="str">
            <v>Шайба 8 ГОСТ 11371-78</v>
          </cell>
          <cell r="D22">
            <v>252</v>
          </cell>
          <cell r="E22">
            <v>0</v>
          </cell>
          <cell r="F22" t="str">
            <v>шт.</v>
          </cell>
          <cell r="G22">
            <v>0</v>
          </cell>
          <cell r="H22">
            <v>18</v>
          </cell>
          <cell r="I22">
            <v>0</v>
          </cell>
          <cell r="J22" t="str">
            <v>шт.</v>
          </cell>
          <cell r="K22">
            <v>0</v>
          </cell>
          <cell r="L22">
            <v>270</v>
          </cell>
          <cell r="M22">
            <v>0</v>
          </cell>
          <cell r="N22" t="str">
            <v>шт.</v>
          </cell>
          <cell r="O22">
            <v>0</v>
          </cell>
          <cell r="P22">
            <v>0</v>
          </cell>
        </row>
        <row r="23">
          <cell r="B23">
            <v>5</v>
          </cell>
          <cell r="C23" t="str">
            <v>Шайба 8 65Г ГОСТ 6402-70</v>
          </cell>
          <cell r="D23">
            <v>168</v>
          </cell>
          <cell r="E23">
            <v>0</v>
          </cell>
          <cell r="F23" t="str">
            <v>шт.</v>
          </cell>
          <cell r="G23">
            <v>0</v>
          </cell>
          <cell r="H23">
            <v>12</v>
          </cell>
          <cell r="I23">
            <v>0</v>
          </cell>
          <cell r="J23" t="str">
            <v>шт.</v>
          </cell>
          <cell r="K23">
            <v>0</v>
          </cell>
          <cell r="L23">
            <v>180</v>
          </cell>
          <cell r="M23">
            <v>0</v>
          </cell>
          <cell r="N23" t="str">
            <v>шт.</v>
          </cell>
          <cell r="O23">
            <v>0</v>
          </cell>
          <cell r="P23">
            <v>0</v>
          </cell>
        </row>
        <row r="24">
          <cell r="B24" t="str">
            <v/>
          </cell>
          <cell r="C24" t="str">
            <v>Шуруп 8х70 ГОСТ 11473-75</v>
          </cell>
          <cell r="D24">
            <v>0</v>
          </cell>
          <cell r="E24">
            <v>0</v>
          </cell>
          <cell r="F24" t="str">
            <v>шт.</v>
          </cell>
          <cell r="G24">
            <v>0</v>
          </cell>
          <cell r="H24">
            <v>0</v>
          </cell>
          <cell r="I24">
            <v>0</v>
          </cell>
          <cell r="J24" t="str">
            <v>шт.</v>
          </cell>
          <cell r="K24">
            <v>0</v>
          </cell>
          <cell r="L24">
            <v>0</v>
          </cell>
          <cell r="M24">
            <v>0</v>
          </cell>
          <cell r="N24" t="str">
            <v>шт.</v>
          </cell>
          <cell r="O24">
            <v>0</v>
          </cell>
          <cell r="P24">
            <v>0</v>
          </cell>
        </row>
        <row r="25">
          <cell r="B25" t="str">
            <v/>
          </cell>
          <cell r="C25" t="str">
            <v>Шуруп 8х90 ГОСТ 11473-75</v>
          </cell>
          <cell r="D25">
            <v>0</v>
          </cell>
          <cell r="E25">
            <v>0</v>
          </cell>
          <cell r="F25" t="str">
            <v>шт.</v>
          </cell>
          <cell r="G25">
            <v>0</v>
          </cell>
          <cell r="H25">
            <v>0</v>
          </cell>
          <cell r="I25">
            <v>0</v>
          </cell>
          <cell r="J25" t="str">
            <v>шт.</v>
          </cell>
          <cell r="K25">
            <v>0</v>
          </cell>
          <cell r="L25">
            <v>0</v>
          </cell>
          <cell r="M25">
            <v>0</v>
          </cell>
          <cell r="N25" t="str">
            <v>шт.</v>
          </cell>
          <cell r="O25">
            <v>0</v>
          </cell>
          <cell r="P25">
            <v>0</v>
          </cell>
        </row>
        <row r="26">
          <cell r="B26" t="str">
            <v/>
          </cell>
          <cell r="C26" t="str">
            <v>Шайба 8 ГОСТ 6958-78</v>
          </cell>
          <cell r="D26">
            <v>0</v>
          </cell>
          <cell r="E26">
            <v>0</v>
          </cell>
          <cell r="F26" t="str">
            <v>шт.</v>
          </cell>
          <cell r="G26">
            <v>0</v>
          </cell>
          <cell r="H26">
            <v>0</v>
          </cell>
          <cell r="I26">
            <v>0</v>
          </cell>
          <cell r="J26" t="str">
            <v>шт.</v>
          </cell>
          <cell r="K26">
            <v>0</v>
          </cell>
          <cell r="L26">
            <v>0</v>
          </cell>
          <cell r="M26">
            <v>0</v>
          </cell>
          <cell r="N26" t="str">
            <v>шт.</v>
          </cell>
          <cell r="O26">
            <v>0</v>
          </cell>
          <cell r="P26">
            <v>0</v>
          </cell>
        </row>
        <row r="27">
          <cell r="B27" t="str">
            <v/>
          </cell>
          <cell r="C27" t="str">
            <v>Дюбель полипропиленовый (РД) d12х70</v>
          </cell>
          <cell r="D27">
            <v>0</v>
          </cell>
          <cell r="E27">
            <v>0</v>
          </cell>
          <cell r="F27" t="str">
            <v>шт.</v>
          </cell>
          <cell r="G27">
            <v>0</v>
          </cell>
          <cell r="H27">
            <v>0</v>
          </cell>
          <cell r="I27">
            <v>0</v>
          </cell>
          <cell r="J27" t="str">
            <v>шт.</v>
          </cell>
          <cell r="K27">
            <v>0</v>
          </cell>
          <cell r="L27">
            <v>0</v>
          </cell>
          <cell r="M27">
            <v>0</v>
          </cell>
          <cell r="N27" t="str">
            <v>шт.</v>
          </cell>
          <cell r="O27">
            <v>0</v>
          </cell>
          <cell r="P27">
            <v>0</v>
          </cell>
        </row>
        <row r="28">
          <cell r="B28">
            <v>6</v>
          </cell>
          <cell r="C28" t="str">
            <v>Саморез с полусферой, с пресcшайбой, наконечник-сверло оцинкованный 4,2х19</v>
          </cell>
          <cell r="D28">
            <v>328</v>
          </cell>
          <cell r="E28">
            <v>0</v>
          </cell>
          <cell r="F28" t="str">
            <v>шт.</v>
          </cell>
          <cell r="G28">
            <v>0</v>
          </cell>
          <cell r="H28">
            <v>23</v>
          </cell>
          <cell r="I28">
            <v>0</v>
          </cell>
          <cell r="J28" t="str">
            <v>шт.</v>
          </cell>
          <cell r="K28">
            <v>0</v>
          </cell>
          <cell r="L28">
            <v>351</v>
          </cell>
          <cell r="M28">
            <v>0</v>
          </cell>
          <cell r="N28" t="str">
            <v>шт.</v>
          </cell>
          <cell r="O28">
            <v>0</v>
          </cell>
          <cell r="P28">
            <v>0</v>
          </cell>
        </row>
        <row r="29">
          <cell r="B29">
            <v>7</v>
          </cell>
          <cell r="C29" t="str">
            <v>Заглушка пластмассовая 20х20</v>
          </cell>
          <cell r="D29">
            <v>84</v>
          </cell>
          <cell r="E29">
            <v>0</v>
          </cell>
          <cell r="F29" t="str">
            <v>шт.</v>
          </cell>
          <cell r="G29">
            <v>0</v>
          </cell>
          <cell r="H29">
            <v>9</v>
          </cell>
          <cell r="I29">
            <v>0</v>
          </cell>
          <cell r="J29" t="str">
            <v>шт.</v>
          </cell>
          <cell r="K29">
            <v>0</v>
          </cell>
          <cell r="L29">
            <v>93</v>
          </cell>
          <cell r="M29">
            <v>0</v>
          </cell>
          <cell r="N29" t="str">
            <v>шт.</v>
          </cell>
          <cell r="O29">
            <v>0</v>
          </cell>
          <cell r="P29">
            <v>0</v>
          </cell>
        </row>
        <row r="30">
          <cell r="B30" t="str">
            <v/>
          </cell>
          <cell r="C30" t="str">
            <v>Заглушка пластмассовая 40х20</v>
          </cell>
          <cell r="D30">
            <v>0</v>
          </cell>
          <cell r="E30">
            <v>0</v>
          </cell>
          <cell r="F30" t="str">
            <v>шт.</v>
          </cell>
          <cell r="G30">
            <v>0</v>
          </cell>
          <cell r="H30">
            <v>0</v>
          </cell>
          <cell r="I30">
            <v>0</v>
          </cell>
          <cell r="J30" t="str">
            <v>шт.</v>
          </cell>
          <cell r="K30">
            <v>0</v>
          </cell>
          <cell r="L30">
            <v>0</v>
          </cell>
          <cell r="M30">
            <v>0</v>
          </cell>
          <cell r="N30" t="str">
            <v>шт.</v>
          </cell>
          <cell r="O30">
            <v>0</v>
          </cell>
          <cell r="P30">
            <v>0</v>
          </cell>
        </row>
        <row r="31">
          <cell r="B31">
            <v>8</v>
          </cell>
          <cell r="C31" t="str">
            <v>Заглушка пластмассовая 50х25</v>
          </cell>
          <cell r="D31">
            <v>252</v>
          </cell>
          <cell r="E31">
            <v>0</v>
          </cell>
          <cell r="F31" t="str">
            <v>шт.</v>
          </cell>
          <cell r="G31">
            <v>0</v>
          </cell>
          <cell r="H31">
            <v>26</v>
          </cell>
          <cell r="I31">
            <v>0</v>
          </cell>
          <cell r="J31" t="str">
            <v>шт.</v>
          </cell>
          <cell r="K31">
            <v>0</v>
          </cell>
          <cell r="L31">
            <v>278</v>
          </cell>
          <cell r="M31">
            <v>0</v>
          </cell>
          <cell r="N31" t="str">
            <v>шт.</v>
          </cell>
          <cell r="O31">
            <v>0</v>
          </cell>
          <cell r="P31">
            <v>0</v>
          </cell>
        </row>
        <row r="32">
          <cell r="B32" t="str">
            <v/>
          </cell>
          <cell r="C32" t="str">
            <v>Прокладка K-Flex 25х35</v>
          </cell>
          <cell r="D32">
            <v>0</v>
          </cell>
          <cell r="E32">
            <v>0</v>
          </cell>
          <cell r="F32" t="str">
            <v>шт.</v>
          </cell>
          <cell r="G32">
            <v>0</v>
          </cell>
          <cell r="H32">
            <v>0</v>
          </cell>
          <cell r="I32">
            <v>0</v>
          </cell>
          <cell r="J32" t="str">
            <v>шт.</v>
          </cell>
          <cell r="K32">
            <v>0</v>
          </cell>
          <cell r="L32">
            <v>0</v>
          </cell>
          <cell r="M32">
            <v>0</v>
          </cell>
          <cell r="N32" t="str">
            <v>шт.</v>
          </cell>
          <cell r="O32">
            <v>0</v>
          </cell>
          <cell r="P32">
            <v>0</v>
          </cell>
        </row>
        <row r="33">
          <cell r="B33">
            <v>9</v>
          </cell>
          <cell r="C33" t="str">
            <v>Сиденье пластмассовое "Форвард"</v>
          </cell>
          <cell r="D33">
            <v>82</v>
          </cell>
          <cell r="E33">
            <v>0</v>
          </cell>
          <cell r="F33" t="str">
            <v>шт.</v>
          </cell>
          <cell r="G33">
            <v>0</v>
          </cell>
          <cell r="H33" t="str">
            <v>-</v>
          </cell>
          <cell r="I33">
            <v>0</v>
          </cell>
          <cell r="J33" t="str">
            <v>шт.</v>
          </cell>
          <cell r="K33">
            <v>0</v>
          </cell>
          <cell r="L33">
            <v>82</v>
          </cell>
          <cell r="M33">
            <v>0</v>
          </cell>
          <cell r="N33" t="str">
            <v>шт.</v>
          </cell>
          <cell r="O33">
            <v>0</v>
          </cell>
          <cell r="P33">
            <v>0</v>
          </cell>
        </row>
        <row r="34">
          <cell r="B34">
            <v>10</v>
          </cell>
          <cell r="C34" t="str">
            <v>Комплект пластмассовых заглушек на сиденье"Форвард"</v>
          </cell>
          <cell r="D34">
            <v>82</v>
          </cell>
          <cell r="E34">
            <v>0</v>
          </cell>
          <cell r="F34" t="str">
            <v>компл.</v>
          </cell>
          <cell r="G34">
            <v>0</v>
          </cell>
          <cell r="H34" t="str">
            <v>-</v>
          </cell>
          <cell r="I34">
            <v>0</v>
          </cell>
          <cell r="J34" t="str">
            <v>компл.</v>
          </cell>
          <cell r="K34">
            <v>0</v>
          </cell>
          <cell r="L34">
            <v>82</v>
          </cell>
          <cell r="M34">
            <v>0</v>
          </cell>
          <cell r="N34" t="str">
            <v>компл.</v>
          </cell>
          <cell r="O34">
            <v>0</v>
          </cell>
          <cell r="P34">
            <v>0</v>
          </cell>
        </row>
      </sheetData>
      <sheetData sheetId="3"/>
      <sheetData sheetId="4">
        <row r="8">
          <cell r="B8">
            <v>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ецификация"/>
      <sheetName val="Снабженцам"/>
      <sheetName val="Раскрой"/>
      <sheetName val="Комплектация"/>
      <sheetName val="Паспорт"/>
      <sheetName val="Укладка"/>
      <sheetName val="для печати"/>
    </sheetNames>
    <sheetDataSet>
      <sheetData sheetId="0"/>
      <sheetData sheetId="1">
        <row r="9">
          <cell r="E9">
            <v>0</v>
          </cell>
        </row>
        <row r="12">
          <cell r="B12">
            <v>1</v>
          </cell>
          <cell r="C12" t="str">
            <v>Труба 20х20х1.5 ГОСТ 8639-82</v>
          </cell>
          <cell r="D12">
            <v>282.24</v>
          </cell>
          <cell r="E12" t="str">
            <v>м</v>
          </cell>
          <cell r="F12">
            <v>237.36384000000001</v>
          </cell>
          <cell r="G12" t="str">
            <v>кг</v>
          </cell>
          <cell r="H12">
            <v>14.112000000000002</v>
          </cell>
          <cell r="I12" t="str">
            <v>м</v>
          </cell>
          <cell r="J12">
            <v>11.868192000000001</v>
          </cell>
          <cell r="K12" t="str">
            <v>кг</v>
          </cell>
          <cell r="L12">
            <v>296.35200000000003</v>
          </cell>
          <cell r="M12" t="str">
            <v>м</v>
          </cell>
          <cell r="N12">
            <v>249.232032</v>
          </cell>
          <cell r="O12" t="str">
            <v>кг</v>
          </cell>
          <cell r="P12">
            <v>0</v>
          </cell>
        </row>
        <row r="13">
          <cell r="B13" t="str">
            <v/>
          </cell>
          <cell r="C13" t="str">
            <v>Винилискожа ТР- мебельная  ТУ 8714-138-05790484-99 (рулон шириной 1400) (цвет см. заказ)</v>
          </cell>
          <cell r="D13">
            <v>0</v>
          </cell>
          <cell r="E13" t="str">
            <v>м2</v>
          </cell>
          <cell r="F13">
            <v>0</v>
          </cell>
          <cell r="G13" t="str">
            <v>кг</v>
          </cell>
          <cell r="H13" t="str">
            <v>-</v>
          </cell>
          <cell r="I13">
            <v>0</v>
          </cell>
          <cell r="J13" t="str">
            <v>-</v>
          </cell>
          <cell r="K13">
            <v>0</v>
          </cell>
          <cell r="L13">
            <v>0</v>
          </cell>
          <cell r="M13" t="str">
            <v>м2</v>
          </cell>
          <cell r="N13">
            <v>0</v>
          </cell>
          <cell r="O13" t="str">
            <v>м</v>
          </cell>
          <cell r="P13">
            <v>0</v>
          </cell>
        </row>
        <row r="14">
          <cell r="B14" t="str">
            <v/>
          </cell>
          <cell r="C14" t="str">
            <v>Пенополиуретан 2236, S30 ТУ 2254-001-48710067-2003 (2000х1000)</v>
          </cell>
          <cell r="D14">
            <v>0</v>
          </cell>
          <cell r="E14" t="str">
            <v>м2</v>
          </cell>
          <cell r="F14">
            <v>0</v>
          </cell>
          <cell r="G14" t="str">
            <v>кг</v>
          </cell>
          <cell r="H14" t="str">
            <v>-</v>
          </cell>
          <cell r="I14">
            <v>0</v>
          </cell>
          <cell r="J14" t="str">
            <v>-</v>
          </cell>
          <cell r="K14">
            <v>0</v>
          </cell>
          <cell r="L14">
            <v>0</v>
          </cell>
          <cell r="M14" t="str">
            <v>м2</v>
          </cell>
          <cell r="N14">
            <v>0</v>
          </cell>
          <cell r="O14" t="str">
            <v>лист</v>
          </cell>
          <cell r="P14">
            <v>0</v>
          </cell>
        </row>
        <row r="15">
          <cell r="B15" t="str">
            <v/>
          </cell>
          <cell r="C15" t="str">
            <v>МДФ 10 ТУ 5536-003-50113531-2005 (2800х2070)</v>
          </cell>
          <cell r="D15">
            <v>0</v>
          </cell>
          <cell r="E15" t="str">
            <v>м2</v>
          </cell>
          <cell r="F15">
            <v>0</v>
          </cell>
          <cell r="G15" t="str">
            <v>кг</v>
          </cell>
          <cell r="H15" t="str">
            <v>-</v>
          </cell>
          <cell r="I15">
            <v>0</v>
          </cell>
          <cell r="J15" t="str">
            <v>-</v>
          </cell>
          <cell r="K15">
            <v>0</v>
          </cell>
          <cell r="L15">
            <v>0</v>
          </cell>
          <cell r="M15" t="str">
            <v>м2</v>
          </cell>
          <cell r="N15">
            <v>0</v>
          </cell>
          <cell r="O15" t="str">
            <v>лист</v>
          </cell>
          <cell r="P15">
            <v>0</v>
          </cell>
        </row>
        <row r="16">
          <cell r="B16">
            <v>2</v>
          </cell>
          <cell r="C16" t="str">
            <v>ЛДСП 16 ГОСТ 10632-89 (2440х1830) (цвет см. заказ)</v>
          </cell>
          <cell r="D16">
            <v>11.712060000000001</v>
          </cell>
          <cell r="E16" t="str">
            <v>м2</v>
          </cell>
          <cell r="F16">
            <v>147.571956</v>
          </cell>
          <cell r="G16" t="str">
            <v>кг</v>
          </cell>
          <cell r="H16" t="str">
            <v>-</v>
          </cell>
          <cell r="I16">
            <v>0</v>
          </cell>
          <cell r="J16" t="str">
            <v>-</v>
          </cell>
          <cell r="K16">
            <v>0</v>
          </cell>
          <cell r="L16">
            <v>11.712060000000001</v>
          </cell>
          <cell r="M16" t="str">
            <v>м2</v>
          </cell>
          <cell r="N16">
            <v>4</v>
          </cell>
          <cell r="O16" t="str">
            <v>лист</v>
          </cell>
          <cell r="P16">
            <v>0</v>
          </cell>
        </row>
        <row r="17">
          <cell r="B17">
            <v>3</v>
          </cell>
          <cell r="C17" t="str">
            <v>Кромка ПВХ-16 (цвет в тон ЛДСП)</v>
          </cell>
          <cell r="D17">
            <v>229.90799999999999</v>
          </cell>
          <cell r="E17" t="str">
            <v>м</v>
          </cell>
          <cell r="F17" t="str">
            <v>-</v>
          </cell>
          <cell r="G17" t="str">
            <v>-</v>
          </cell>
          <cell r="H17">
            <v>11.4954</v>
          </cell>
          <cell r="I17" t="str">
            <v>м</v>
          </cell>
          <cell r="J17" t="str">
            <v>-</v>
          </cell>
          <cell r="K17" t="str">
            <v>-</v>
          </cell>
          <cell r="L17">
            <v>241.40339999999998</v>
          </cell>
          <cell r="M17" t="str">
            <v>м</v>
          </cell>
          <cell r="N17" t="str">
            <v>-</v>
          </cell>
          <cell r="O17" t="str">
            <v>-</v>
          </cell>
          <cell r="P17">
            <v>0</v>
          </cell>
        </row>
        <row r="18">
          <cell r="B18">
            <v>4</v>
          </cell>
          <cell r="C18" t="str">
            <v>Растворитель 646 ГОСТ 18188-72</v>
          </cell>
          <cell r="D18">
            <v>22.5792</v>
          </cell>
          <cell r="E18" t="str">
            <v>м2</v>
          </cell>
          <cell r="F18">
            <v>2.2579199999999999</v>
          </cell>
          <cell r="G18" t="str">
            <v>кг</v>
          </cell>
          <cell r="H18" t="str">
            <v>-</v>
          </cell>
          <cell r="I18">
            <v>0</v>
          </cell>
          <cell r="J18" t="str">
            <v>-</v>
          </cell>
          <cell r="K18">
            <v>0</v>
          </cell>
          <cell r="L18">
            <v>22.5792</v>
          </cell>
          <cell r="M18" t="str">
            <v>м2</v>
          </cell>
          <cell r="N18">
            <v>2.2579199999999999</v>
          </cell>
          <cell r="O18" t="str">
            <v>кг</v>
          </cell>
          <cell r="P18">
            <v>0</v>
          </cell>
        </row>
        <row r="19">
          <cell r="B19">
            <v>5</v>
          </cell>
          <cell r="C19" t="str">
            <v>Краска порошковая эпоксидно-полиэфирная "Эколак", шагрень ТУ 2329-338-02068474-2000 (цвет смотри заказ)</v>
          </cell>
          <cell r="D19">
            <v>22.5792</v>
          </cell>
          <cell r="E19" t="str">
            <v>м2</v>
          </cell>
          <cell r="F19">
            <v>4.5158399999999999</v>
          </cell>
          <cell r="G19" t="str">
            <v>кг</v>
          </cell>
          <cell r="H19" t="str">
            <v>-</v>
          </cell>
          <cell r="I19">
            <v>0</v>
          </cell>
          <cell r="J19" t="str">
            <v>-</v>
          </cell>
          <cell r="K19">
            <v>0</v>
          </cell>
          <cell r="L19">
            <v>22.5792</v>
          </cell>
          <cell r="M19" t="str">
            <v>м2</v>
          </cell>
          <cell r="N19">
            <v>4.5158399999999999</v>
          </cell>
          <cell r="O19" t="str">
            <v>кг</v>
          </cell>
          <cell r="P19">
            <v>0</v>
          </cell>
        </row>
        <row r="25">
          <cell r="B25">
            <v>1</v>
          </cell>
          <cell r="C25" t="str">
            <v>Винт с внутренним шестигранником М6х35</v>
          </cell>
          <cell r="D25">
            <v>228</v>
          </cell>
          <cell r="E25">
            <v>0</v>
          </cell>
          <cell r="F25" t="str">
            <v>шт.</v>
          </cell>
          <cell r="G25">
            <v>0</v>
          </cell>
          <cell r="H25">
            <v>16</v>
          </cell>
          <cell r="I25">
            <v>0</v>
          </cell>
          <cell r="J25" t="str">
            <v>шт.</v>
          </cell>
          <cell r="K25">
            <v>0</v>
          </cell>
          <cell r="L25">
            <v>244</v>
          </cell>
          <cell r="M25">
            <v>0</v>
          </cell>
          <cell r="N25" t="str">
            <v>шт.</v>
          </cell>
          <cell r="O25">
            <v>0</v>
          </cell>
          <cell r="P25">
            <v>0</v>
          </cell>
        </row>
        <row r="26">
          <cell r="B26">
            <v>2</v>
          </cell>
          <cell r="C26" t="str">
            <v>Винт с внутренним шестигранником М6х40</v>
          </cell>
          <cell r="D26">
            <v>219</v>
          </cell>
          <cell r="E26">
            <v>0</v>
          </cell>
          <cell r="F26" t="str">
            <v>шт.</v>
          </cell>
          <cell r="G26">
            <v>0</v>
          </cell>
          <cell r="H26">
            <v>16</v>
          </cell>
          <cell r="I26">
            <v>0</v>
          </cell>
          <cell r="J26" t="str">
            <v>шт.</v>
          </cell>
          <cell r="K26">
            <v>0</v>
          </cell>
          <cell r="L26">
            <v>235</v>
          </cell>
          <cell r="M26">
            <v>0</v>
          </cell>
          <cell r="N26" t="str">
            <v>шт.</v>
          </cell>
          <cell r="O26">
            <v>0</v>
          </cell>
          <cell r="P26">
            <v>0</v>
          </cell>
        </row>
        <row r="27">
          <cell r="B27">
            <v>3</v>
          </cell>
          <cell r="C27" t="str">
            <v>Винт с внутренним шестигранником М6х60</v>
          </cell>
          <cell r="D27">
            <v>46</v>
          </cell>
          <cell r="E27">
            <v>0</v>
          </cell>
          <cell r="F27" t="str">
            <v>шт.</v>
          </cell>
          <cell r="G27">
            <v>0</v>
          </cell>
          <cell r="H27">
            <v>4</v>
          </cell>
          <cell r="I27">
            <v>0</v>
          </cell>
          <cell r="J27" t="str">
            <v>шт.</v>
          </cell>
          <cell r="K27">
            <v>0</v>
          </cell>
          <cell r="L27">
            <v>50</v>
          </cell>
          <cell r="M27">
            <v>0</v>
          </cell>
          <cell r="N27" t="str">
            <v>шт.</v>
          </cell>
          <cell r="O27">
            <v>0</v>
          </cell>
          <cell r="P27">
            <v>0</v>
          </cell>
        </row>
        <row r="28">
          <cell r="B28" t="str">
            <v/>
          </cell>
          <cell r="C28" t="str">
            <v>Гайка М6 DIN 985 оц.</v>
          </cell>
          <cell r="D28">
            <v>0</v>
          </cell>
          <cell r="E28">
            <v>0</v>
          </cell>
          <cell r="F28" t="str">
            <v>шт.</v>
          </cell>
          <cell r="G28">
            <v>0</v>
          </cell>
          <cell r="H28">
            <v>0</v>
          </cell>
          <cell r="I28">
            <v>0</v>
          </cell>
          <cell r="J28" t="str">
            <v>шт.</v>
          </cell>
          <cell r="K28">
            <v>0</v>
          </cell>
          <cell r="L28">
            <v>0</v>
          </cell>
          <cell r="M28">
            <v>0</v>
          </cell>
          <cell r="N28" t="str">
            <v>шт.</v>
          </cell>
          <cell r="O28">
            <v>0</v>
          </cell>
          <cell r="P28">
            <v>0</v>
          </cell>
        </row>
        <row r="29">
          <cell r="B29" t="str">
            <v/>
          </cell>
          <cell r="C29" t="str">
            <v>Шайба 6 ГОСТ 11371-78</v>
          </cell>
          <cell r="D29">
            <v>0</v>
          </cell>
          <cell r="E29">
            <v>0</v>
          </cell>
          <cell r="F29" t="str">
            <v>шт.</v>
          </cell>
          <cell r="G29">
            <v>0</v>
          </cell>
          <cell r="H29">
            <v>0</v>
          </cell>
          <cell r="I29">
            <v>0</v>
          </cell>
          <cell r="J29" t="str">
            <v>шт.</v>
          </cell>
          <cell r="K29">
            <v>0</v>
          </cell>
          <cell r="L29">
            <v>0</v>
          </cell>
          <cell r="M29">
            <v>0</v>
          </cell>
          <cell r="N29" t="str">
            <v>шт.</v>
          </cell>
          <cell r="O29">
            <v>0</v>
          </cell>
          <cell r="P29">
            <v>0</v>
          </cell>
        </row>
        <row r="30">
          <cell r="B30">
            <v>4</v>
          </cell>
          <cell r="C30" t="str">
            <v>Гайка М6х12 стяжная сквозная</v>
          </cell>
          <cell r="D30">
            <v>493</v>
          </cell>
          <cell r="E30">
            <v>0</v>
          </cell>
          <cell r="F30" t="str">
            <v>шт.</v>
          </cell>
          <cell r="G30">
            <v>0</v>
          </cell>
          <cell r="H30">
            <v>35</v>
          </cell>
          <cell r="I30">
            <v>0</v>
          </cell>
          <cell r="J30" t="str">
            <v>шт.</v>
          </cell>
          <cell r="K30">
            <v>0</v>
          </cell>
          <cell r="L30">
            <v>528</v>
          </cell>
          <cell r="M30">
            <v>0</v>
          </cell>
          <cell r="N30" t="str">
            <v>шт.</v>
          </cell>
          <cell r="O30">
            <v>0</v>
          </cell>
          <cell r="P30">
            <v>0</v>
          </cell>
        </row>
        <row r="31">
          <cell r="B31" t="str">
            <v/>
          </cell>
          <cell r="C31" t="str">
            <v>Саморез с полусферой, с пресcшайбой, наконечник-острый оцинкованный 4,2х16</v>
          </cell>
          <cell r="D31">
            <v>0</v>
          </cell>
          <cell r="E31">
            <v>0</v>
          </cell>
          <cell r="F31" t="str">
            <v>шт.</v>
          </cell>
          <cell r="G31">
            <v>0</v>
          </cell>
          <cell r="H31">
            <v>0</v>
          </cell>
          <cell r="I31">
            <v>0</v>
          </cell>
          <cell r="J31" t="str">
            <v>шт.</v>
          </cell>
          <cell r="K31">
            <v>0</v>
          </cell>
          <cell r="L31">
            <v>0</v>
          </cell>
          <cell r="M31">
            <v>0</v>
          </cell>
          <cell r="N31" t="str">
            <v>шт.</v>
          </cell>
          <cell r="O31">
            <v>0</v>
          </cell>
          <cell r="P31">
            <v>0</v>
          </cell>
        </row>
        <row r="32">
          <cell r="B32" t="str">
            <v/>
          </cell>
          <cell r="C32" t="str">
            <v>Скоба обивочная Prebena А-08</v>
          </cell>
          <cell r="D32">
            <v>0</v>
          </cell>
          <cell r="E32">
            <v>0</v>
          </cell>
          <cell r="F32" t="str">
            <v>шт.</v>
          </cell>
          <cell r="G32">
            <v>0</v>
          </cell>
          <cell r="H32">
            <v>0</v>
          </cell>
          <cell r="I32">
            <v>0</v>
          </cell>
          <cell r="J32" t="str">
            <v>шт.</v>
          </cell>
          <cell r="K32">
            <v>0</v>
          </cell>
          <cell r="L32">
            <v>0</v>
          </cell>
          <cell r="M32">
            <v>0</v>
          </cell>
          <cell r="N32" t="str">
            <v>шт.</v>
          </cell>
          <cell r="O32">
            <v>0</v>
          </cell>
          <cell r="P32">
            <v>0</v>
          </cell>
        </row>
        <row r="33">
          <cell r="B33" t="str">
            <v/>
          </cell>
          <cell r="C33" t="str">
            <v>Крючок-вешалка №6</v>
          </cell>
          <cell r="D33">
            <v>0</v>
          </cell>
          <cell r="E33">
            <v>0</v>
          </cell>
          <cell r="F33" t="str">
            <v>шт.</v>
          </cell>
          <cell r="G33">
            <v>0</v>
          </cell>
          <cell r="H33" t="str">
            <v>-</v>
          </cell>
          <cell r="I33">
            <v>0</v>
          </cell>
          <cell r="J33" t="str">
            <v>шт.</v>
          </cell>
          <cell r="K33">
            <v>0</v>
          </cell>
          <cell r="L33">
            <v>0</v>
          </cell>
          <cell r="M33">
            <v>0</v>
          </cell>
          <cell r="N33" t="str">
            <v>шт.</v>
          </cell>
          <cell r="O33">
            <v>0</v>
          </cell>
          <cell r="P33">
            <v>0</v>
          </cell>
        </row>
        <row r="34">
          <cell r="B34">
            <v>5</v>
          </cell>
          <cell r="C34" t="str">
            <v>Заглушка пластмассовая 20х20</v>
          </cell>
          <cell r="D34">
            <v>249</v>
          </cell>
          <cell r="E34">
            <v>0</v>
          </cell>
          <cell r="F34" t="str">
            <v>шт.</v>
          </cell>
          <cell r="G34">
            <v>0</v>
          </cell>
          <cell r="H34">
            <v>25</v>
          </cell>
          <cell r="I34">
            <v>0</v>
          </cell>
          <cell r="J34" t="str">
            <v>шт.</v>
          </cell>
          <cell r="K34">
            <v>0</v>
          </cell>
          <cell r="L34">
            <v>274</v>
          </cell>
          <cell r="M34">
            <v>0</v>
          </cell>
          <cell r="N34" t="str">
            <v>шт.</v>
          </cell>
          <cell r="O34">
            <v>0</v>
          </cell>
          <cell r="P34">
            <v>0</v>
          </cell>
        </row>
      </sheetData>
      <sheetData sheetId="2"/>
      <sheetData sheetId="3">
        <row r="9">
          <cell r="B9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скаров Роман" refreshedDate="40563.554040393516" createdVersion="3" refreshedVersion="3" minRefreshableVersion="3" recordCount="95">
  <cacheSource type="worksheet">
    <worksheetSource ref="A2:P97" sheet="Протоколы"/>
  </cacheSource>
  <cacheFields count="16">
    <cacheField name="1" numFmtId="0">
      <sharedItems containsBlank="1"/>
    </cacheField>
    <cacheField name="2" numFmtId="0">
      <sharedItems containsBlank="1" containsMixedTypes="1" containsNumber="1" containsInteger="1" minValue="1" maxValue="5"/>
    </cacheField>
    <cacheField name="3" numFmtId="0">
      <sharedItems containsBlank="1" count="17">
        <m/>
        <s v="Наименование материала "/>
        <s v="Труба 50х25х2 ГОСТ 8645-68"/>
        <s v="Труба 40х20х2 ГОСТ 8645-68"/>
        <s v="Труба 20х20х1.5 ГОСТ 8639-82"/>
        <s v="Растворитель 646 ГОСТ 18188-72"/>
        <s v="Краска порошковая эпоксидно-полиэфирная &quot;Эколак&quot;, шагрень ТУ 2329-338-02068474-2000 (цвет смотри заказ)"/>
        <s v="Винилискожа ТР- мебельная  ТУ 8714-138-05790484-99 (рулон шириной 1400) (цвет см. заказ)"/>
        <s v="Пенополиуретан 2236, S30 ТУ 2254-001-48710067-2003 (2000х1000)"/>
        <s v="МДФ 10 ТУ 5536-003-50113531-2005 (2800х2070)"/>
        <s v="ЛДСП 16 ГОСТ 10632-89 (2440х1830) (цвет см. заказ)"/>
        <s v="Кромка ПВХ-16 (цвет в тон ЛДСП)"/>
        <s v="Фанера ламинированная 18 ТУ 5512-002-44769167-04 (2440х1220)" u="1"/>
        <s v="Уг 25х1250" u="1"/>
        <s v="Труба 50х50х3 ГОСТ 8639-82" u="1"/>
        <s v="Лист чечевица 3 ГОСТ 8568-77 (6000х1500)" u="1"/>
        <s v="Морилка (объём 0.5 л) ТУ 2388-021-45539771-2000" u="1"/>
      </sharedItems>
    </cacheField>
    <cacheField name="4" numFmtId="0">
      <sharedItems containsBlank="1" containsMixedTypes="1" containsNumber="1" minValue="0" maxValue="282.24"/>
    </cacheField>
    <cacheField name="5" numFmtId="0">
      <sharedItems containsBlank="1" containsMixedTypes="1" containsNumber="1" containsInteger="1" minValue="0" maxValue="0"/>
    </cacheField>
    <cacheField name="6" numFmtId="0">
      <sharedItems containsBlank="1" containsMixedTypes="1" containsNumber="1" minValue="0" maxValue="251.70697999999999"/>
    </cacheField>
    <cacheField name="7" numFmtId="0">
      <sharedItems containsBlank="1" containsMixedTypes="1" containsNumber="1" containsInteger="1" minValue="0" maxValue="0"/>
    </cacheField>
    <cacheField name="8" numFmtId="0">
      <sharedItems containsBlank="1" containsMixedTypes="1" containsNumber="1" minValue="0" maxValue="14.112000000000002"/>
    </cacheField>
    <cacheField name="9" numFmtId="0">
      <sharedItems containsBlank="1" containsMixedTypes="1" containsNumber="1" containsInteger="1" minValue="0" maxValue="0"/>
    </cacheField>
    <cacheField name="10" numFmtId="0">
      <sharedItems containsBlank="1" containsMixedTypes="1" containsNumber="1" minValue="0" maxValue="12.585349000000001"/>
    </cacheField>
    <cacheField name="11" numFmtId="0">
      <sharedItems containsBlank="1" containsMixedTypes="1" containsNumber="1" containsInteger="1" minValue="0" maxValue="0"/>
    </cacheField>
    <cacheField name="12" numFmtId="0">
      <sharedItems containsBlank="1" containsMixedTypes="1" containsNumber="1" minValue="0" maxValue="296.35200000000003"/>
    </cacheField>
    <cacheField name="13" numFmtId="0">
      <sharedItems containsBlank="1" containsMixedTypes="1" containsNumber="1" containsInteger="1" minValue="0" maxValue="0"/>
    </cacheField>
    <cacheField name="14" numFmtId="0">
      <sharedItems containsBlank="1" containsMixedTypes="1" containsNumber="1" minValue="0" maxValue="264.292329"/>
    </cacheField>
    <cacheField name="15" numFmtId="0">
      <sharedItems containsBlank="1" containsMixedTypes="1" containsNumber="1" containsInteger="1" minValue="0" maxValue="0"/>
    </cacheField>
    <cacheField name="16" numFmtId="0">
      <sharedItems containsBlank="1" containsMixedTypes="1" containsNumber="1" containsInteger="1" minValue="0" maxValue="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скаров Роман" refreshedDate="40563.554041087962" createdVersion="3" refreshedVersion="3" minRefreshableVersion="3" recordCount="76">
  <cacheSource type="worksheet">
    <worksheetSource ref="A100:P176" sheet="Протоколы"/>
  </cacheSource>
  <cacheFields count="16">
    <cacheField name="1" numFmtId="0">
      <sharedItems containsBlank="1"/>
    </cacheField>
    <cacheField name="2" numFmtId="0">
      <sharedItems containsBlank="1" containsMixedTypes="1" containsNumber="1" containsInteger="1" minValue="1" maxValue="10"/>
    </cacheField>
    <cacheField name="3" numFmtId="0">
      <sharedItems containsBlank="1" count="38">
        <m/>
        <s v="Стандартные изделия и комплектующие"/>
        <s v="Болт М8х60 ГОСТ 7805-70"/>
        <s v="Болт М8х80 ГОСТ 7805-70"/>
        <s v="Болт М8х90 ГОСТ 7801-81"/>
        <s v="Гайка М8 ГОСТ 5915-70"/>
        <s v="Шайба 8 ГОСТ 11371-78"/>
        <s v="Шайба 8 65Г ГОСТ 6402-70"/>
        <s v="Шуруп 8х70 ГОСТ 11473-75"/>
        <s v="Шуруп 8х90 ГОСТ 11473-75"/>
        <s v="Шайба 8 ГОСТ 6958-78"/>
        <s v="Дюбель полипропиленовый (РД) d12х70"/>
        <s v="Саморез с полусферой, с пресcшайбой, наконечник-сверло оцинкованный 4,2х19"/>
        <s v="Заглушка пластмассовая 20х20"/>
        <s v="Заглушка пластмассовая 40х20"/>
        <s v="Заглушка пластмассовая 50х25"/>
        <s v="Прокладка K-Flex 25х35"/>
        <s v="Сиденье пластмассовое &quot;Форвард&quot;"/>
        <s v="Комплект пластмассовых заглушек на сиденье&quot;Форвард&quot;"/>
        <s v="Винт с внутренним шестигранником М6х35"/>
        <s v="Винт с внутренним шестигранником М6х40"/>
        <s v="Винт с внутренним шестигранником М6х60"/>
        <s v="Гайка М6 DIN 985 оц."/>
        <s v="Шайба 6 ГОСТ 11371-78"/>
        <s v="Гайка М6х12 стяжная сквозная"/>
        <s v="Саморез с полусферой, с пресcшайбой, наконечник-острый оцинкованный 4,2х16"/>
        <s v="Скоба обивочная Prebena А-08"/>
        <s v="Крючок-вешалка №6"/>
        <s v="Саморез с полусферой, с пресcшайбой, наконечник-острый оцинкованный 4,2х14" u="1"/>
        <s v="Заглушка пластмассовая 50х50" u="1"/>
        <s v="Болт М8х100 ГОСТ 7801-81" u="1"/>
        <s v="Болт М8х110 ГОСТ 7801-81" u="1"/>
        <s v="Болт М8х120 ГОСТ 7801-81" u="1"/>
        <s v="Сиденье пластмассовое ''Авангард''" u="1"/>
        <s v="Комплект пластмассовых заглушек на сиденье ''Авангард''" u="1"/>
        <s v="Саморез с полусферой, с пресшайбой, наконечник-сверло оцинкованный 4,2х19" u="1"/>
        <s v="Саморез с полусферой, с преcсшайбой, наконечник-сверло оцинкованный 4,2х32" u="1"/>
        <s v="Болт М8х70 ГОСТ 7805-70" u="1"/>
      </sharedItems>
    </cacheField>
    <cacheField name="4" numFmtId="0">
      <sharedItems containsBlank="1" containsMixedTypes="1" containsNumber="1" containsInteger="1" minValue="0" maxValue="493"/>
    </cacheField>
    <cacheField name="5" numFmtId="0">
      <sharedItems containsString="0" containsBlank="1" containsNumber="1" containsInteger="1" minValue="0" maxValue="0"/>
    </cacheField>
    <cacheField name="6" numFmtId="0">
      <sharedItems containsBlank="1" containsMixedTypes="1" containsNumber="1" containsInteger="1" minValue="0" maxValue="0"/>
    </cacheField>
    <cacheField name="7" numFmtId="0">
      <sharedItems containsString="0" containsBlank="1" containsNumber="1" containsInteger="1" minValue="0" maxValue="0"/>
    </cacheField>
    <cacheField name="8" numFmtId="0">
      <sharedItems containsBlank="1" containsMixedTypes="1" containsNumber="1" containsInteger="1" minValue="0" maxValue="35"/>
    </cacheField>
    <cacheField name="9" numFmtId="0">
      <sharedItems containsString="0" containsBlank="1" containsNumber="1" containsInteger="1" minValue="0" maxValue="0"/>
    </cacheField>
    <cacheField name="10" numFmtId="0">
      <sharedItems containsBlank="1" containsMixedTypes="1" containsNumber="1" containsInteger="1" minValue="0" maxValue="0"/>
    </cacheField>
    <cacheField name="11" numFmtId="0">
      <sharedItems containsString="0" containsBlank="1" containsNumber="1" containsInteger="1" minValue="0" maxValue="0"/>
    </cacheField>
    <cacheField name="12" numFmtId="0">
      <sharedItems containsBlank="1" containsMixedTypes="1" containsNumber="1" containsInteger="1" minValue="0" maxValue="528"/>
    </cacheField>
    <cacheField name="13" numFmtId="0">
      <sharedItems containsString="0" containsBlank="1" containsNumber="1" containsInteger="1" minValue="0" maxValue="0"/>
    </cacheField>
    <cacheField name="14" numFmtId="0">
      <sharedItems containsBlank="1" containsMixedTypes="1" containsNumber="1" containsInteger="1" minValue="0" maxValue="0"/>
    </cacheField>
    <cacheField name="15" numFmtId="0">
      <sharedItems containsString="0" containsBlank="1" containsNumber="1" containsInteger="1" minValue="0" maxValue="0"/>
    </cacheField>
    <cacheField name="16" numFmtId="0">
      <sharedItems containsBlank="1" containsMixedTypes="1" containsNumber="1" containsInteger="1" minValue="0" maxValue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s v="ТМСР1-4"/>
    <m/>
    <x v="0"/>
    <m/>
    <m/>
    <m/>
    <m/>
    <m/>
    <m/>
    <m/>
    <m/>
    <m/>
    <m/>
    <m/>
    <m/>
    <m/>
  </r>
  <r>
    <m/>
    <s v="№ поз."/>
    <x v="1"/>
    <s v="Количество                                                     на единицу изделия"/>
    <n v="0"/>
    <n v="0"/>
    <n v="0"/>
    <s v="Норма отхода                                                        на единицу изделия"/>
    <n v="0"/>
    <n v="0"/>
    <n v="0"/>
    <s v="Общее количество                                          на заказ"/>
    <n v="0"/>
    <n v="0"/>
    <n v="0"/>
    <s v="Выдано со склада"/>
  </r>
  <r>
    <m/>
    <n v="1"/>
    <x v="2"/>
    <n v="115.994"/>
    <s v="м"/>
    <n v="251.70697999999999"/>
    <s v="кг"/>
    <n v="5.7997000000000005"/>
    <s v="м"/>
    <n v="12.585349000000001"/>
    <s v="кг"/>
    <n v="121.7937"/>
    <s v="м"/>
    <n v="264.292329"/>
    <s v="кг"/>
    <n v="0"/>
  </r>
  <r>
    <m/>
    <s v=""/>
    <x v="3"/>
    <n v="0"/>
    <s v="м"/>
    <n v="0"/>
    <s v="кг"/>
    <n v="0"/>
    <s v="м"/>
    <n v="0"/>
    <s v="кг"/>
    <n v="0"/>
    <s v="м"/>
    <n v="0"/>
    <s v="кг"/>
    <n v="0"/>
  </r>
  <r>
    <m/>
    <n v="2"/>
    <x v="4"/>
    <n v="46.593999999999994"/>
    <s v="м"/>
    <n v="39.185553999999996"/>
    <s v="кг"/>
    <n v="2.3296999999999999"/>
    <s v="м"/>
    <n v="1.9592776999999999"/>
    <s v="кг"/>
    <n v="48.923699999999997"/>
    <s v="м"/>
    <n v="41.144831699999997"/>
    <s v="кг"/>
    <n v="0"/>
  </r>
  <r>
    <m/>
    <n v="3"/>
    <x v="5"/>
    <n v="21.126619999999999"/>
    <s v="м2"/>
    <n v="2.1126619999999998"/>
    <s v="кг"/>
    <s v="-"/>
    <s v="-"/>
    <s v="-"/>
    <s v="-"/>
    <n v="21.126619999999999"/>
    <s v="м2"/>
    <n v="2.1126619999999998"/>
    <s v="кг"/>
    <n v="0"/>
  </r>
  <r>
    <m/>
    <n v="4"/>
    <x v="6"/>
    <n v="21.126619999999999"/>
    <s v="м2"/>
    <n v="4.2253239999999996"/>
    <s v="кг"/>
    <s v="-"/>
    <s v="-"/>
    <s v="-"/>
    <s v="-"/>
    <n v="21.126619999999999"/>
    <s v="м2"/>
    <n v="4.2253239999999996"/>
    <s v="кг"/>
    <n v="0"/>
  </r>
  <r>
    <s v="СК-1"/>
    <n v="1"/>
    <x v="4"/>
    <n v="282.24"/>
    <s v="м"/>
    <n v="237.36384000000001"/>
    <s v="кг"/>
    <n v="14.112000000000002"/>
    <s v="м"/>
    <n v="11.868192000000001"/>
    <s v="кг"/>
    <n v="296.35200000000003"/>
    <s v="м"/>
    <n v="249.232032"/>
    <s v="кг"/>
    <n v="0"/>
  </r>
  <r>
    <m/>
    <s v=""/>
    <x v="7"/>
    <n v="0"/>
    <s v="м2"/>
    <n v="0"/>
    <s v="кг"/>
    <s v="-"/>
    <n v="0"/>
    <s v="-"/>
    <n v="0"/>
    <n v="0"/>
    <s v="м2"/>
    <n v="0"/>
    <s v="м"/>
    <n v="0"/>
  </r>
  <r>
    <m/>
    <s v=""/>
    <x v="8"/>
    <n v="0"/>
    <s v="м2"/>
    <n v="0"/>
    <s v="кг"/>
    <s v="-"/>
    <n v="0"/>
    <s v="-"/>
    <n v="0"/>
    <n v="0"/>
    <s v="м2"/>
    <n v="0"/>
    <s v="лист"/>
    <n v="0"/>
  </r>
  <r>
    <m/>
    <s v=""/>
    <x v="9"/>
    <n v="0"/>
    <s v="м2"/>
    <n v="0"/>
    <s v="кг"/>
    <s v="-"/>
    <n v="0"/>
    <s v="-"/>
    <n v="0"/>
    <n v="0"/>
    <s v="м2"/>
    <n v="0"/>
    <s v="лист"/>
    <n v="0"/>
  </r>
  <r>
    <m/>
    <n v="2"/>
    <x v="10"/>
    <n v="11.712060000000001"/>
    <s v="м2"/>
    <n v="147.571956"/>
    <s v="кг"/>
    <s v="-"/>
    <n v="0"/>
    <s v="-"/>
    <n v="0"/>
    <n v="11.712060000000001"/>
    <s v="м2"/>
    <n v="4"/>
    <s v="лист"/>
    <n v="0"/>
  </r>
  <r>
    <m/>
    <n v="3"/>
    <x v="11"/>
    <n v="229.90799999999999"/>
    <s v="м"/>
    <s v="-"/>
    <s v="-"/>
    <n v="11.4954"/>
    <s v="м"/>
    <s v="-"/>
    <s v="-"/>
    <n v="241.40339999999998"/>
    <s v="м"/>
    <s v="-"/>
    <s v="-"/>
    <n v="0"/>
  </r>
  <r>
    <m/>
    <n v="4"/>
    <x v="5"/>
    <n v="22.5792"/>
    <s v="м2"/>
    <n v="2.2579199999999999"/>
    <s v="кг"/>
    <s v="-"/>
    <n v="0"/>
    <s v="-"/>
    <n v="0"/>
    <n v="22.5792"/>
    <s v="м2"/>
    <n v="2.2579199999999999"/>
    <s v="кг"/>
    <n v="0"/>
  </r>
  <r>
    <m/>
    <n v="5"/>
    <x v="6"/>
    <n v="22.5792"/>
    <s v="м2"/>
    <n v="4.5158399999999999"/>
    <s v="кг"/>
    <s v="-"/>
    <n v="0"/>
    <s v="-"/>
    <n v="0"/>
    <n v="22.5792"/>
    <s v="м2"/>
    <n v="4.5158399999999999"/>
    <s v="кг"/>
    <n v="0"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6">
  <r>
    <s v="ТМСР …"/>
    <m/>
    <x v="0"/>
    <m/>
    <m/>
    <m/>
    <m/>
    <m/>
    <m/>
    <m/>
    <m/>
    <m/>
    <m/>
    <m/>
    <m/>
    <m/>
  </r>
  <r>
    <m/>
    <s v="№ поз."/>
    <x v="1"/>
    <s v="Количество                                                     на единицу изделия"/>
    <n v="0"/>
    <n v="0"/>
    <n v="0"/>
    <s v="Монтажный запас на                                           единицу изделия"/>
    <n v="0"/>
    <n v="0"/>
    <n v="0"/>
    <s v="Общее количество                                          на заказ"/>
    <n v="0"/>
    <n v="0"/>
    <n v="0"/>
    <s v="Выдано со склада"/>
  </r>
  <r>
    <m/>
    <n v="1"/>
    <x v="2"/>
    <n v="84"/>
    <n v="0"/>
    <s v="шт."/>
    <n v="0"/>
    <n v="6"/>
    <n v="0"/>
    <s v="шт."/>
    <n v="0"/>
    <n v="90"/>
    <n v="0"/>
    <s v="шт."/>
    <n v="0"/>
    <n v="0"/>
  </r>
  <r>
    <m/>
    <s v=""/>
    <x v="3"/>
    <n v="0"/>
    <n v="0"/>
    <s v="шт."/>
    <n v="0"/>
    <n v="0"/>
    <n v="0"/>
    <s v="шт."/>
    <n v="0"/>
    <n v="0"/>
    <n v="0"/>
    <s v="шт."/>
    <n v="0"/>
    <n v="0"/>
  </r>
  <r>
    <m/>
    <n v="2"/>
    <x v="4"/>
    <n v="84"/>
    <n v="0"/>
    <s v="шт."/>
    <n v="0"/>
    <n v="6"/>
    <n v="0"/>
    <s v="шт."/>
    <n v="0"/>
    <n v="90"/>
    <n v="0"/>
    <s v="шт."/>
    <n v="0"/>
    <n v="0"/>
  </r>
  <r>
    <m/>
    <n v="3"/>
    <x v="5"/>
    <n v="168"/>
    <n v="0"/>
    <s v="шт."/>
    <n v="0"/>
    <n v="12"/>
    <n v="0"/>
    <s v="шт."/>
    <n v="0"/>
    <n v="180"/>
    <n v="0"/>
    <s v="шт."/>
    <n v="0"/>
    <n v="0"/>
  </r>
  <r>
    <m/>
    <n v="4"/>
    <x v="6"/>
    <n v="252"/>
    <n v="0"/>
    <s v="шт."/>
    <n v="0"/>
    <n v="18"/>
    <n v="0"/>
    <s v="шт."/>
    <n v="0"/>
    <n v="270"/>
    <n v="0"/>
    <s v="шт."/>
    <n v="0"/>
    <n v="0"/>
  </r>
  <r>
    <m/>
    <n v="5"/>
    <x v="7"/>
    <n v="168"/>
    <n v="0"/>
    <s v="шт."/>
    <n v="0"/>
    <n v="12"/>
    <n v="0"/>
    <s v="шт."/>
    <n v="0"/>
    <n v="180"/>
    <n v="0"/>
    <s v="шт."/>
    <n v="0"/>
    <n v="0"/>
  </r>
  <r>
    <m/>
    <s v=""/>
    <x v="8"/>
    <n v="0"/>
    <n v="0"/>
    <s v="шт."/>
    <n v="0"/>
    <n v="0"/>
    <n v="0"/>
    <s v="шт."/>
    <n v="0"/>
    <n v="0"/>
    <n v="0"/>
    <s v="шт."/>
    <n v="0"/>
    <n v="0"/>
  </r>
  <r>
    <m/>
    <s v=""/>
    <x v="9"/>
    <n v="0"/>
    <n v="0"/>
    <s v="шт."/>
    <n v="0"/>
    <n v="0"/>
    <n v="0"/>
    <s v="шт."/>
    <n v="0"/>
    <n v="0"/>
    <n v="0"/>
    <s v="шт."/>
    <n v="0"/>
    <n v="0"/>
  </r>
  <r>
    <m/>
    <s v=""/>
    <x v="10"/>
    <n v="0"/>
    <n v="0"/>
    <s v="шт."/>
    <n v="0"/>
    <n v="0"/>
    <n v="0"/>
    <s v="шт."/>
    <n v="0"/>
    <n v="0"/>
    <n v="0"/>
    <s v="шт."/>
    <n v="0"/>
    <n v="0"/>
  </r>
  <r>
    <m/>
    <s v=""/>
    <x v="11"/>
    <n v="0"/>
    <n v="0"/>
    <s v="шт."/>
    <n v="0"/>
    <n v="0"/>
    <n v="0"/>
    <s v="шт."/>
    <n v="0"/>
    <n v="0"/>
    <n v="0"/>
    <s v="шт."/>
    <n v="0"/>
    <n v="0"/>
  </r>
  <r>
    <m/>
    <n v="6"/>
    <x v="12"/>
    <n v="328"/>
    <n v="0"/>
    <s v="шт."/>
    <n v="0"/>
    <n v="23"/>
    <n v="0"/>
    <s v="шт."/>
    <n v="0"/>
    <n v="351"/>
    <n v="0"/>
    <s v="шт."/>
    <n v="0"/>
    <n v="0"/>
  </r>
  <r>
    <m/>
    <n v="7"/>
    <x v="13"/>
    <n v="84"/>
    <n v="0"/>
    <s v="шт."/>
    <n v="0"/>
    <n v="9"/>
    <n v="0"/>
    <s v="шт."/>
    <n v="0"/>
    <n v="93"/>
    <n v="0"/>
    <s v="шт."/>
    <n v="0"/>
    <n v="0"/>
  </r>
  <r>
    <m/>
    <s v=""/>
    <x v="14"/>
    <n v="0"/>
    <n v="0"/>
    <s v="шт."/>
    <n v="0"/>
    <n v="0"/>
    <n v="0"/>
    <s v="шт."/>
    <n v="0"/>
    <n v="0"/>
    <n v="0"/>
    <s v="шт."/>
    <n v="0"/>
    <n v="0"/>
  </r>
  <r>
    <m/>
    <n v="8"/>
    <x v="15"/>
    <n v="252"/>
    <n v="0"/>
    <s v="шт."/>
    <n v="0"/>
    <n v="26"/>
    <n v="0"/>
    <s v="шт."/>
    <n v="0"/>
    <n v="278"/>
    <n v="0"/>
    <s v="шт."/>
    <n v="0"/>
    <n v="0"/>
  </r>
  <r>
    <m/>
    <s v=""/>
    <x v="16"/>
    <n v="0"/>
    <n v="0"/>
    <s v="шт."/>
    <n v="0"/>
    <n v="0"/>
    <n v="0"/>
    <s v="шт."/>
    <n v="0"/>
    <n v="0"/>
    <n v="0"/>
    <s v="шт."/>
    <n v="0"/>
    <n v="0"/>
  </r>
  <r>
    <m/>
    <n v="9"/>
    <x v="17"/>
    <n v="82"/>
    <n v="0"/>
    <s v="шт."/>
    <n v="0"/>
    <s v="-"/>
    <n v="0"/>
    <s v="шт."/>
    <n v="0"/>
    <n v="82"/>
    <n v="0"/>
    <s v="шт."/>
    <n v="0"/>
    <n v="0"/>
  </r>
  <r>
    <m/>
    <n v="10"/>
    <x v="18"/>
    <n v="82"/>
    <n v="0"/>
    <s v="компл."/>
    <n v="0"/>
    <s v="-"/>
    <n v="0"/>
    <s v="компл."/>
    <n v="0"/>
    <n v="82"/>
    <n v="0"/>
    <s v="компл."/>
    <n v="0"/>
    <n v="0"/>
  </r>
  <r>
    <m/>
    <m/>
    <x v="0"/>
    <m/>
    <m/>
    <m/>
    <m/>
    <m/>
    <m/>
    <m/>
    <m/>
    <m/>
    <m/>
    <m/>
    <m/>
    <m/>
  </r>
  <r>
    <s v="СК-1"/>
    <n v="1"/>
    <x v="19"/>
    <n v="228"/>
    <n v="0"/>
    <s v="шт."/>
    <n v="0"/>
    <n v="16"/>
    <n v="0"/>
    <s v="шт."/>
    <n v="0"/>
    <n v="244"/>
    <n v="0"/>
    <s v="шт."/>
    <n v="0"/>
    <n v="0"/>
  </r>
  <r>
    <m/>
    <n v="2"/>
    <x v="20"/>
    <n v="219"/>
    <n v="0"/>
    <s v="шт."/>
    <n v="0"/>
    <n v="16"/>
    <n v="0"/>
    <s v="шт."/>
    <n v="0"/>
    <n v="235"/>
    <n v="0"/>
    <s v="шт."/>
    <n v="0"/>
    <n v="0"/>
  </r>
  <r>
    <m/>
    <n v="3"/>
    <x v="21"/>
    <n v="46"/>
    <n v="0"/>
    <s v="шт."/>
    <n v="0"/>
    <n v="4"/>
    <n v="0"/>
    <s v="шт."/>
    <n v="0"/>
    <n v="50"/>
    <n v="0"/>
    <s v="шт."/>
    <n v="0"/>
    <n v="0"/>
  </r>
  <r>
    <m/>
    <s v=""/>
    <x v="22"/>
    <n v="0"/>
    <n v="0"/>
    <s v="шт."/>
    <n v="0"/>
    <n v="0"/>
    <n v="0"/>
    <s v="шт."/>
    <n v="0"/>
    <n v="0"/>
    <n v="0"/>
    <s v="шт."/>
    <n v="0"/>
    <n v="0"/>
  </r>
  <r>
    <m/>
    <s v=""/>
    <x v="23"/>
    <n v="0"/>
    <n v="0"/>
    <s v="шт."/>
    <n v="0"/>
    <n v="0"/>
    <n v="0"/>
    <s v="шт."/>
    <n v="0"/>
    <n v="0"/>
    <n v="0"/>
    <s v="шт."/>
    <n v="0"/>
    <n v="0"/>
  </r>
  <r>
    <m/>
    <n v="4"/>
    <x v="24"/>
    <n v="493"/>
    <n v="0"/>
    <s v="шт."/>
    <n v="0"/>
    <n v="35"/>
    <n v="0"/>
    <s v="шт."/>
    <n v="0"/>
    <n v="528"/>
    <n v="0"/>
    <s v="шт."/>
    <n v="0"/>
    <n v="0"/>
  </r>
  <r>
    <m/>
    <s v=""/>
    <x v="25"/>
    <n v="0"/>
    <n v="0"/>
    <s v="шт."/>
    <n v="0"/>
    <n v="0"/>
    <n v="0"/>
    <s v="шт."/>
    <n v="0"/>
    <n v="0"/>
    <n v="0"/>
    <s v="шт."/>
    <n v="0"/>
    <n v="0"/>
  </r>
  <r>
    <m/>
    <s v=""/>
    <x v="26"/>
    <n v="0"/>
    <n v="0"/>
    <s v="шт."/>
    <n v="0"/>
    <n v="0"/>
    <n v="0"/>
    <s v="шт."/>
    <n v="0"/>
    <n v="0"/>
    <n v="0"/>
    <s v="шт."/>
    <n v="0"/>
    <n v="0"/>
  </r>
  <r>
    <m/>
    <s v=""/>
    <x v="27"/>
    <n v="0"/>
    <n v="0"/>
    <s v="шт."/>
    <n v="0"/>
    <s v="-"/>
    <n v="0"/>
    <s v="шт."/>
    <n v="0"/>
    <n v="0"/>
    <n v="0"/>
    <s v="шт."/>
    <n v="0"/>
    <n v="0"/>
  </r>
  <r>
    <m/>
    <n v="5"/>
    <x v="13"/>
    <n v="249"/>
    <n v="0"/>
    <s v="шт."/>
    <n v="0"/>
    <n v="25"/>
    <n v="0"/>
    <s v="шт."/>
    <n v="0"/>
    <n v="274"/>
    <n v="0"/>
    <s v="шт."/>
    <n v="0"/>
    <n v="0"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  <r>
    <m/>
    <m/>
    <x v="0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9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C103:C132" firstHeaderRow="1" firstDataRow="1" firstDataCol="1"/>
  <pivotFields count="16">
    <pivotField showAll="0"/>
    <pivotField showAll="0"/>
    <pivotField axis="axisRow" showAll="0">
      <items count="39">
        <item m="1" x="30"/>
        <item m="1" x="31"/>
        <item m="1" x="32"/>
        <item x="2"/>
        <item m="1" x="37"/>
        <item x="3"/>
        <item x="4"/>
        <item x="5"/>
        <item x="13"/>
        <item x="15"/>
        <item m="1" x="29"/>
        <item m="1" x="34"/>
        <item x="16"/>
        <item m="1" x="36"/>
        <item m="1" x="28"/>
        <item m="1" x="35"/>
        <item m="1" x="33"/>
        <item x="1"/>
        <item x="7"/>
        <item x="6"/>
        <item x="0"/>
        <item x="8"/>
        <item x="9"/>
        <item x="10"/>
        <item x="11"/>
        <item x="12"/>
        <item x="14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9">
    <i>
      <x v="3"/>
    </i>
    <i>
      <x v="5"/>
    </i>
    <i>
      <x v="6"/>
    </i>
    <i>
      <x v="7"/>
    </i>
    <i>
      <x v="8"/>
    </i>
    <i>
      <x v="9"/>
    </i>
    <i>
      <x v="12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Items count="1">
    <i/>
  </colItems>
  <formats count="7">
    <format dxfId="6">
      <pivotArea type="all" dataOnly="0" outline="0" fieldPosition="0"/>
    </format>
    <format dxfId="5">
      <pivotArea dataOnly="0" labelOnly="1" fieldPosition="0">
        <references count="1">
          <reference field="2" count="1">
            <x v="3"/>
          </reference>
        </references>
      </pivotArea>
    </format>
    <format dxfId="4">
      <pivotArea dataOnly="0" labelOnly="1" fieldPosition="0">
        <references count="1">
          <reference field="2" count="4">
            <x v="6"/>
            <x v="7"/>
            <x v="8"/>
            <x v="9"/>
          </reference>
        </references>
      </pivotArea>
    </format>
    <format dxfId="3">
      <pivotArea dataOnly="0" labelOnly="1" fieldPosition="0">
        <references count="1">
          <reference field="2" count="2">
            <x v="18"/>
            <x v="19"/>
          </reference>
        </references>
      </pivotArea>
    </format>
    <format dxfId="2">
      <pivotArea dataOnly="0" labelOnly="1" fieldPosition="0">
        <references count="1">
          <reference field="2" count="1">
            <x v="25"/>
          </reference>
        </references>
      </pivotArea>
    </format>
    <format dxfId="1">
      <pivotArea dataOnly="0" labelOnly="1" fieldPosition="0">
        <references count="1">
          <reference field="2" count="5">
            <x v="27"/>
            <x v="28"/>
            <x v="29"/>
            <x v="30"/>
            <x v="31"/>
          </reference>
        </references>
      </pivotArea>
    </format>
    <format dxfId="0">
      <pivotArea dataOnly="0" labelOnly="1" fieldPosition="0">
        <references count="1">
          <reference field="2" count="1">
            <x v="3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28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C15:C28" firstHeaderRow="1" firstDataRow="1" firstDataCol="1"/>
  <pivotFields count="16">
    <pivotField showAll="0"/>
    <pivotField showAll="0"/>
    <pivotField axis="axisRow" showAll="0">
      <items count="18">
        <item x="6"/>
        <item m="1" x="15"/>
        <item m="1" x="16"/>
        <item x="1"/>
        <item x="5"/>
        <item x="4"/>
        <item x="2"/>
        <item m="1" x="14"/>
        <item m="1" x="13"/>
        <item m="1" x="12"/>
        <item x="0"/>
        <item x="3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3">
    <i>
      <x/>
    </i>
    <i>
      <x v="3"/>
    </i>
    <i>
      <x v="4"/>
    </i>
    <i>
      <x v="5"/>
    </i>
    <i>
      <x v="6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formats count="5">
    <format dxfId="11">
      <pivotArea type="all" dataOnly="0" outline="0" fieldPosition="0"/>
    </format>
    <format dxfId="10">
      <pivotArea dataOnly="0" labelOnly="1" fieldPosition="0">
        <references count="1">
          <reference field="2" count="1">
            <x v="0"/>
          </reference>
        </references>
      </pivotArea>
    </format>
    <format dxfId="9">
      <pivotArea dataOnly="0" labelOnly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3">
            <x v="4"/>
            <x v="5"/>
            <x v="6"/>
          </reference>
        </references>
      </pivotArea>
    </format>
    <format dxfId="7">
      <pivotArea dataOnly="0" labelOnly="1" fieldPosition="0">
        <references count="1">
          <reference field="2" count="2">
            <x v="15"/>
            <x v="16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0"/>
  <sheetViews>
    <sheetView workbookViewId="0">
      <selection activeCell="E82" sqref="E82"/>
    </sheetView>
  </sheetViews>
  <sheetFormatPr defaultRowHeight="15"/>
  <cols>
    <col min="1" max="1" width="13.28515625" style="30" customWidth="1"/>
    <col min="2" max="2" width="7.42578125" style="30" customWidth="1"/>
    <col min="3" max="3" width="22.5703125" style="30" customWidth="1"/>
    <col min="4" max="4" width="17.140625" style="30" customWidth="1"/>
    <col min="5" max="18" width="9.140625" style="30"/>
    <col min="19" max="19" width="17.28515625" style="30" customWidth="1"/>
    <col min="20" max="16384" width="9.140625" style="30"/>
  </cols>
  <sheetData>
    <row r="1" spans="1:19" ht="26.25">
      <c r="A1" s="29" t="s">
        <v>2</v>
      </c>
    </row>
    <row r="2" spans="1:19" ht="48.75" customHeight="1">
      <c r="A2" s="30">
        <v>1</v>
      </c>
      <c r="B2" s="30">
        <v>2</v>
      </c>
      <c r="C2" s="30">
        <v>3</v>
      </c>
      <c r="D2" s="30">
        <v>4</v>
      </c>
      <c r="E2" s="30">
        <v>5</v>
      </c>
      <c r="F2" s="30">
        <v>6</v>
      </c>
      <c r="G2" s="30">
        <v>7</v>
      </c>
      <c r="H2" s="30">
        <v>8</v>
      </c>
      <c r="I2" s="30">
        <v>9</v>
      </c>
      <c r="J2" s="30">
        <v>10</v>
      </c>
      <c r="K2" s="30">
        <v>11</v>
      </c>
      <c r="L2" s="30">
        <v>12</v>
      </c>
      <c r="M2" s="30">
        <v>13</v>
      </c>
      <c r="N2" s="30">
        <v>14</v>
      </c>
      <c r="O2" s="30">
        <v>15</v>
      </c>
      <c r="P2" s="30">
        <v>16</v>
      </c>
      <c r="Q2" s="30">
        <v>17</v>
      </c>
      <c r="R2" s="30">
        <v>18</v>
      </c>
      <c r="S2" s="31" t="s">
        <v>41</v>
      </c>
    </row>
    <row r="3" spans="1:19">
      <c r="A3" s="32" t="s">
        <v>42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9">
      <c r="A4" s="32"/>
      <c r="B4" s="32" t="s">
        <v>5</v>
      </c>
      <c r="C4" s="32" t="s">
        <v>6</v>
      </c>
      <c r="D4" s="32" t="s">
        <v>37</v>
      </c>
      <c r="E4" s="32">
        <v>0</v>
      </c>
      <c r="F4" s="32">
        <v>0</v>
      </c>
      <c r="G4" s="32">
        <v>0</v>
      </c>
      <c r="H4" s="32" t="s">
        <v>38</v>
      </c>
      <c r="I4" s="32">
        <v>0</v>
      </c>
      <c r="J4" s="32">
        <v>0</v>
      </c>
      <c r="K4" s="32">
        <v>0</v>
      </c>
      <c r="L4" s="32" t="s">
        <v>39</v>
      </c>
      <c r="M4" s="32">
        <v>0</v>
      </c>
      <c r="N4" s="32">
        <v>0</v>
      </c>
      <c r="O4" s="32">
        <v>0</v>
      </c>
      <c r="P4" s="32" t="s">
        <v>7</v>
      </c>
    </row>
    <row r="5" spans="1:19">
      <c r="A5" s="32"/>
      <c r="B5" s="32">
        <f>[1]Снабженцам!B9</f>
        <v>1</v>
      </c>
      <c r="C5" s="32" t="str">
        <f>[1]Снабженцам!C9</f>
        <v>Труба 50х25х2 ГОСТ 8645-68</v>
      </c>
      <c r="D5" s="32">
        <f>[1]Снабженцам!D9</f>
        <v>115.994</v>
      </c>
      <c r="E5" s="32" t="str">
        <f>[1]Снабженцам!E9</f>
        <v>м</v>
      </c>
      <c r="F5" s="32">
        <f>[1]Снабженцам!F9</f>
        <v>251.70697999999999</v>
      </c>
      <c r="G5" s="32" t="str">
        <f>[1]Снабженцам!G9</f>
        <v>кг</v>
      </c>
      <c r="H5" s="32">
        <f>[1]Снабженцам!H9</f>
        <v>5.7997000000000005</v>
      </c>
      <c r="I5" s="32" t="str">
        <f>[1]Снабженцам!I9</f>
        <v>м</v>
      </c>
      <c r="J5" s="32">
        <f>[1]Снабженцам!J9</f>
        <v>12.585349000000001</v>
      </c>
      <c r="K5" s="32" t="str">
        <f>[1]Снабженцам!K9</f>
        <v>кг</v>
      </c>
      <c r="L5" s="32">
        <f>[1]Снабженцам!L9</f>
        <v>121.7937</v>
      </c>
      <c r="M5" s="32" t="str">
        <f>[1]Снабженцам!M9</f>
        <v>м</v>
      </c>
      <c r="N5" s="32">
        <f>[1]Снабженцам!N9</f>
        <v>264.292329</v>
      </c>
      <c r="O5" s="32" t="str">
        <f>[1]Снабженцам!O9</f>
        <v>кг</v>
      </c>
      <c r="P5" s="32">
        <f>[1]Снабженцам!P9</f>
        <v>0</v>
      </c>
    </row>
    <row r="6" spans="1:19">
      <c r="A6" s="32"/>
      <c r="B6" s="32" t="str">
        <f>[1]Снабженцам!B10</f>
        <v/>
      </c>
      <c r="C6" s="32" t="str">
        <f>[1]Снабженцам!C10</f>
        <v>Труба 40х20х2 ГОСТ 8645-68</v>
      </c>
      <c r="D6" s="32">
        <f>[1]Снабженцам!D10</f>
        <v>0</v>
      </c>
      <c r="E6" s="32" t="str">
        <f>[1]Снабженцам!E10</f>
        <v>м</v>
      </c>
      <c r="F6" s="32">
        <f>[1]Снабженцам!F10</f>
        <v>0</v>
      </c>
      <c r="G6" s="32" t="str">
        <f>[1]Снабженцам!G10</f>
        <v>кг</v>
      </c>
      <c r="H6" s="32">
        <f>[1]Снабженцам!H10</f>
        <v>0</v>
      </c>
      <c r="I6" s="32" t="str">
        <f>[1]Снабженцам!I10</f>
        <v>м</v>
      </c>
      <c r="J6" s="32">
        <f>[1]Снабженцам!J10</f>
        <v>0</v>
      </c>
      <c r="K6" s="32" t="str">
        <f>[1]Снабженцам!K10</f>
        <v>кг</v>
      </c>
      <c r="L6" s="32">
        <f>[1]Снабженцам!L10</f>
        <v>0</v>
      </c>
      <c r="M6" s="32" t="str">
        <f>[1]Снабженцам!M10</f>
        <v>м</v>
      </c>
      <c r="N6" s="32">
        <f>[1]Снабженцам!N10</f>
        <v>0</v>
      </c>
      <c r="O6" s="32" t="str">
        <f>[1]Снабженцам!O10</f>
        <v>кг</v>
      </c>
      <c r="P6" s="32">
        <f>[1]Снабженцам!P10</f>
        <v>0</v>
      </c>
    </row>
    <row r="7" spans="1:19">
      <c r="A7" s="32"/>
      <c r="B7" s="32">
        <f>[1]Снабженцам!B11</f>
        <v>2</v>
      </c>
      <c r="C7" s="32" t="str">
        <f>[1]Снабженцам!C11</f>
        <v>Труба 20х20х1.5 ГОСТ 8639-82</v>
      </c>
      <c r="D7" s="32">
        <f>[1]Снабженцам!D11</f>
        <v>46.593999999999994</v>
      </c>
      <c r="E7" s="32" t="str">
        <f>[1]Снабженцам!E11</f>
        <v>м</v>
      </c>
      <c r="F7" s="32">
        <f>[1]Снабженцам!F11</f>
        <v>39.185553999999996</v>
      </c>
      <c r="G7" s="32" t="str">
        <f>[1]Снабженцам!G11</f>
        <v>кг</v>
      </c>
      <c r="H7" s="32">
        <f>[1]Снабженцам!H11</f>
        <v>2.3296999999999999</v>
      </c>
      <c r="I7" s="32" t="str">
        <f>[1]Снабженцам!I11</f>
        <v>м</v>
      </c>
      <c r="J7" s="32">
        <f>[1]Снабженцам!J11</f>
        <v>1.9592776999999999</v>
      </c>
      <c r="K7" s="32" t="str">
        <f>[1]Снабженцам!K11</f>
        <v>кг</v>
      </c>
      <c r="L7" s="32">
        <f>[1]Снабженцам!L11</f>
        <v>48.923699999999997</v>
      </c>
      <c r="M7" s="32" t="str">
        <f>[1]Снабженцам!M11</f>
        <v>м</v>
      </c>
      <c r="N7" s="32">
        <f>[1]Снабженцам!N11</f>
        <v>41.144831699999997</v>
      </c>
      <c r="O7" s="32" t="str">
        <f>[1]Снабженцам!O11</f>
        <v>кг</v>
      </c>
      <c r="P7" s="32">
        <f>[1]Снабженцам!P11</f>
        <v>0</v>
      </c>
    </row>
    <row r="8" spans="1:19">
      <c r="A8" s="32"/>
      <c r="B8" s="32">
        <f>[1]Снабженцам!B12</f>
        <v>3</v>
      </c>
      <c r="C8" s="32" t="str">
        <f>[1]Снабженцам!C12</f>
        <v>Растворитель 646 ГОСТ 18188-72</v>
      </c>
      <c r="D8" s="32">
        <f>[1]Снабженцам!D12</f>
        <v>21.126619999999999</v>
      </c>
      <c r="E8" s="32" t="str">
        <f>[1]Снабженцам!E12</f>
        <v>м2</v>
      </c>
      <c r="F8" s="32">
        <f>[1]Снабженцам!F12</f>
        <v>2.1126619999999998</v>
      </c>
      <c r="G8" s="32" t="str">
        <f>[1]Снабженцам!G12</f>
        <v>кг</v>
      </c>
      <c r="H8" s="32" t="str">
        <f>[1]Снабженцам!H12</f>
        <v>-</v>
      </c>
      <c r="I8" s="32" t="str">
        <f>[1]Снабженцам!I12</f>
        <v>-</v>
      </c>
      <c r="J8" s="32" t="str">
        <f>[1]Снабженцам!J12</f>
        <v>-</v>
      </c>
      <c r="K8" s="32" t="str">
        <f>[1]Снабженцам!K12</f>
        <v>-</v>
      </c>
      <c r="L8" s="32">
        <f>[1]Снабженцам!L12</f>
        <v>21.126619999999999</v>
      </c>
      <c r="M8" s="32" t="str">
        <f>[1]Снабженцам!M12</f>
        <v>м2</v>
      </c>
      <c r="N8" s="32">
        <f>[1]Снабженцам!N12</f>
        <v>2.1126619999999998</v>
      </c>
      <c r="O8" s="32" t="str">
        <f>[1]Снабженцам!O12</f>
        <v>кг</v>
      </c>
      <c r="P8" s="32">
        <f>[1]Снабженцам!P12</f>
        <v>0</v>
      </c>
    </row>
    <row r="9" spans="1:19">
      <c r="A9" s="32"/>
      <c r="B9" s="32">
        <f>[1]Снабженцам!B13</f>
        <v>4</v>
      </c>
      <c r="C9" s="32" t="str">
        <f>[1]Снабженцам!C13</f>
        <v>Краска порошковая эпоксидно-полиэфирная "Эколак", шагрень ТУ 2329-338-02068474-2000 (цвет смотри заказ)</v>
      </c>
      <c r="D9" s="32">
        <f>[1]Снабженцам!D13</f>
        <v>21.126619999999999</v>
      </c>
      <c r="E9" s="32" t="str">
        <f>[1]Снабженцам!E13</f>
        <v>м2</v>
      </c>
      <c r="F9" s="32">
        <f>[1]Снабженцам!F13</f>
        <v>4.2253239999999996</v>
      </c>
      <c r="G9" s="32" t="str">
        <f>[1]Снабженцам!G13</f>
        <v>кг</v>
      </c>
      <c r="H9" s="32" t="str">
        <f>[1]Снабженцам!H13</f>
        <v>-</v>
      </c>
      <c r="I9" s="32" t="str">
        <f>[1]Снабженцам!I13</f>
        <v>-</v>
      </c>
      <c r="J9" s="32" t="str">
        <f>[1]Снабженцам!J13</f>
        <v>-</v>
      </c>
      <c r="K9" s="32" t="str">
        <f>[1]Снабженцам!K13</f>
        <v>-</v>
      </c>
      <c r="L9" s="32">
        <f>[1]Снабженцам!L13</f>
        <v>21.126619999999999</v>
      </c>
      <c r="M9" s="32" t="str">
        <f>[1]Снабженцам!M13</f>
        <v>м2</v>
      </c>
      <c r="N9" s="32">
        <f>[1]Снабженцам!N13</f>
        <v>4.2253239999999996</v>
      </c>
      <c r="O9" s="32" t="str">
        <f>[1]Снабженцам!O13</f>
        <v>кг</v>
      </c>
      <c r="P9" s="32">
        <f>[1]Снабженцам!P13</f>
        <v>0</v>
      </c>
    </row>
    <row r="10" spans="1:19">
      <c r="A10" s="32" t="s">
        <v>43</v>
      </c>
      <c r="B10" s="32">
        <f>[2]Снабженцам!B12</f>
        <v>1</v>
      </c>
      <c r="C10" s="32" t="str">
        <f>[2]Снабженцам!C12</f>
        <v>Труба 20х20х1.5 ГОСТ 8639-82</v>
      </c>
      <c r="D10" s="32">
        <f>[2]Снабженцам!D12</f>
        <v>282.24</v>
      </c>
      <c r="E10" s="32" t="str">
        <f>[2]Снабженцам!E12</f>
        <v>м</v>
      </c>
      <c r="F10" s="32">
        <f>[2]Снабженцам!F12</f>
        <v>237.36384000000001</v>
      </c>
      <c r="G10" s="32" t="str">
        <f>[2]Снабженцам!G12</f>
        <v>кг</v>
      </c>
      <c r="H10" s="32">
        <f>[2]Снабженцам!H12</f>
        <v>14.112000000000002</v>
      </c>
      <c r="I10" s="32" t="str">
        <f>[2]Снабженцам!I12</f>
        <v>м</v>
      </c>
      <c r="J10" s="32">
        <f>[2]Снабженцам!J12</f>
        <v>11.868192000000001</v>
      </c>
      <c r="K10" s="32" t="str">
        <f>[2]Снабженцам!K12</f>
        <v>кг</v>
      </c>
      <c r="L10" s="32">
        <f>[2]Снабженцам!L12</f>
        <v>296.35200000000003</v>
      </c>
      <c r="M10" s="32" t="str">
        <f>[2]Снабженцам!M12</f>
        <v>м</v>
      </c>
      <c r="N10" s="32">
        <f>[2]Снабженцам!N12</f>
        <v>249.232032</v>
      </c>
      <c r="O10" s="32" t="str">
        <f>[2]Снабженцам!O12</f>
        <v>кг</v>
      </c>
      <c r="P10" s="32">
        <f>[2]Снабженцам!P12</f>
        <v>0</v>
      </c>
    </row>
    <row r="11" spans="1:19">
      <c r="A11" s="32"/>
      <c r="B11" s="32" t="str">
        <f>[2]Снабженцам!B13</f>
        <v/>
      </c>
      <c r="C11" s="32" t="str">
        <f>[2]Снабженцам!C13</f>
        <v>Винилискожа ТР- мебельная  ТУ 8714-138-05790484-99 (рулон шириной 1400) (цвет см. заказ)</v>
      </c>
      <c r="D11" s="32">
        <f>[2]Снабженцам!D13</f>
        <v>0</v>
      </c>
      <c r="E11" s="32" t="str">
        <f>[2]Снабженцам!E13</f>
        <v>м2</v>
      </c>
      <c r="F11" s="32">
        <f>[2]Снабженцам!F13</f>
        <v>0</v>
      </c>
      <c r="G11" s="32" t="str">
        <f>[2]Снабженцам!G13</f>
        <v>кг</v>
      </c>
      <c r="H11" s="32" t="str">
        <f>[2]Снабженцам!H13</f>
        <v>-</v>
      </c>
      <c r="I11" s="32">
        <f>[2]Снабженцам!I13</f>
        <v>0</v>
      </c>
      <c r="J11" s="32" t="str">
        <f>[2]Снабженцам!J13</f>
        <v>-</v>
      </c>
      <c r="K11" s="32">
        <f>[2]Снабженцам!K13</f>
        <v>0</v>
      </c>
      <c r="L11" s="32">
        <f>[2]Снабженцам!L13</f>
        <v>0</v>
      </c>
      <c r="M11" s="32" t="str">
        <f>[2]Снабженцам!M13</f>
        <v>м2</v>
      </c>
      <c r="N11" s="32">
        <f>[2]Снабженцам!N13</f>
        <v>0</v>
      </c>
      <c r="O11" s="32" t="str">
        <f>[2]Снабженцам!O13</f>
        <v>м</v>
      </c>
      <c r="P11" s="32">
        <f>[2]Снабженцам!P13</f>
        <v>0</v>
      </c>
    </row>
    <row r="12" spans="1:19">
      <c r="A12" s="32"/>
      <c r="B12" s="32" t="str">
        <f>[2]Снабженцам!B14</f>
        <v/>
      </c>
      <c r="C12" s="32" t="str">
        <f>[2]Снабженцам!C14</f>
        <v>Пенополиуретан 2236, S30 ТУ 2254-001-48710067-2003 (2000х1000)</v>
      </c>
      <c r="D12" s="32">
        <f>[2]Снабженцам!D14</f>
        <v>0</v>
      </c>
      <c r="E12" s="32" t="str">
        <f>[2]Снабженцам!E14</f>
        <v>м2</v>
      </c>
      <c r="F12" s="32">
        <f>[2]Снабженцам!F14</f>
        <v>0</v>
      </c>
      <c r="G12" s="32" t="str">
        <f>[2]Снабженцам!G14</f>
        <v>кг</v>
      </c>
      <c r="H12" s="32" t="str">
        <f>[2]Снабженцам!H14</f>
        <v>-</v>
      </c>
      <c r="I12" s="32">
        <f>[2]Снабженцам!I14</f>
        <v>0</v>
      </c>
      <c r="J12" s="32" t="str">
        <f>[2]Снабженцам!J14</f>
        <v>-</v>
      </c>
      <c r="K12" s="32">
        <f>[2]Снабженцам!K14</f>
        <v>0</v>
      </c>
      <c r="L12" s="32">
        <f>[2]Снабженцам!L14</f>
        <v>0</v>
      </c>
      <c r="M12" s="32" t="str">
        <f>[2]Снабженцам!M14</f>
        <v>м2</v>
      </c>
      <c r="N12" s="32">
        <f>[2]Снабженцам!N14</f>
        <v>0</v>
      </c>
      <c r="O12" s="32" t="str">
        <f>[2]Снабженцам!O14</f>
        <v>лист</v>
      </c>
      <c r="P12" s="32">
        <f>[2]Снабженцам!P14</f>
        <v>0</v>
      </c>
    </row>
    <row r="13" spans="1:19">
      <c r="A13" s="32"/>
      <c r="B13" s="32" t="str">
        <f>[2]Снабженцам!B15</f>
        <v/>
      </c>
      <c r="C13" s="32" t="str">
        <f>[2]Снабженцам!C15</f>
        <v>МДФ 10 ТУ 5536-003-50113531-2005 (2800х2070)</v>
      </c>
      <c r="D13" s="32">
        <f>[2]Снабженцам!D15</f>
        <v>0</v>
      </c>
      <c r="E13" s="32" t="str">
        <f>[2]Снабженцам!E15</f>
        <v>м2</v>
      </c>
      <c r="F13" s="32">
        <f>[2]Снабженцам!F15</f>
        <v>0</v>
      </c>
      <c r="G13" s="32" t="str">
        <f>[2]Снабженцам!G15</f>
        <v>кг</v>
      </c>
      <c r="H13" s="32" t="str">
        <f>[2]Снабженцам!H15</f>
        <v>-</v>
      </c>
      <c r="I13" s="32">
        <f>[2]Снабженцам!I15</f>
        <v>0</v>
      </c>
      <c r="J13" s="32" t="str">
        <f>[2]Снабженцам!J15</f>
        <v>-</v>
      </c>
      <c r="K13" s="32">
        <f>[2]Снабженцам!K15</f>
        <v>0</v>
      </c>
      <c r="L13" s="32">
        <f>[2]Снабженцам!L15</f>
        <v>0</v>
      </c>
      <c r="M13" s="32" t="str">
        <f>[2]Снабженцам!M15</f>
        <v>м2</v>
      </c>
      <c r="N13" s="32">
        <f>[2]Снабженцам!N15</f>
        <v>0</v>
      </c>
      <c r="O13" s="32" t="str">
        <f>[2]Снабженцам!O15</f>
        <v>лист</v>
      </c>
      <c r="P13" s="32">
        <f>[2]Снабженцам!P15</f>
        <v>0</v>
      </c>
    </row>
    <row r="14" spans="1:19">
      <c r="A14" s="32"/>
      <c r="B14" s="32">
        <f>[2]Снабженцам!B16</f>
        <v>2</v>
      </c>
      <c r="C14" s="32" t="str">
        <f>[2]Снабженцам!C16</f>
        <v>ЛДСП 16 ГОСТ 10632-89 (2440х1830) (цвет см. заказ)</v>
      </c>
      <c r="D14" s="32">
        <f>[2]Снабженцам!D16</f>
        <v>11.712060000000001</v>
      </c>
      <c r="E14" s="32" t="str">
        <f>[2]Снабженцам!E16</f>
        <v>м2</v>
      </c>
      <c r="F14" s="32">
        <f>[2]Снабженцам!F16</f>
        <v>147.571956</v>
      </c>
      <c r="G14" s="32" t="str">
        <f>[2]Снабженцам!G16</f>
        <v>кг</v>
      </c>
      <c r="H14" s="32" t="str">
        <f>[2]Снабженцам!H16</f>
        <v>-</v>
      </c>
      <c r="I14" s="32">
        <f>[2]Снабженцам!I16</f>
        <v>0</v>
      </c>
      <c r="J14" s="32" t="str">
        <f>[2]Снабженцам!J16</f>
        <v>-</v>
      </c>
      <c r="K14" s="32">
        <f>[2]Снабженцам!K16</f>
        <v>0</v>
      </c>
      <c r="L14" s="32">
        <f>[2]Снабженцам!L16</f>
        <v>11.712060000000001</v>
      </c>
      <c r="M14" s="32" t="str">
        <f>[2]Снабженцам!M16</f>
        <v>м2</v>
      </c>
      <c r="N14" s="32">
        <f>[2]Снабженцам!N16</f>
        <v>4</v>
      </c>
      <c r="O14" s="32" t="str">
        <f>[2]Снабженцам!O16</f>
        <v>лист</v>
      </c>
      <c r="P14" s="32">
        <f>[2]Снабженцам!P16</f>
        <v>0</v>
      </c>
    </row>
    <row r="15" spans="1:19">
      <c r="A15" s="32"/>
      <c r="B15" s="32">
        <f>[2]Снабженцам!B17</f>
        <v>3</v>
      </c>
      <c r="C15" s="32" t="str">
        <f>[2]Снабженцам!C17</f>
        <v>Кромка ПВХ-16 (цвет в тон ЛДСП)</v>
      </c>
      <c r="D15" s="32">
        <f>[2]Снабженцам!D17</f>
        <v>229.90799999999999</v>
      </c>
      <c r="E15" s="32" t="str">
        <f>[2]Снабженцам!E17</f>
        <v>м</v>
      </c>
      <c r="F15" s="32" t="str">
        <f>[2]Снабженцам!F17</f>
        <v>-</v>
      </c>
      <c r="G15" s="32" t="str">
        <f>[2]Снабженцам!G17</f>
        <v>-</v>
      </c>
      <c r="H15" s="32">
        <f>[2]Снабженцам!H17</f>
        <v>11.4954</v>
      </c>
      <c r="I15" s="32" t="str">
        <f>[2]Снабженцам!I17</f>
        <v>м</v>
      </c>
      <c r="J15" s="32" t="str">
        <f>[2]Снабженцам!J17</f>
        <v>-</v>
      </c>
      <c r="K15" s="32" t="str">
        <f>[2]Снабженцам!K17</f>
        <v>-</v>
      </c>
      <c r="L15" s="32">
        <f>[2]Снабженцам!L17</f>
        <v>241.40339999999998</v>
      </c>
      <c r="M15" s="32" t="str">
        <f>[2]Снабженцам!M17</f>
        <v>м</v>
      </c>
      <c r="N15" s="32" t="str">
        <f>[2]Снабженцам!N17</f>
        <v>-</v>
      </c>
      <c r="O15" s="32" t="str">
        <f>[2]Снабженцам!O17</f>
        <v>-</v>
      </c>
      <c r="P15" s="32">
        <f>[2]Снабженцам!P17</f>
        <v>0</v>
      </c>
    </row>
    <row r="16" spans="1:19">
      <c r="A16" s="32"/>
      <c r="B16" s="32">
        <f>[2]Снабженцам!B18</f>
        <v>4</v>
      </c>
      <c r="C16" s="32" t="str">
        <f>[2]Снабженцам!C18</f>
        <v>Растворитель 646 ГОСТ 18188-72</v>
      </c>
      <c r="D16" s="32">
        <f>[2]Снабженцам!D18</f>
        <v>22.5792</v>
      </c>
      <c r="E16" s="32" t="str">
        <f>[2]Снабженцам!E18</f>
        <v>м2</v>
      </c>
      <c r="F16" s="32">
        <f>[2]Снабженцам!F18</f>
        <v>2.2579199999999999</v>
      </c>
      <c r="G16" s="32" t="str">
        <f>[2]Снабженцам!G18</f>
        <v>кг</v>
      </c>
      <c r="H16" s="32" t="str">
        <f>[2]Снабженцам!H18</f>
        <v>-</v>
      </c>
      <c r="I16" s="32">
        <f>[2]Снабженцам!I18</f>
        <v>0</v>
      </c>
      <c r="J16" s="32" t="str">
        <f>[2]Снабженцам!J18</f>
        <v>-</v>
      </c>
      <c r="K16" s="32">
        <f>[2]Снабженцам!K18</f>
        <v>0</v>
      </c>
      <c r="L16" s="32">
        <f>[2]Снабженцам!L18</f>
        <v>22.5792</v>
      </c>
      <c r="M16" s="32" t="str">
        <f>[2]Снабженцам!M18</f>
        <v>м2</v>
      </c>
      <c r="N16" s="32">
        <f>[2]Снабженцам!N18</f>
        <v>2.2579199999999999</v>
      </c>
      <c r="O16" s="32" t="str">
        <f>[2]Снабженцам!O18</f>
        <v>кг</v>
      </c>
      <c r="P16" s="32">
        <f>[2]Снабженцам!P18</f>
        <v>0</v>
      </c>
    </row>
    <row r="17" spans="1:16">
      <c r="A17" s="32"/>
      <c r="B17" s="32">
        <f>[2]Снабженцам!B19</f>
        <v>5</v>
      </c>
      <c r="C17" s="32" t="str">
        <f>[2]Снабженцам!C19</f>
        <v>Краска порошковая эпоксидно-полиэфирная "Эколак", шагрень ТУ 2329-338-02068474-2000 (цвет смотри заказ)</v>
      </c>
      <c r="D17" s="32">
        <f>[2]Снабженцам!D19</f>
        <v>22.5792</v>
      </c>
      <c r="E17" s="32" t="str">
        <f>[2]Снабженцам!E19</f>
        <v>м2</v>
      </c>
      <c r="F17" s="32">
        <f>[2]Снабженцам!F19</f>
        <v>4.5158399999999999</v>
      </c>
      <c r="G17" s="32" t="str">
        <f>[2]Снабженцам!G19</f>
        <v>кг</v>
      </c>
      <c r="H17" s="32" t="str">
        <f>[2]Снабженцам!H19</f>
        <v>-</v>
      </c>
      <c r="I17" s="32">
        <f>[2]Снабженцам!I19</f>
        <v>0</v>
      </c>
      <c r="J17" s="32" t="str">
        <f>[2]Снабженцам!J19</f>
        <v>-</v>
      </c>
      <c r="K17" s="32">
        <f>[2]Снабженцам!K19</f>
        <v>0</v>
      </c>
      <c r="L17" s="32">
        <f>[2]Снабженцам!L19</f>
        <v>22.5792</v>
      </c>
      <c r="M17" s="32" t="str">
        <f>[2]Снабженцам!M19</f>
        <v>м2</v>
      </c>
      <c r="N17" s="32">
        <f>[2]Снабженцам!N19</f>
        <v>4.5158399999999999</v>
      </c>
      <c r="O17" s="32" t="str">
        <f>[2]Снабженцам!O19</f>
        <v>кг</v>
      </c>
      <c r="P17" s="32">
        <f>[2]Снабженцам!P19</f>
        <v>0</v>
      </c>
    </row>
    <row r="18" spans="1:16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16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6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1:16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1:16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1:16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6" spans="1:16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1:16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</row>
    <row r="58" spans="1:16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</row>
    <row r="59" spans="1:16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1:16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</row>
    <row r="63" spans="1:16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16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</row>
    <row r="65" spans="1:16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1:16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1:1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1:1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1:16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1:16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1:16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</row>
    <row r="72" spans="1:16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1:16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1:16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</row>
    <row r="77" spans="1:16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</row>
    <row r="78" spans="1:16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</row>
    <row r="80" spans="1:16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</row>
    <row r="82" spans="1:16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</row>
    <row r="83" spans="1:16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</row>
    <row r="85" spans="1:16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</row>
    <row r="86" spans="1:16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</row>
    <row r="87" spans="1:16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</row>
    <row r="88" spans="1:16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</row>
    <row r="89" spans="1:16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</row>
    <row r="90" spans="1:16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</row>
    <row r="92" spans="1:16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</row>
    <row r="93" spans="1:16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</row>
    <row r="94" spans="1:16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</row>
    <row r="95" spans="1:16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</row>
    <row r="96" spans="1:16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</row>
    <row r="97" spans="1:18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</row>
    <row r="99" spans="1:18" ht="26.25">
      <c r="A99" s="29" t="s">
        <v>1</v>
      </c>
    </row>
    <row r="100" spans="1:18">
      <c r="A100" s="30">
        <v>1</v>
      </c>
      <c r="B100" s="30">
        <v>2</v>
      </c>
      <c r="C100" s="30">
        <v>3</v>
      </c>
      <c r="D100" s="30">
        <v>4</v>
      </c>
      <c r="E100" s="30">
        <v>5</v>
      </c>
      <c r="F100" s="30">
        <v>6</v>
      </c>
      <c r="G100" s="30">
        <v>7</v>
      </c>
      <c r="H100" s="30">
        <v>8</v>
      </c>
      <c r="I100" s="30">
        <v>9</v>
      </c>
      <c r="J100" s="30">
        <v>10</v>
      </c>
      <c r="K100" s="30">
        <v>11</v>
      </c>
      <c r="L100" s="30">
        <v>12</v>
      </c>
      <c r="M100" s="30">
        <v>13</v>
      </c>
      <c r="N100" s="30">
        <v>14</v>
      </c>
      <c r="O100" s="30">
        <v>15</v>
      </c>
      <c r="P100" s="30">
        <v>16</v>
      </c>
      <c r="Q100" s="30">
        <v>17</v>
      </c>
      <c r="R100" s="30">
        <v>18</v>
      </c>
    </row>
    <row r="101" spans="1:18">
      <c r="A101" s="30" t="s">
        <v>0</v>
      </c>
    </row>
    <row r="102" spans="1:18">
      <c r="B102" s="30" t="s">
        <v>5</v>
      </c>
      <c r="C102" s="30" t="s">
        <v>12</v>
      </c>
      <c r="D102" s="30" t="s">
        <v>37</v>
      </c>
      <c r="E102" s="30">
        <v>0</v>
      </c>
      <c r="F102" s="30">
        <v>0</v>
      </c>
      <c r="G102" s="30">
        <v>0</v>
      </c>
      <c r="H102" s="30" t="s">
        <v>40</v>
      </c>
      <c r="I102" s="30">
        <v>0</v>
      </c>
      <c r="J102" s="30">
        <v>0</v>
      </c>
      <c r="K102" s="30">
        <v>0</v>
      </c>
      <c r="L102" s="30" t="s">
        <v>39</v>
      </c>
      <c r="M102" s="30">
        <v>0</v>
      </c>
      <c r="N102" s="30">
        <v>0</v>
      </c>
      <c r="O102" s="30">
        <v>0</v>
      </c>
      <c r="P102" s="30" t="s">
        <v>7</v>
      </c>
    </row>
    <row r="103" spans="1:18">
      <c r="B103" s="30">
        <f>[1]Снабженцам!B18</f>
        <v>1</v>
      </c>
      <c r="C103" s="30" t="str">
        <f>[1]Снабженцам!C18</f>
        <v>Болт М8х60 ГОСТ 7805-70</v>
      </c>
      <c r="D103" s="30">
        <f>[1]Снабженцам!D18</f>
        <v>84</v>
      </c>
      <c r="E103" s="30">
        <f>[1]Снабженцам!E18</f>
        <v>0</v>
      </c>
      <c r="F103" s="30" t="str">
        <f>[1]Снабженцам!F18</f>
        <v>шт.</v>
      </c>
      <c r="G103" s="30">
        <f>[1]Снабженцам!G18</f>
        <v>0</v>
      </c>
      <c r="H103" s="30">
        <f>[1]Снабженцам!H18</f>
        <v>6</v>
      </c>
      <c r="I103" s="30">
        <f>[1]Снабженцам!I18</f>
        <v>0</v>
      </c>
      <c r="J103" s="30" t="str">
        <f>[1]Снабженцам!J18</f>
        <v>шт.</v>
      </c>
      <c r="K103" s="30">
        <f>[1]Снабженцам!K18</f>
        <v>0</v>
      </c>
      <c r="L103" s="30">
        <f>[1]Снабженцам!L18</f>
        <v>90</v>
      </c>
      <c r="M103" s="30">
        <f>[1]Снабженцам!M18</f>
        <v>0</v>
      </c>
      <c r="N103" s="30" t="str">
        <f>[1]Снабженцам!N18</f>
        <v>шт.</v>
      </c>
      <c r="O103" s="30">
        <f>[1]Снабженцам!O18</f>
        <v>0</v>
      </c>
      <c r="P103" s="30">
        <f>[1]Снабженцам!P18</f>
        <v>0</v>
      </c>
    </row>
    <row r="104" spans="1:18">
      <c r="B104" s="30" t="str">
        <f>[1]Снабженцам!B19</f>
        <v/>
      </c>
      <c r="C104" s="30" t="str">
        <f>[1]Снабженцам!C19</f>
        <v>Болт М8х80 ГОСТ 7805-70</v>
      </c>
      <c r="D104" s="30">
        <f>[1]Снабженцам!D19</f>
        <v>0</v>
      </c>
      <c r="E104" s="30">
        <f>[1]Снабженцам!E19</f>
        <v>0</v>
      </c>
      <c r="F104" s="30" t="str">
        <f>[1]Снабженцам!F19</f>
        <v>шт.</v>
      </c>
      <c r="G104" s="30">
        <f>[1]Снабженцам!G19</f>
        <v>0</v>
      </c>
      <c r="H104" s="30">
        <f>[1]Снабженцам!H19</f>
        <v>0</v>
      </c>
      <c r="I104" s="30">
        <f>[1]Снабженцам!I19</f>
        <v>0</v>
      </c>
      <c r="J104" s="30" t="str">
        <f>[1]Снабженцам!J19</f>
        <v>шт.</v>
      </c>
      <c r="K104" s="30">
        <f>[1]Снабженцам!K19</f>
        <v>0</v>
      </c>
      <c r="L104" s="30">
        <f>[1]Снабженцам!L19</f>
        <v>0</v>
      </c>
      <c r="M104" s="30">
        <f>[1]Снабженцам!M19</f>
        <v>0</v>
      </c>
      <c r="N104" s="30" t="str">
        <f>[1]Снабженцам!N19</f>
        <v>шт.</v>
      </c>
      <c r="O104" s="30">
        <f>[1]Снабженцам!O19</f>
        <v>0</v>
      </c>
      <c r="P104" s="30">
        <f>[1]Снабженцам!P19</f>
        <v>0</v>
      </c>
    </row>
    <row r="105" spans="1:18">
      <c r="B105" s="30">
        <f>[1]Снабженцам!B20</f>
        <v>2</v>
      </c>
      <c r="C105" s="30" t="str">
        <f>[1]Снабженцам!C20</f>
        <v>Болт М8х90 ГОСТ 7801-81</v>
      </c>
      <c r="D105" s="30">
        <f>[1]Снабженцам!D20</f>
        <v>84</v>
      </c>
      <c r="E105" s="30">
        <f>[1]Снабженцам!E20</f>
        <v>0</v>
      </c>
      <c r="F105" s="30" t="str">
        <f>[1]Снабженцам!F20</f>
        <v>шт.</v>
      </c>
      <c r="G105" s="30">
        <f>[1]Снабженцам!G20</f>
        <v>0</v>
      </c>
      <c r="H105" s="30">
        <f>[1]Снабженцам!H20</f>
        <v>6</v>
      </c>
      <c r="I105" s="30">
        <f>[1]Снабженцам!I20</f>
        <v>0</v>
      </c>
      <c r="J105" s="30" t="str">
        <f>[1]Снабженцам!J20</f>
        <v>шт.</v>
      </c>
      <c r="K105" s="30">
        <f>[1]Снабженцам!K20</f>
        <v>0</v>
      </c>
      <c r="L105" s="30">
        <f>[1]Снабженцам!L20</f>
        <v>90</v>
      </c>
      <c r="M105" s="30">
        <f>[1]Снабженцам!M20</f>
        <v>0</v>
      </c>
      <c r="N105" s="30" t="str">
        <f>[1]Снабженцам!N20</f>
        <v>шт.</v>
      </c>
      <c r="O105" s="30">
        <f>[1]Снабженцам!O20</f>
        <v>0</v>
      </c>
      <c r="P105" s="30">
        <f>[1]Снабженцам!P20</f>
        <v>0</v>
      </c>
    </row>
    <row r="106" spans="1:18">
      <c r="B106" s="30">
        <f>[1]Снабженцам!B21</f>
        <v>3</v>
      </c>
      <c r="C106" s="30" t="str">
        <f>[1]Снабженцам!C21</f>
        <v>Гайка М8 ГОСТ 5915-70</v>
      </c>
      <c r="D106" s="30">
        <f>[1]Снабженцам!D21</f>
        <v>168</v>
      </c>
      <c r="E106" s="30">
        <f>[1]Снабженцам!E21</f>
        <v>0</v>
      </c>
      <c r="F106" s="30" t="str">
        <f>[1]Снабженцам!F21</f>
        <v>шт.</v>
      </c>
      <c r="G106" s="30">
        <f>[1]Снабженцам!G21</f>
        <v>0</v>
      </c>
      <c r="H106" s="30">
        <f>[1]Снабженцам!H21</f>
        <v>12</v>
      </c>
      <c r="I106" s="30">
        <f>[1]Снабженцам!I21</f>
        <v>0</v>
      </c>
      <c r="J106" s="30" t="str">
        <f>[1]Снабженцам!J21</f>
        <v>шт.</v>
      </c>
      <c r="K106" s="30">
        <f>[1]Снабженцам!K21</f>
        <v>0</v>
      </c>
      <c r="L106" s="30">
        <f>[1]Снабженцам!L21</f>
        <v>180</v>
      </c>
      <c r="M106" s="30">
        <f>[1]Снабженцам!M21</f>
        <v>0</v>
      </c>
      <c r="N106" s="30" t="str">
        <f>[1]Снабженцам!N21</f>
        <v>шт.</v>
      </c>
      <c r="O106" s="30">
        <f>[1]Снабженцам!O21</f>
        <v>0</v>
      </c>
      <c r="P106" s="30">
        <f>[1]Снабженцам!P21</f>
        <v>0</v>
      </c>
    </row>
    <row r="107" spans="1:18">
      <c r="B107" s="30">
        <f>[1]Снабженцам!B22</f>
        <v>4</v>
      </c>
      <c r="C107" s="30" t="str">
        <f>[1]Снабженцам!C22</f>
        <v>Шайба 8 ГОСТ 11371-78</v>
      </c>
      <c r="D107" s="30">
        <f>[1]Снабженцам!D22</f>
        <v>252</v>
      </c>
      <c r="E107" s="30">
        <f>[1]Снабженцам!E22</f>
        <v>0</v>
      </c>
      <c r="F107" s="30" t="str">
        <f>[1]Снабженцам!F22</f>
        <v>шт.</v>
      </c>
      <c r="G107" s="30">
        <f>[1]Снабженцам!G22</f>
        <v>0</v>
      </c>
      <c r="H107" s="30">
        <f>[1]Снабженцам!H22</f>
        <v>18</v>
      </c>
      <c r="I107" s="30">
        <f>[1]Снабженцам!I22</f>
        <v>0</v>
      </c>
      <c r="J107" s="30" t="str">
        <f>[1]Снабженцам!J22</f>
        <v>шт.</v>
      </c>
      <c r="K107" s="30">
        <f>[1]Снабженцам!K22</f>
        <v>0</v>
      </c>
      <c r="L107" s="30">
        <f>[1]Снабженцам!L22</f>
        <v>270</v>
      </c>
      <c r="M107" s="30">
        <f>[1]Снабженцам!M22</f>
        <v>0</v>
      </c>
      <c r="N107" s="30" t="str">
        <f>[1]Снабженцам!N22</f>
        <v>шт.</v>
      </c>
      <c r="O107" s="30">
        <f>[1]Снабженцам!O22</f>
        <v>0</v>
      </c>
      <c r="P107" s="30">
        <f>[1]Снабженцам!P22</f>
        <v>0</v>
      </c>
    </row>
    <row r="108" spans="1:18">
      <c r="B108" s="30">
        <f>[1]Снабженцам!B23</f>
        <v>5</v>
      </c>
      <c r="C108" s="30" t="str">
        <f>[1]Снабженцам!C23</f>
        <v>Шайба 8 65Г ГОСТ 6402-70</v>
      </c>
      <c r="D108" s="30">
        <f>[1]Снабженцам!D23</f>
        <v>168</v>
      </c>
      <c r="E108" s="30">
        <f>[1]Снабженцам!E23</f>
        <v>0</v>
      </c>
      <c r="F108" s="30" t="str">
        <f>[1]Снабженцам!F23</f>
        <v>шт.</v>
      </c>
      <c r="G108" s="30">
        <f>[1]Снабженцам!G23</f>
        <v>0</v>
      </c>
      <c r="H108" s="30">
        <f>[1]Снабженцам!H23</f>
        <v>12</v>
      </c>
      <c r="I108" s="30">
        <f>[1]Снабженцам!I23</f>
        <v>0</v>
      </c>
      <c r="J108" s="30" t="str">
        <f>[1]Снабженцам!J23</f>
        <v>шт.</v>
      </c>
      <c r="K108" s="30">
        <f>[1]Снабженцам!K23</f>
        <v>0</v>
      </c>
      <c r="L108" s="30">
        <f>[1]Снабженцам!L23</f>
        <v>180</v>
      </c>
      <c r="M108" s="30">
        <f>[1]Снабженцам!M23</f>
        <v>0</v>
      </c>
      <c r="N108" s="30" t="str">
        <f>[1]Снабженцам!N23</f>
        <v>шт.</v>
      </c>
      <c r="O108" s="30">
        <f>[1]Снабженцам!O23</f>
        <v>0</v>
      </c>
      <c r="P108" s="30">
        <f>[1]Снабженцам!P23</f>
        <v>0</v>
      </c>
    </row>
    <row r="109" spans="1:18">
      <c r="B109" s="30" t="str">
        <f>[1]Снабженцам!B24</f>
        <v/>
      </c>
      <c r="C109" s="30" t="str">
        <f>[1]Снабженцам!C24</f>
        <v>Шуруп 8х70 ГОСТ 11473-75</v>
      </c>
      <c r="D109" s="30">
        <f>[1]Снабженцам!D24</f>
        <v>0</v>
      </c>
      <c r="E109" s="30">
        <f>[1]Снабженцам!E24</f>
        <v>0</v>
      </c>
      <c r="F109" s="30" t="str">
        <f>[1]Снабженцам!F24</f>
        <v>шт.</v>
      </c>
      <c r="G109" s="30">
        <f>[1]Снабженцам!G24</f>
        <v>0</v>
      </c>
      <c r="H109" s="30">
        <f>[1]Снабженцам!H24</f>
        <v>0</v>
      </c>
      <c r="I109" s="30">
        <f>[1]Снабженцам!I24</f>
        <v>0</v>
      </c>
      <c r="J109" s="30" t="str">
        <f>[1]Снабженцам!J24</f>
        <v>шт.</v>
      </c>
      <c r="K109" s="30">
        <f>[1]Снабженцам!K24</f>
        <v>0</v>
      </c>
      <c r="L109" s="30">
        <f>[1]Снабженцам!L24</f>
        <v>0</v>
      </c>
      <c r="M109" s="30">
        <f>[1]Снабженцам!M24</f>
        <v>0</v>
      </c>
      <c r="N109" s="30" t="str">
        <f>[1]Снабженцам!N24</f>
        <v>шт.</v>
      </c>
      <c r="O109" s="30">
        <f>[1]Снабженцам!O24</f>
        <v>0</v>
      </c>
      <c r="P109" s="30">
        <f>[1]Снабженцам!P24</f>
        <v>0</v>
      </c>
    </row>
    <row r="110" spans="1:18">
      <c r="B110" s="30" t="str">
        <f>[1]Снабженцам!B25</f>
        <v/>
      </c>
      <c r="C110" s="30" t="str">
        <f>[1]Снабженцам!C25</f>
        <v>Шуруп 8х90 ГОСТ 11473-75</v>
      </c>
      <c r="D110" s="30">
        <f>[1]Снабженцам!D25</f>
        <v>0</v>
      </c>
      <c r="E110" s="30">
        <f>[1]Снабженцам!E25</f>
        <v>0</v>
      </c>
      <c r="F110" s="30" t="str">
        <f>[1]Снабженцам!F25</f>
        <v>шт.</v>
      </c>
      <c r="G110" s="30">
        <f>[1]Снабженцам!G25</f>
        <v>0</v>
      </c>
      <c r="H110" s="30">
        <f>[1]Снабженцам!H25</f>
        <v>0</v>
      </c>
      <c r="I110" s="30">
        <f>[1]Снабженцам!I25</f>
        <v>0</v>
      </c>
      <c r="J110" s="30" t="str">
        <f>[1]Снабженцам!J25</f>
        <v>шт.</v>
      </c>
      <c r="K110" s="30">
        <f>[1]Снабженцам!K25</f>
        <v>0</v>
      </c>
      <c r="L110" s="30">
        <f>[1]Снабженцам!L25</f>
        <v>0</v>
      </c>
      <c r="M110" s="30">
        <f>[1]Снабженцам!M25</f>
        <v>0</v>
      </c>
      <c r="N110" s="30" t="str">
        <f>[1]Снабженцам!N25</f>
        <v>шт.</v>
      </c>
      <c r="O110" s="30">
        <f>[1]Снабженцам!O25</f>
        <v>0</v>
      </c>
      <c r="P110" s="30">
        <f>[1]Снабженцам!P25</f>
        <v>0</v>
      </c>
    </row>
    <row r="111" spans="1:18">
      <c r="B111" s="30" t="str">
        <f>[1]Снабженцам!B26</f>
        <v/>
      </c>
      <c r="C111" s="30" t="str">
        <f>[1]Снабженцам!C26</f>
        <v>Шайба 8 ГОСТ 6958-78</v>
      </c>
      <c r="D111" s="30">
        <f>[1]Снабженцам!D26</f>
        <v>0</v>
      </c>
      <c r="E111" s="30">
        <f>[1]Снабженцам!E26</f>
        <v>0</v>
      </c>
      <c r="F111" s="30" t="str">
        <f>[1]Снабженцам!F26</f>
        <v>шт.</v>
      </c>
      <c r="G111" s="30">
        <f>[1]Снабженцам!G26</f>
        <v>0</v>
      </c>
      <c r="H111" s="30">
        <f>[1]Снабженцам!H26</f>
        <v>0</v>
      </c>
      <c r="I111" s="30">
        <f>[1]Снабженцам!I26</f>
        <v>0</v>
      </c>
      <c r="J111" s="30" t="str">
        <f>[1]Снабженцам!J26</f>
        <v>шт.</v>
      </c>
      <c r="K111" s="30">
        <f>[1]Снабженцам!K26</f>
        <v>0</v>
      </c>
      <c r="L111" s="30">
        <f>[1]Снабженцам!L26</f>
        <v>0</v>
      </c>
      <c r="M111" s="30">
        <f>[1]Снабженцам!M26</f>
        <v>0</v>
      </c>
      <c r="N111" s="30" t="str">
        <f>[1]Снабженцам!N26</f>
        <v>шт.</v>
      </c>
      <c r="O111" s="30">
        <f>[1]Снабженцам!O26</f>
        <v>0</v>
      </c>
      <c r="P111" s="30">
        <f>[1]Снабженцам!P26</f>
        <v>0</v>
      </c>
    </row>
    <row r="112" spans="1:18">
      <c r="B112" s="30" t="str">
        <f>[1]Снабженцам!B27</f>
        <v/>
      </c>
      <c r="C112" s="30" t="str">
        <f>[1]Снабженцам!C27</f>
        <v>Дюбель полипропиленовый (РД) d12х70</v>
      </c>
      <c r="D112" s="30">
        <f>[1]Снабженцам!D27</f>
        <v>0</v>
      </c>
      <c r="E112" s="30">
        <f>[1]Снабженцам!E27</f>
        <v>0</v>
      </c>
      <c r="F112" s="30" t="str">
        <f>[1]Снабженцам!F27</f>
        <v>шт.</v>
      </c>
      <c r="G112" s="30">
        <f>[1]Снабженцам!G27</f>
        <v>0</v>
      </c>
      <c r="H112" s="30">
        <f>[1]Снабженцам!H27</f>
        <v>0</v>
      </c>
      <c r="I112" s="30">
        <f>[1]Снабженцам!I27</f>
        <v>0</v>
      </c>
      <c r="J112" s="30" t="str">
        <f>[1]Снабженцам!J27</f>
        <v>шт.</v>
      </c>
      <c r="K112" s="30">
        <f>[1]Снабженцам!K27</f>
        <v>0</v>
      </c>
      <c r="L112" s="30">
        <f>[1]Снабженцам!L27</f>
        <v>0</v>
      </c>
      <c r="M112" s="30">
        <f>[1]Снабженцам!M27</f>
        <v>0</v>
      </c>
      <c r="N112" s="30" t="str">
        <f>[1]Снабженцам!N27</f>
        <v>шт.</v>
      </c>
      <c r="O112" s="30">
        <f>[1]Снабженцам!O27</f>
        <v>0</v>
      </c>
      <c r="P112" s="30">
        <f>[1]Снабженцам!P27</f>
        <v>0</v>
      </c>
    </row>
    <row r="113" spans="1:16">
      <c r="B113" s="30">
        <f>[1]Снабженцам!B28</f>
        <v>6</v>
      </c>
      <c r="C113" s="30" t="str">
        <f>[1]Снабженцам!C28</f>
        <v>Саморез с полусферой, с пресcшайбой, наконечник-сверло оцинкованный 4,2х19</v>
      </c>
      <c r="D113" s="30">
        <f>[1]Снабженцам!D28</f>
        <v>328</v>
      </c>
      <c r="E113" s="30">
        <f>[1]Снабженцам!E28</f>
        <v>0</v>
      </c>
      <c r="F113" s="30" t="str">
        <f>[1]Снабженцам!F28</f>
        <v>шт.</v>
      </c>
      <c r="G113" s="30">
        <f>[1]Снабженцам!G28</f>
        <v>0</v>
      </c>
      <c r="H113" s="30">
        <f>[1]Снабженцам!H28</f>
        <v>23</v>
      </c>
      <c r="I113" s="30">
        <f>[1]Снабженцам!I28</f>
        <v>0</v>
      </c>
      <c r="J113" s="30" t="str">
        <f>[1]Снабженцам!J28</f>
        <v>шт.</v>
      </c>
      <c r="K113" s="30">
        <f>[1]Снабженцам!K28</f>
        <v>0</v>
      </c>
      <c r="L113" s="30">
        <f>[1]Снабженцам!L28</f>
        <v>351</v>
      </c>
      <c r="M113" s="30">
        <f>[1]Снабженцам!M28</f>
        <v>0</v>
      </c>
      <c r="N113" s="30" t="str">
        <f>[1]Снабженцам!N28</f>
        <v>шт.</v>
      </c>
      <c r="O113" s="30">
        <f>[1]Снабженцам!O28</f>
        <v>0</v>
      </c>
      <c r="P113" s="30">
        <f>[1]Снабженцам!P28</f>
        <v>0</v>
      </c>
    </row>
    <row r="114" spans="1:16">
      <c r="B114" s="30">
        <f>[1]Снабженцам!B29</f>
        <v>7</v>
      </c>
      <c r="C114" s="30" t="str">
        <f>[1]Снабженцам!C29</f>
        <v>Заглушка пластмассовая 20х20</v>
      </c>
      <c r="D114" s="30">
        <f>[1]Снабженцам!D29</f>
        <v>84</v>
      </c>
      <c r="E114" s="30">
        <f>[1]Снабженцам!E29</f>
        <v>0</v>
      </c>
      <c r="F114" s="30" t="str">
        <f>[1]Снабженцам!F29</f>
        <v>шт.</v>
      </c>
      <c r="G114" s="30">
        <f>[1]Снабженцам!G29</f>
        <v>0</v>
      </c>
      <c r="H114" s="30">
        <f>[1]Снабженцам!H29</f>
        <v>9</v>
      </c>
      <c r="I114" s="30">
        <f>[1]Снабженцам!I29</f>
        <v>0</v>
      </c>
      <c r="J114" s="30" t="str">
        <f>[1]Снабженцам!J29</f>
        <v>шт.</v>
      </c>
      <c r="K114" s="30">
        <f>[1]Снабженцам!K29</f>
        <v>0</v>
      </c>
      <c r="L114" s="30">
        <f>[1]Снабженцам!L29</f>
        <v>93</v>
      </c>
      <c r="M114" s="30">
        <f>[1]Снабженцам!M29</f>
        <v>0</v>
      </c>
      <c r="N114" s="30" t="str">
        <f>[1]Снабженцам!N29</f>
        <v>шт.</v>
      </c>
      <c r="O114" s="30">
        <f>[1]Снабженцам!O29</f>
        <v>0</v>
      </c>
      <c r="P114" s="30">
        <f>[1]Снабженцам!P29</f>
        <v>0</v>
      </c>
    </row>
    <row r="115" spans="1:16">
      <c r="B115" s="30" t="str">
        <f>[1]Снабженцам!B30</f>
        <v/>
      </c>
      <c r="C115" s="30" t="str">
        <f>[1]Снабженцам!C30</f>
        <v>Заглушка пластмассовая 40х20</v>
      </c>
      <c r="D115" s="30">
        <f>[1]Снабженцам!D30</f>
        <v>0</v>
      </c>
      <c r="E115" s="30">
        <f>[1]Снабженцам!E30</f>
        <v>0</v>
      </c>
      <c r="F115" s="30" t="str">
        <f>[1]Снабженцам!F30</f>
        <v>шт.</v>
      </c>
      <c r="G115" s="30">
        <f>[1]Снабженцам!G30</f>
        <v>0</v>
      </c>
      <c r="H115" s="30">
        <f>[1]Снабженцам!H30</f>
        <v>0</v>
      </c>
      <c r="I115" s="30">
        <f>[1]Снабженцам!I30</f>
        <v>0</v>
      </c>
      <c r="J115" s="30" t="str">
        <f>[1]Снабженцам!J30</f>
        <v>шт.</v>
      </c>
      <c r="K115" s="30">
        <f>[1]Снабженцам!K30</f>
        <v>0</v>
      </c>
      <c r="L115" s="30">
        <f>[1]Снабженцам!L30</f>
        <v>0</v>
      </c>
      <c r="M115" s="30">
        <f>[1]Снабженцам!M30</f>
        <v>0</v>
      </c>
      <c r="N115" s="30" t="str">
        <f>[1]Снабженцам!N30</f>
        <v>шт.</v>
      </c>
      <c r="O115" s="30">
        <f>[1]Снабженцам!O30</f>
        <v>0</v>
      </c>
      <c r="P115" s="30">
        <f>[1]Снабженцам!P30</f>
        <v>0</v>
      </c>
    </row>
    <row r="116" spans="1:16">
      <c r="B116" s="30">
        <f>[1]Снабженцам!B31</f>
        <v>8</v>
      </c>
      <c r="C116" s="30" t="str">
        <f>[1]Снабженцам!C31</f>
        <v>Заглушка пластмассовая 50х25</v>
      </c>
      <c r="D116" s="30">
        <f>[1]Снабженцам!D31</f>
        <v>252</v>
      </c>
      <c r="E116" s="30">
        <f>[1]Снабженцам!E31</f>
        <v>0</v>
      </c>
      <c r="F116" s="30" t="str">
        <f>[1]Снабженцам!F31</f>
        <v>шт.</v>
      </c>
      <c r="G116" s="30">
        <f>[1]Снабженцам!G31</f>
        <v>0</v>
      </c>
      <c r="H116" s="30">
        <f>[1]Снабженцам!H31</f>
        <v>26</v>
      </c>
      <c r="I116" s="30">
        <f>[1]Снабженцам!I31</f>
        <v>0</v>
      </c>
      <c r="J116" s="30" t="str">
        <f>[1]Снабженцам!J31</f>
        <v>шт.</v>
      </c>
      <c r="K116" s="30">
        <f>[1]Снабженцам!K31</f>
        <v>0</v>
      </c>
      <c r="L116" s="30">
        <f>[1]Снабженцам!L31</f>
        <v>278</v>
      </c>
      <c r="M116" s="30">
        <f>[1]Снабженцам!M31</f>
        <v>0</v>
      </c>
      <c r="N116" s="30" t="str">
        <f>[1]Снабженцам!N31</f>
        <v>шт.</v>
      </c>
      <c r="O116" s="30">
        <f>[1]Снабженцам!O31</f>
        <v>0</v>
      </c>
      <c r="P116" s="30">
        <f>[1]Снабженцам!P31</f>
        <v>0</v>
      </c>
    </row>
    <row r="117" spans="1:16">
      <c r="B117" s="30" t="str">
        <f>[1]Снабженцам!B32</f>
        <v/>
      </c>
      <c r="C117" s="30" t="str">
        <f>[1]Снабженцам!C32</f>
        <v>Прокладка K-Flex 25х35</v>
      </c>
      <c r="D117" s="30">
        <f>[1]Снабженцам!D32</f>
        <v>0</v>
      </c>
      <c r="E117" s="30">
        <f>[1]Снабженцам!E32</f>
        <v>0</v>
      </c>
      <c r="F117" s="30" t="str">
        <f>[1]Снабженцам!F32</f>
        <v>шт.</v>
      </c>
      <c r="G117" s="30">
        <f>[1]Снабженцам!G32</f>
        <v>0</v>
      </c>
      <c r="H117" s="30">
        <f>[1]Снабженцам!H32</f>
        <v>0</v>
      </c>
      <c r="I117" s="30">
        <f>[1]Снабженцам!I32</f>
        <v>0</v>
      </c>
      <c r="J117" s="30" t="str">
        <f>[1]Снабженцам!J32</f>
        <v>шт.</v>
      </c>
      <c r="K117" s="30">
        <f>[1]Снабженцам!K32</f>
        <v>0</v>
      </c>
      <c r="L117" s="30">
        <f>[1]Снабженцам!L32</f>
        <v>0</v>
      </c>
      <c r="M117" s="30">
        <f>[1]Снабженцам!M32</f>
        <v>0</v>
      </c>
      <c r="N117" s="30" t="str">
        <f>[1]Снабженцам!N32</f>
        <v>шт.</v>
      </c>
      <c r="O117" s="30">
        <f>[1]Снабженцам!O32</f>
        <v>0</v>
      </c>
      <c r="P117" s="30">
        <f>[1]Снабженцам!P32</f>
        <v>0</v>
      </c>
    </row>
    <row r="118" spans="1:16">
      <c r="B118" s="30">
        <f>[1]Снабженцам!B33</f>
        <v>9</v>
      </c>
      <c r="C118" s="30" t="str">
        <f>[1]Снабженцам!C33</f>
        <v>Сиденье пластмассовое "Форвард"</v>
      </c>
      <c r="D118" s="30">
        <f>[1]Снабженцам!D33</f>
        <v>82</v>
      </c>
      <c r="E118" s="30">
        <f>[1]Снабженцам!E33</f>
        <v>0</v>
      </c>
      <c r="F118" s="30" t="str">
        <f>[1]Снабженцам!F33</f>
        <v>шт.</v>
      </c>
      <c r="G118" s="30">
        <f>[1]Снабженцам!G33</f>
        <v>0</v>
      </c>
      <c r="H118" s="30" t="str">
        <f>[1]Снабженцам!H33</f>
        <v>-</v>
      </c>
      <c r="I118" s="30">
        <f>[1]Снабженцам!I33</f>
        <v>0</v>
      </c>
      <c r="J118" s="30" t="str">
        <f>[1]Снабженцам!J33</f>
        <v>шт.</v>
      </c>
      <c r="K118" s="30">
        <f>[1]Снабженцам!K33</f>
        <v>0</v>
      </c>
      <c r="L118" s="30">
        <f>[1]Снабженцам!L33</f>
        <v>82</v>
      </c>
      <c r="M118" s="30">
        <f>[1]Снабженцам!M33</f>
        <v>0</v>
      </c>
      <c r="N118" s="30" t="str">
        <f>[1]Снабженцам!N33</f>
        <v>шт.</v>
      </c>
      <c r="O118" s="30">
        <f>[1]Снабженцам!O33</f>
        <v>0</v>
      </c>
      <c r="P118" s="30">
        <f>[1]Снабженцам!P33</f>
        <v>0</v>
      </c>
    </row>
    <row r="119" spans="1:16">
      <c r="B119" s="30">
        <f>[1]Снабженцам!B34</f>
        <v>10</v>
      </c>
      <c r="C119" s="30" t="str">
        <f>[1]Снабженцам!C34</f>
        <v>Комплект пластмассовых заглушек на сиденье"Форвард"</v>
      </c>
      <c r="D119" s="30">
        <f>[1]Снабженцам!D34</f>
        <v>82</v>
      </c>
      <c r="E119" s="30">
        <f>[1]Снабженцам!E34</f>
        <v>0</v>
      </c>
      <c r="F119" s="30" t="str">
        <f>[1]Снабженцам!F34</f>
        <v>компл.</v>
      </c>
      <c r="G119" s="30">
        <f>[1]Снабженцам!G34</f>
        <v>0</v>
      </c>
      <c r="H119" s="30" t="str">
        <f>[1]Снабженцам!H34</f>
        <v>-</v>
      </c>
      <c r="I119" s="30">
        <f>[1]Снабженцам!I34</f>
        <v>0</v>
      </c>
      <c r="J119" s="30" t="str">
        <f>[1]Снабженцам!J34</f>
        <v>компл.</v>
      </c>
      <c r="K119" s="30">
        <f>[1]Снабженцам!K34</f>
        <v>0</v>
      </c>
      <c r="L119" s="30">
        <f>[1]Снабженцам!L34</f>
        <v>82</v>
      </c>
      <c r="M119" s="30">
        <f>[1]Снабженцам!M34</f>
        <v>0</v>
      </c>
      <c r="N119" s="30" t="str">
        <f>[1]Снабженцам!N34</f>
        <v>компл.</v>
      </c>
      <c r="O119" s="30">
        <f>[1]Снабженцам!O34</f>
        <v>0</v>
      </c>
      <c r="P119" s="30">
        <f>[1]Снабженцам!P34</f>
        <v>0</v>
      </c>
    </row>
    <row r="121" spans="1:16">
      <c r="A121" s="30" t="s">
        <v>43</v>
      </c>
      <c r="B121" s="30">
        <f>[2]Снабженцам!B25</f>
        <v>1</v>
      </c>
      <c r="C121" s="30" t="str">
        <f>[2]Снабженцам!C25</f>
        <v>Винт с внутренним шестигранником М6х35</v>
      </c>
      <c r="D121" s="30">
        <f>[2]Снабженцам!D25</f>
        <v>228</v>
      </c>
      <c r="E121" s="30">
        <f>[2]Снабженцам!E25</f>
        <v>0</v>
      </c>
      <c r="F121" s="30" t="str">
        <f>[2]Снабженцам!F25</f>
        <v>шт.</v>
      </c>
      <c r="G121" s="30">
        <f>[2]Снабженцам!G25</f>
        <v>0</v>
      </c>
      <c r="H121" s="30">
        <f>[2]Снабженцам!H25</f>
        <v>16</v>
      </c>
      <c r="I121" s="30">
        <f>[2]Снабженцам!I25</f>
        <v>0</v>
      </c>
      <c r="J121" s="30" t="str">
        <f>[2]Снабженцам!J25</f>
        <v>шт.</v>
      </c>
      <c r="K121" s="30">
        <f>[2]Снабженцам!K25</f>
        <v>0</v>
      </c>
      <c r="L121" s="30">
        <f>[2]Снабженцам!L25</f>
        <v>244</v>
      </c>
      <c r="M121" s="30">
        <f>[2]Снабженцам!M25</f>
        <v>0</v>
      </c>
      <c r="N121" s="30" t="str">
        <f>[2]Снабженцам!N25</f>
        <v>шт.</v>
      </c>
      <c r="O121" s="30">
        <f>[2]Снабженцам!O25</f>
        <v>0</v>
      </c>
      <c r="P121" s="30">
        <f>[2]Снабженцам!P25</f>
        <v>0</v>
      </c>
    </row>
    <row r="122" spans="1:16">
      <c r="B122" s="30">
        <f>[2]Снабженцам!B26</f>
        <v>2</v>
      </c>
      <c r="C122" s="30" t="str">
        <f>[2]Снабженцам!C26</f>
        <v>Винт с внутренним шестигранником М6х40</v>
      </c>
      <c r="D122" s="30">
        <f>[2]Снабженцам!D26</f>
        <v>219</v>
      </c>
      <c r="E122" s="30">
        <f>[2]Снабженцам!E26</f>
        <v>0</v>
      </c>
      <c r="F122" s="30" t="str">
        <f>[2]Снабженцам!F26</f>
        <v>шт.</v>
      </c>
      <c r="G122" s="30">
        <f>[2]Снабженцам!G26</f>
        <v>0</v>
      </c>
      <c r="H122" s="30">
        <f>[2]Снабженцам!H26</f>
        <v>16</v>
      </c>
      <c r="I122" s="30">
        <f>[2]Снабженцам!I26</f>
        <v>0</v>
      </c>
      <c r="J122" s="30" t="str">
        <f>[2]Снабженцам!J26</f>
        <v>шт.</v>
      </c>
      <c r="K122" s="30">
        <f>[2]Снабженцам!K26</f>
        <v>0</v>
      </c>
      <c r="L122" s="30">
        <f>[2]Снабженцам!L26</f>
        <v>235</v>
      </c>
      <c r="M122" s="30">
        <f>[2]Снабженцам!M26</f>
        <v>0</v>
      </c>
      <c r="N122" s="30" t="str">
        <f>[2]Снабженцам!N26</f>
        <v>шт.</v>
      </c>
      <c r="O122" s="30">
        <f>[2]Снабженцам!O26</f>
        <v>0</v>
      </c>
      <c r="P122" s="30">
        <f>[2]Снабженцам!P26</f>
        <v>0</v>
      </c>
    </row>
    <row r="123" spans="1:16">
      <c r="B123" s="30">
        <f>[2]Снабженцам!B27</f>
        <v>3</v>
      </c>
      <c r="C123" s="30" t="str">
        <f>[2]Снабженцам!C27</f>
        <v>Винт с внутренним шестигранником М6х60</v>
      </c>
      <c r="D123" s="30">
        <f>[2]Снабженцам!D27</f>
        <v>46</v>
      </c>
      <c r="E123" s="30">
        <f>[2]Снабженцам!E27</f>
        <v>0</v>
      </c>
      <c r="F123" s="30" t="str">
        <f>[2]Снабженцам!F27</f>
        <v>шт.</v>
      </c>
      <c r="G123" s="30">
        <f>[2]Снабженцам!G27</f>
        <v>0</v>
      </c>
      <c r="H123" s="30">
        <f>[2]Снабженцам!H27</f>
        <v>4</v>
      </c>
      <c r="I123" s="30">
        <f>[2]Снабженцам!I27</f>
        <v>0</v>
      </c>
      <c r="J123" s="30" t="str">
        <f>[2]Снабженцам!J27</f>
        <v>шт.</v>
      </c>
      <c r="K123" s="30">
        <f>[2]Снабженцам!K27</f>
        <v>0</v>
      </c>
      <c r="L123" s="30">
        <f>[2]Снабженцам!L27</f>
        <v>50</v>
      </c>
      <c r="M123" s="30">
        <f>[2]Снабженцам!M27</f>
        <v>0</v>
      </c>
      <c r="N123" s="30" t="str">
        <f>[2]Снабженцам!N27</f>
        <v>шт.</v>
      </c>
      <c r="O123" s="30">
        <f>[2]Снабженцам!O27</f>
        <v>0</v>
      </c>
      <c r="P123" s="30">
        <f>[2]Снабженцам!P27</f>
        <v>0</v>
      </c>
    </row>
    <row r="124" spans="1:16">
      <c r="B124" s="30" t="str">
        <f>[2]Снабженцам!B28</f>
        <v/>
      </c>
      <c r="C124" s="30" t="str">
        <f>[2]Снабженцам!C28</f>
        <v>Гайка М6 DIN 985 оц.</v>
      </c>
      <c r="D124" s="30">
        <f>[2]Снабженцам!D28</f>
        <v>0</v>
      </c>
      <c r="E124" s="30">
        <f>[2]Снабженцам!E28</f>
        <v>0</v>
      </c>
      <c r="F124" s="30" t="str">
        <f>[2]Снабженцам!F28</f>
        <v>шт.</v>
      </c>
      <c r="G124" s="30">
        <f>[2]Снабженцам!G28</f>
        <v>0</v>
      </c>
      <c r="H124" s="30">
        <f>[2]Снабженцам!H28</f>
        <v>0</v>
      </c>
      <c r="I124" s="30">
        <f>[2]Снабженцам!I28</f>
        <v>0</v>
      </c>
      <c r="J124" s="30" t="str">
        <f>[2]Снабженцам!J28</f>
        <v>шт.</v>
      </c>
      <c r="K124" s="30">
        <f>[2]Снабженцам!K28</f>
        <v>0</v>
      </c>
      <c r="L124" s="30">
        <f>[2]Снабженцам!L28</f>
        <v>0</v>
      </c>
      <c r="M124" s="30">
        <f>[2]Снабженцам!M28</f>
        <v>0</v>
      </c>
      <c r="N124" s="30" t="str">
        <f>[2]Снабженцам!N28</f>
        <v>шт.</v>
      </c>
      <c r="O124" s="30">
        <f>[2]Снабженцам!O28</f>
        <v>0</v>
      </c>
      <c r="P124" s="30">
        <f>[2]Снабженцам!P28</f>
        <v>0</v>
      </c>
    </row>
    <row r="125" spans="1:16">
      <c r="B125" s="30" t="str">
        <f>[2]Снабженцам!B29</f>
        <v/>
      </c>
      <c r="C125" s="30" t="str">
        <f>[2]Снабженцам!C29</f>
        <v>Шайба 6 ГОСТ 11371-78</v>
      </c>
      <c r="D125" s="30">
        <f>[2]Снабженцам!D29</f>
        <v>0</v>
      </c>
      <c r="E125" s="30">
        <f>[2]Снабженцам!E29</f>
        <v>0</v>
      </c>
      <c r="F125" s="30" t="str">
        <f>[2]Снабженцам!F29</f>
        <v>шт.</v>
      </c>
      <c r="G125" s="30">
        <f>[2]Снабженцам!G29</f>
        <v>0</v>
      </c>
      <c r="H125" s="30">
        <f>[2]Снабженцам!H29</f>
        <v>0</v>
      </c>
      <c r="I125" s="30">
        <f>[2]Снабженцам!I29</f>
        <v>0</v>
      </c>
      <c r="J125" s="30" t="str">
        <f>[2]Снабженцам!J29</f>
        <v>шт.</v>
      </c>
      <c r="K125" s="30">
        <f>[2]Снабженцам!K29</f>
        <v>0</v>
      </c>
      <c r="L125" s="30">
        <f>[2]Снабженцам!L29</f>
        <v>0</v>
      </c>
      <c r="M125" s="30">
        <f>[2]Снабженцам!M29</f>
        <v>0</v>
      </c>
      <c r="N125" s="30" t="str">
        <f>[2]Снабженцам!N29</f>
        <v>шт.</v>
      </c>
      <c r="O125" s="30">
        <f>[2]Снабженцам!O29</f>
        <v>0</v>
      </c>
      <c r="P125" s="30">
        <f>[2]Снабженцам!P29</f>
        <v>0</v>
      </c>
    </row>
    <row r="126" spans="1:16">
      <c r="B126" s="30">
        <f>[2]Снабженцам!B30</f>
        <v>4</v>
      </c>
      <c r="C126" s="30" t="str">
        <f>[2]Снабженцам!C30</f>
        <v>Гайка М6х12 стяжная сквозная</v>
      </c>
      <c r="D126" s="30">
        <f>[2]Снабженцам!D30</f>
        <v>493</v>
      </c>
      <c r="E126" s="30">
        <f>[2]Снабженцам!E30</f>
        <v>0</v>
      </c>
      <c r="F126" s="30" t="str">
        <f>[2]Снабженцам!F30</f>
        <v>шт.</v>
      </c>
      <c r="G126" s="30">
        <f>[2]Снабженцам!G30</f>
        <v>0</v>
      </c>
      <c r="H126" s="30">
        <f>[2]Снабженцам!H30</f>
        <v>35</v>
      </c>
      <c r="I126" s="30">
        <f>[2]Снабженцам!I30</f>
        <v>0</v>
      </c>
      <c r="J126" s="30" t="str">
        <f>[2]Снабженцам!J30</f>
        <v>шт.</v>
      </c>
      <c r="K126" s="30">
        <f>[2]Снабженцам!K30</f>
        <v>0</v>
      </c>
      <c r="L126" s="30">
        <f>[2]Снабженцам!L30</f>
        <v>528</v>
      </c>
      <c r="M126" s="30">
        <f>[2]Снабженцам!M30</f>
        <v>0</v>
      </c>
      <c r="N126" s="30" t="str">
        <f>[2]Снабженцам!N30</f>
        <v>шт.</v>
      </c>
      <c r="O126" s="30">
        <f>[2]Снабженцам!O30</f>
        <v>0</v>
      </c>
      <c r="P126" s="30">
        <f>[2]Снабженцам!P30</f>
        <v>0</v>
      </c>
    </row>
    <row r="127" spans="1:16">
      <c r="B127" s="30" t="str">
        <f>[2]Снабженцам!B31</f>
        <v/>
      </c>
      <c r="C127" s="30" t="str">
        <f>[2]Снабженцам!C31</f>
        <v>Саморез с полусферой, с пресcшайбой, наконечник-острый оцинкованный 4,2х16</v>
      </c>
      <c r="D127" s="30">
        <f>[2]Снабженцам!D31</f>
        <v>0</v>
      </c>
      <c r="E127" s="30">
        <f>[2]Снабженцам!E31</f>
        <v>0</v>
      </c>
      <c r="F127" s="30" t="str">
        <f>[2]Снабженцам!F31</f>
        <v>шт.</v>
      </c>
      <c r="G127" s="30">
        <f>[2]Снабженцам!G31</f>
        <v>0</v>
      </c>
      <c r="H127" s="30">
        <f>[2]Снабженцам!H31</f>
        <v>0</v>
      </c>
      <c r="I127" s="30">
        <f>[2]Снабженцам!I31</f>
        <v>0</v>
      </c>
      <c r="J127" s="30" t="str">
        <f>[2]Снабженцам!J31</f>
        <v>шт.</v>
      </c>
      <c r="K127" s="30">
        <f>[2]Снабженцам!K31</f>
        <v>0</v>
      </c>
      <c r="L127" s="30">
        <f>[2]Снабженцам!L31</f>
        <v>0</v>
      </c>
      <c r="M127" s="30">
        <f>[2]Снабженцам!M31</f>
        <v>0</v>
      </c>
      <c r="N127" s="30" t="str">
        <f>[2]Снабженцам!N31</f>
        <v>шт.</v>
      </c>
      <c r="O127" s="30">
        <f>[2]Снабженцам!O31</f>
        <v>0</v>
      </c>
      <c r="P127" s="30">
        <f>[2]Снабженцам!P31</f>
        <v>0</v>
      </c>
    </row>
    <row r="128" spans="1:16">
      <c r="B128" s="30" t="str">
        <f>[2]Снабженцам!B32</f>
        <v/>
      </c>
      <c r="C128" s="30" t="str">
        <f>[2]Снабженцам!C32</f>
        <v>Скоба обивочная Prebena А-08</v>
      </c>
      <c r="D128" s="30">
        <f>[2]Снабженцам!D32</f>
        <v>0</v>
      </c>
      <c r="E128" s="30">
        <f>[2]Снабженцам!E32</f>
        <v>0</v>
      </c>
      <c r="F128" s="30" t="str">
        <f>[2]Снабженцам!F32</f>
        <v>шт.</v>
      </c>
      <c r="G128" s="30">
        <f>[2]Снабженцам!G32</f>
        <v>0</v>
      </c>
      <c r="H128" s="30">
        <f>[2]Снабженцам!H32</f>
        <v>0</v>
      </c>
      <c r="I128" s="30">
        <f>[2]Снабженцам!I32</f>
        <v>0</v>
      </c>
      <c r="J128" s="30" t="str">
        <f>[2]Снабженцам!J32</f>
        <v>шт.</v>
      </c>
      <c r="K128" s="30">
        <f>[2]Снабженцам!K32</f>
        <v>0</v>
      </c>
      <c r="L128" s="30">
        <f>[2]Снабженцам!L32</f>
        <v>0</v>
      </c>
      <c r="M128" s="30">
        <f>[2]Снабженцам!M32</f>
        <v>0</v>
      </c>
      <c r="N128" s="30" t="str">
        <f>[2]Снабженцам!N32</f>
        <v>шт.</v>
      </c>
      <c r="O128" s="30">
        <f>[2]Снабженцам!O32</f>
        <v>0</v>
      </c>
      <c r="P128" s="30">
        <f>[2]Снабженцам!P32</f>
        <v>0</v>
      </c>
    </row>
    <row r="129" spans="2:16">
      <c r="B129" s="30" t="str">
        <f>[2]Снабженцам!B33</f>
        <v/>
      </c>
      <c r="C129" s="30" t="str">
        <f>[2]Снабженцам!C33</f>
        <v>Крючок-вешалка №6</v>
      </c>
      <c r="D129" s="30">
        <f>[2]Снабженцам!D33</f>
        <v>0</v>
      </c>
      <c r="E129" s="30">
        <f>[2]Снабженцам!E33</f>
        <v>0</v>
      </c>
      <c r="F129" s="30" t="str">
        <f>[2]Снабженцам!F33</f>
        <v>шт.</v>
      </c>
      <c r="G129" s="30">
        <f>[2]Снабженцам!G33</f>
        <v>0</v>
      </c>
      <c r="H129" s="30" t="str">
        <f>[2]Снабженцам!H33</f>
        <v>-</v>
      </c>
      <c r="I129" s="30">
        <f>[2]Снабженцам!I33</f>
        <v>0</v>
      </c>
      <c r="J129" s="30" t="str">
        <f>[2]Снабженцам!J33</f>
        <v>шт.</v>
      </c>
      <c r="K129" s="30">
        <f>[2]Снабженцам!K33</f>
        <v>0</v>
      </c>
      <c r="L129" s="30">
        <f>[2]Снабженцам!L33</f>
        <v>0</v>
      </c>
      <c r="M129" s="30">
        <f>[2]Снабженцам!M33</f>
        <v>0</v>
      </c>
      <c r="N129" s="30" t="str">
        <f>[2]Снабженцам!N33</f>
        <v>шт.</v>
      </c>
      <c r="O129" s="30">
        <f>[2]Снабженцам!O33</f>
        <v>0</v>
      </c>
      <c r="P129" s="30">
        <f>[2]Снабженцам!P33</f>
        <v>0</v>
      </c>
    </row>
    <row r="130" spans="2:16">
      <c r="B130" s="30">
        <f>[2]Снабженцам!B34</f>
        <v>5</v>
      </c>
      <c r="C130" s="30" t="str">
        <f>[2]Снабженцам!C34</f>
        <v>Заглушка пластмассовая 20х20</v>
      </c>
      <c r="D130" s="30">
        <f>[2]Снабженцам!D34</f>
        <v>249</v>
      </c>
      <c r="E130" s="30">
        <f>[2]Снабженцам!E34</f>
        <v>0</v>
      </c>
      <c r="F130" s="30" t="str">
        <f>[2]Снабженцам!F34</f>
        <v>шт.</v>
      </c>
      <c r="G130" s="30">
        <f>[2]Снабженцам!G34</f>
        <v>0</v>
      </c>
      <c r="H130" s="30">
        <f>[2]Снабженцам!H34</f>
        <v>25</v>
      </c>
      <c r="I130" s="30">
        <f>[2]Снабженцам!I34</f>
        <v>0</v>
      </c>
      <c r="J130" s="30" t="str">
        <f>[2]Снабженцам!J34</f>
        <v>шт.</v>
      </c>
      <c r="K130" s="30">
        <f>[2]Снабженцам!K34</f>
        <v>0</v>
      </c>
      <c r="L130" s="30">
        <f>[2]Снабженцам!L34</f>
        <v>274</v>
      </c>
      <c r="M130" s="30">
        <f>[2]Снабженцам!M34</f>
        <v>0</v>
      </c>
      <c r="N130" s="30" t="str">
        <f>[2]Снабженцам!N34</f>
        <v>шт.</v>
      </c>
      <c r="O130" s="30">
        <f>[2]Снабженцам!O34</f>
        <v>0</v>
      </c>
      <c r="P130" s="30">
        <f>[2]Снабженцам!P34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6"/>
  <sheetViews>
    <sheetView tabSelected="1" view="pageBreakPreview" zoomScaleNormal="100" zoomScaleSheetLayoutView="100" workbookViewId="0">
      <selection activeCell="K98" sqref="K98"/>
    </sheetView>
  </sheetViews>
  <sheetFormatPr defaultRowHeight="15"/>
  <cols>
    <col min="2" max="2" width="5.140625" customWidth="1"/>
    <col min="3" max="3" width="75.5703125" customWidth="1"/>
    <col min="4" max="4" width="9.28515625" customWidth="1"/>
    <col min="5" max="5" width="5.7109375" customWidth="1"/>
    <col min="7" max="7" width="5.7109375" customWidth="1"/>
    <col min="8" max="8" width="12.5703125" customWidth="1"/>
  </cols>
  <sheetData>
    <row r="1" spans="1:9" ht="15.75">
      <c r="A1">
        <v>1</v>
      </c>
      <c r="B1" s="2" t="s">
        <v>4</v>
      </c>
      <c r="C1" s="2"/>
    </row>
    <row r="2" spans="1:9" ht="15.75">
      <c r="A2" s="19">
        <v>0</v>
      </c>
      <c r="B2" s="2"/>
      <c r="C2" s="2"/>
    </row>
    <row r="3" spans="1:9" ht="15.75">
      <c r="A3" s="19">
        <v>1</v>
      </c>
      <c r="B3" s="2"/>
      <c r="C3" s="18" t="s">
        <v>3</v>
      </c>
      <c r="D3" s="27">
        <v>1314</v>
      </c>
    </row>
    <row r="4" spans="1:9" ht="15.75">
      <c r="A4" s="21">
        <f>IF(D4&gt;0,1,0)</f>
        <v>1</v>
      </c>
      <c r="B4" s="2"/>
      <c r="C4" s="18" t="s">
        <v>24</v>
      </c>
      <c r="D4" s="27" t="s">
        <v>71</v>
      </c>
      <c r="F4">
        <v>20</v>
      </c>
      <c r="G4" t="s">
        <v>75</v>
      </c>
    </row>
    <row r="5" spans="1:9" ht="15.75">
      <c r="A5" s="21">
        <f t="shared" ref="A5:A10" si="0">IF(D5&gt;0,1,0)</f>
        <v>1</v>
      </c>
      <c r="B5" s="2"/>
      <c r="C5" s="2"/>
      <c r="D5" s="27" t="s">
        <v>72</v>
      </c>
      <c r="F5">
        <v>1</v>
      </c>
      <c r="G5" t="s">
        <v>75</v>
      </c>
    </row>
    <row r="6" spans="1:9" ht="15.75">
      <c r="A6" s="21">
        <f t="shared" si="0"/>
        <v>1</v>
      </c>
      <c r="B6" s="2"/>
      <c r="C6" s="2"/>
      <c r="D6" s="27" t="s">
        <v>73</v>
      </c>
      <c r="F6">
        <v>8</v>
      </c>
      <c r="G6" t="s">
        <v>75</v>
      </c>
    </row>
    <row r="7" spans="1:9" ht="15.75">
      <c r="A7" s="21">
        <f t="shared" si="0"/>
        <v>1</v>
      </c>
      <c r="B7" s="2"/>
      <c r="C7" s="2"/>
      <c r="D7" s="27" t="s">
        <v>74</v>
      </c>
      <c r="F7">
        <v>7</v>
      </c>
      <c r="G7" t="s">
        <v>75</v>
      </c>
    </row>
    <row r="8" spans="1:9" ht="15.75">
      <c r="A8" s="21">
        <f t="shared" si="0"/>
        <v>0</v>
      </c>
      <c r="B8" s="2"/>
      <c r="C8" s="2"/>
    </row>
    <row r="9" spans="1:9" ht="15.75">
      <c r="A9" s="21">
        <f t="shared" si="0"/>
        <v>0</v>
      </c>
      <c r="B9" s="2"/>
      <c r="C9" s="2"/>
    </row>
    <row r="10" spans="1:9" ht="15.75">
      <c r="A10" s="21">
        <f t="shared" si="0"/>
        <v>0</v>
      </c>
      <c r="B10" s="2"/>
      <c r="C10" s="2"/>
    </row>
    <row r="11" spans="1:9" ht="15.75">
      <c r="A11" s="19">
        <v>1</v>
      </c>
      <c r="B11" s="2"/>
      <c r="C11" s="18" t="s">
        <v>76</v>
      </c>
      <c r="D11" s="26">
        <f>[1]Снабженцам!$E$6+[2]Снабженцам!$E$9</f>
        <v>0</v>
      </c>
    </row>
    <row r="12" spans="1:9" ht="18.75">
      <c r="A12" s="19">
        <v>0</v>
      </c>
      <c r="C12" s="3"/>
    </row>
    <row r="13" spans="1:9">
      <c r="A13" s="19">
        <v>1</v>
      </c>
      <c r="G13" t="s">
        <v>11</v>
      </c>
    </row>
    <row r="14" spans="1:9" ht="39">
      <c r="A14" s="19">
        <v>1</v>
      </c>
      <c r="B14" s="1" t="s">
        <v>5</v>
      </c>
      <c r="C14" s="4" t="s">
        <v>6</v>
      </c>
      <c r="D14" s="10" t="s">
        <v>13</v>
      </c>
      <c r="E14" s="11"/>
      <c r="F14" s="11"/>
      <c r="G14" s="12"/>
      <c r="H14" s="6" t="s">
        <v>7</v>
      </c>
      <c r="I14" s="5"/>
    </row>
    <row r="15" spans="1:9">
      <c r="A15">
        <f t="shared" ref="A15:A46" si="1">IF(D15&gt;0,1,0)</f>
        <v>0</v>
      </c>
      <c r="B15" s="22" t="str">
        <f>IF(A15=0,"",SUM($A$15:A15))</f>
        <v/>
      </c>
      <c r="C15" s="15" t="s">
        <v>8</v>
      </c>
      <c r="D15" s="8">
        <f>SUMIF(Протоколы!$C$3:$C$97,C15,Протоколы!$L$3:$L$97)</f>
        <v>0</v>
      </c>
      <c r="E15" s="7" t="e">
        <f>INDEX(Протоколы!$A$3:$P$97,MATCH(C15,Протоколы!$C$3:$C$97,0),13)</f>
        <v>#N/A</v>
      </c>
      <c r="F15" s="8">
        <f>SUMIF(Протоколы!$C$3:$C$97,C15,Протоколы!$N$3:$N$97)</f>
        <v>0</v>
      </c>
      <c r="G15" s="7" t="e">
        <f>INDEX(Протоколы!$A$3:$P$97,MATCH(C15,Протоколы!$C$3:$C$97,0),15)</f>
        <v>#N/A</v>
      </c>
      <c r="H15" s="7"/>
    </row>
    <row r="16" spans="1:9" ht="30">
      <c r="A16">
        <f t="shared" si="1"/>
        <v>1</v>
      </c>
      <c r="B16" s="7">
        <f>IF(A16=0,"",SUM($A$15:A16))</f>
        <v>1</v>
      </c>
      <c r="C16" s="25" t="s">
        <v>60</v>
      </c>
      <c r="D16" s="8">
        <f>SUMIF(Протоколы!$C$3:$C$97,C16,Протоколы!$L$3:$L$97)</f>
        <v>43.705820000000003</v>
      </c>
      <c r="E16" s="7" t="str">
        <f>INDEX(Протоколы!$A$3:$P$97,MATCH(C16,Протоколы!$C$3:$C$97,0),13)</f>
        <v>м2</v>
      </c>
      <c r="F16" s="8">
        <f>SUMIF(Протоколы!$C$3:$C$97,C16,Протоколы!$N$3:$N$97)</f>
        <v>8.7411639999999995</v>
      </c>
      <c r="G16" s="7" t="str">
        <f>INDEX(Протоколы!$A$3:$P$97,MATCH(C16,Протоколы!$C$3:$C$97,0),15)</f>
        <v>кг</v>
      </c>
      <c r="H16" s="7"/>
    </row>
    <row r="17" spans="1:8">
      <c r="A17">
        <f t="shared" si="1"/>
        <v>0</v>
      </c>
      <c r="B17" s="23" t="str">
        <f>IF(A17=0,"",SUM($A$15:A17))</f>
        <v/>
      </c>
      <c r="C17" s="16" t="s">
        <v>6</v>
      </c>
      <c r="D17" s="8">
        <f>SUMIF(Протоколы!$C$3:$C$97,C17,Протоколы!$L$3:$L$97)</f>
        <v>0</v>
      </c>
      <c r="E17" s="7">
        <f>INDEX(Протоколы!$A$3:$P$97,MATCH(C17,Протоколы!$C$3:$C$97,0),13)</f>
        <v>0</v>
      </c>
      <c r="F17" s="8">
        <f>SUMIF(Протоколы!$C$3:$C$97,C17,Протоколы!$N$3:$N$97)</f>
        <v>0</v>
      </c>
      <c r="G17" s="7">
        <f>INDEX(Протоколы!$A$3:$P$97,MATCH(C17,Протоколы!$C$3:$C$97,0),15)</f>
        <v>0</v>
      </c>
      <c r="H17" s="7"/>
    </row>
    <row r="18" spans="1:8">
      <c r="A18">
        <f t="shared" si="1"/>
        <v>1</v>
      </c>
      <c r="B18" s="7">
        <f>IF(A18=0,"",SUM($A$15:A18))</f>
        <v>2</v>
      </c>
      <c r="C18" s="9" t="s">
        <v>61</v>
      </c>
      <c r="D18" s="8">
        <f>SUMIF(Протоколы!$C$3:$C$97,C18,Протоколы!$L$3:$L$97)</f>
        <v>43.705820000000003</v>
      </c>
      <c r="E18" s="7" t="str">
        <f>INDEX(Протоколы!$A$3:$P$97,MATCH(C18,Протоколы!$C$3:$C$97,0),13)</f>
        <v>м2</v>
      </c>
      <c r="F18" s="8">
        <f>SUMIF(Протоколы!$C$3:$C$97,C18,Протоколы!$N$3:$N$97)</f>
        <v>4.3705819999999997</v>
      </c>
      <c r="G18" s="7" t="str">
        <f>INDEX(Протоколы!$A$3:$P$97,MATCH(C18,Протоколы!$C$3:$C$97,0),15)</f>
        <v>кг</v>
      </c>
      <c r="H18" s="7"/>
    </row>
    <row r="19" spans="1:8">
      <c r="A19">
        <f t="shared" si="1"/>
        <v>1</v>
      </c>
      <c r="B19" s="7">
        <f>IF(A19=0,"",SUM($A$15:A19))</f>
        <v>3</v>
      </c>
      <c r="C19" s="9" t="s">
        <v>62</v>
      </c>
      <c r="D19" s="8">
        <f>SUMIF(Протоколы!$C$3:$C$97,C19,Протоколы!$L$3:$L$97)</f>
        <v>345.27570000000003</v>
      </c>
      <c r="E19" s="7" t="str">
        <f>INDEX(Протоколы!$A$3:$P$97,MATCH(C19,Протоколы!$C$3:$C$97,0),13)</f>
        <v>м</v>
      </c>
      <c r="F19" s="8">
        <f>SUMIF(Протоколы!$C$3:$C$97,C19,Протоколы!$N$3:$N$97)</f>
        <v>290.3768637</v>
      </c>
      <c r="G19" s="7" t="str">
        <f>INDEX(Протоколы!$A$3:$P$97,MATCH(C19,Протоколы!$C$3:$C$97,0),15)</f>
        <v>кг</v>
      </c>
      <c r="H19" s="7"/>
    </row>
    <row r="20" spans="1:8">
      <c r="A20">
        <f t="shared" si="1"/>
        <v>1</v>
      </c>
      <c r="B20" s="7">
        <f>IF(A20=0,"",SUM($A$15:A20))</f>
        <v>4</v>
      </c>
      <c r="C20" s="9" t="s">
        <v>63</v>
      </c>
      <c r="D20" s="8">
        <f>SUMIF(Протоколы!$C$3:$C$97,C20,Протоколы!$L$3:$L$97)</f>
        <v>121.7937</v>
      </c>
      <c r="E20" s="7" t="str">
        <f>INDEX(Протоколы!$A$3:$P$97,MATCH(C20,Протоколы!$C$3:$C$97,0),13)</f>
        <v>м</v>
      </c>
      <c r="F20" s="8">
        <f>SUMIF(Протоколы!$C$3:$C$97,C20,Протоколы!$N$3:$N$97)</f>
        <v>264.292329</v>
      </c>
      <c r="G20" s="7" t="str">
        <f>INDEX(Протоколы!$A$3:$P$97,MATCH(C20,Протоколы!$C$3:$C$97,0),15)</f>
        <v>кг</v>
      </c>
      <c r="H20" s="7"/>
    </row>
    <row r="21" spans="1:8">
      <c r="A21">
        <f t="shared" si="1"/>
        <v>0</v>
      </c>
      <c r="B21" s="24" t="str">
        <f>IF(A21=0,"",SUM($A$15:A21))</f>
        <v/>
      </c>
      <c r="C21" s="16" t="s">
        <v>9</v>
      </c>
      <c r="D21" s="8">
        <f>SUMIF(Протоколы!$C$3:$C$97,C21,Протоколы!$L$3:$L$97)</f>
        <v>0</v>
      </c>
      <c r="E21" s="7" t="e">
        <f>INDEX(Протоколы!$A$3:$P$97,MATCH(C21,Протоколы!$C$3:$C$97,0),13)</f>
        <v>#N/A</v>
      </c>
      <c r="F21" s="8">
        <f>SUMIF(Протоколы!$C$3:$C$97,C21,Протоколы!$N$3:$N$97)</f>
        <v>0</v>
      </c>
      <c r="G21" s="7" t="e">
        <f>INDEX(Протоколы!$A$3:$P$97,MATCH(C21,Протоколы!$C$3:$C$97,0),15)</f>
        <v>#N/A</v>
      </c>
      <c r="H21" s="7"/>
    </row>
    <row r="22" spans="1:8">
      <c r="A22">
        <f t="shared" si="1"/>
        <v>0</v>
      </c>
      <c r="B22" s="7" t="str">
        <f>IF(A22=0,"",SUM($A$15:A22))</f>
        <v/>
      </c>
      <c r="C22" s="16" t="s">
        <v>64</v>
      </c>
      <c r="D22" s="8">
        <f>SUMIF(Протоколы!$C$3:$C$97,C22,Протоколы!$L$3:$L$97)</f>
        <v>0</v>
      </c>
      <c r="E22" s="7" t="str">
        <f>INDEX(Протоколы!$A$3:$P$97,MATCH(C22,Протоколы!$C$3:$C$97,0),13)</f>
        <v>м</v>
      </c>
      <c r="F22" s="8">
        <f>SUMIF(Протоколы!$C$3:$C$97,C22,Протоколы!$N$3:$N$97)</f>
        <v>0</v>
      </c>
      <c r="G22" s="7" t="str">
        <f>INDEX(Протоколы!$A$3:$P$97,MATCH(C22,Протоколы!$C$3:$C$97,0),15)</f>
        <v>кг</v>
      </c>
      <c r="H22" s="7"/>
    </row>
    <row r="23" spans="1:8">
      <c r="A23">
        <f t="shared" si="1"/>
        <v>0</v>
      </c>
      <c r="B23" s="7" t="str">
        <f>IF(A23=0,"",SUM($A$15:A23))</f>
        <v/>
      </c>
      <c r="C23" s="16" t="s">
        <v>65</v>
      </c>
      <c r="D23" s="8">
        <f>SUMIF(Протоколы!$C$3:$C$97,C23,Протоколы!$L$3:$L$97)</f>
        <v>0</v>
      </c>
      <c r="E23" s="7" t="str">
        <f>INDEX(Протоколы!$A$3:$P$97,MATCH(C23,Протоколы!$C$3:$C$97,0),13)</f>
        <v>м2</v>
      </c>
      <c r="F23" s="8">
        <f>SUMIF(Протоколы!$C$3:$C$97,C23,Протоколы!$N$3:$N$97)</f>
        <v>0</v>
      </c>
      <c r="G23" s="7" t="str">
        <f>INDEX(Протоколы!$A$3:$P$97,MATCH(C23,Протоколы!$C$3:$C$97,0),15)</f>
        <v>м</v>
      </c>
      <c r="H23" s="7"/>
    </row>
    <row r="24" spans="1:8">
      <c r="A24">
        <f t="shared" si="1"/>
        <v>0</v>
      </c>
      <c r="B24" s="7" t="str">
        <f>IF(A24=0,"",SUM($A$15:A24))</f>
        <v/>
      </c>
      <c r="C24" s="16" t="s">
        <v>66</v>
      </c>
      <c r="D24" s="8">
        <f>SUMIF(Протоколы!$C$3:$C$97,C24,Протоколы!$L$3:$L$97)</f>
        <v>0</v>
      </c>
      <c r="E24" s="7" t="str">
        <f>INDEX(Протоколы!$A$3:$P$97,MATCH(C24,Протоколы!$C$3:$C$97,0),13)</f>
        <v>м2</v>
      </c>
      <c r="F24" s="8">
        <f>SUMIF(Протоколы!$C$3:$C$97,C24,Протоколы!$N$3:$N$97)</f>
        <v>0</v>
      </c>
      <c r="G24" s="7" t="str">
        <f>INDEX(Протоколы!$A$3:$P$97,MATCH(C24,Протоколы!$C$3:$C$97,0),15)</f>
        <v>лист</v>
      </c>
      <c r="H24" s="7"/>
    </row>
    <row r="25" spans="1:8">
      <c r="A25">
        <f t="shared" si="1"/>
        <v>0</v>
      </c>
      <c r="B25" s="22" t="str">
        <f>IF(A25=0,"",SUM($A$15:A25))</f>
        <v/>
      </c>
      <c r="C25" s="16" t="s">
        <v>67</v>
      </c>
      <c r="D25" s="8">
        <f>SUMIF(Протоколы!$C$3:$C$97,C25,Протоколы!$L$3:$L$97)</f>
        <v>0</v>
      </c>
      <c r="E25" s="7" t="str">
        <f>INDEX(Протоколы!$A$3:$P$97,MATCH(C25,Протоколы!$C$3:$C$97,0),13)</f>
        <v>м2</v>
      </c>
      <c r="F25" s="8">
        <f>SUMIF(Протоколы!$C$3:$C$97,C25,Протоколы!$N$3:$N$97)</f>
        <v>0</v>
      </c>
      <c r="G25" s="7" t="str">
        <f>INDEX(Протоколы!$A$3:$P$97,MATCH(C25,Протоколы!$C$3:$C$97,0),15)</f>
        <v>лист</v>
      </c>
      <c r="H25" s="7"/>
    </row>
    <row r="26" spans="1:8">
      <c r="A26">
        <f t="shared" si="1"/>
        <v>1</v>
      </c>
      <c r="B26" s="7">
        <f>IF(A26=0,"",SUM($A$15:A26))</f>
        <v>5</v>
      </c>
      <c r="C26" s="9" t="s">
        <v>68</v>
      </c>
      <c r="D26" s="8">
        <f>SUMIF(Протоколы!$C$3:$C$97,C26,Протоколы!$L$3:$L$97)</f>
        <v>11.712060000000001</v>
      </c>
      <c r="E26" s="7" t="str">
        <f>INDEX(Протоколы!$A$3:$P$97,MATCH(C26,Протоколы!$C$3:$C$97,0),13)</f>
        <v>м2</v>
      </c>
      <c r="F26" s="8">
        <f>SUMIF(Протоколы!$C$3:$C$97,C26,Протоколы!$N$3:$N$97)</f>
        <v>4</v>
      </c>
      <c r="G26" s="7" t="str">
        <f>INDEX(Протоколы!$A$3:$P$97,MATCH(C26,Протоколы!$C$3:$C$97,0),15)</f>
        <v>лист</v>
      </c>
      <c r="H26" s="7"/>
    </row>
    <row r="27" spans="1:8">
      <c r="A27">
        <f t="shared" si="1"/>
        <v>1</v>
      </c>
      <c r="B27" s="7">
        <f>IF(A27=0,"",SUM($A$15:A27))</f>
        <v>6</v>
      </c>
      <c r="C27" s="9" t="s">
        <v>69</v>
      </c>
      <c r="D27" s="8">
        <f>SUMIF(Протоколы!$C$3:$C$97,C27,Протоколы!$L$3:$L$97)</f>
        <v>241.40339999999998</v>
      </c>
      <c r="E27" s="7" t="str">
        <f>INDEX(Протоколы!$A$3:$P$97,MATCH(C27,Протоколы!$C$3:$C$97,0),13)</f>
        <v>м</v>
      </c>
      <c r="F27" s="8">
        <f>SUMIF(Протоколы!$C$3:$C$97,C27,Протоколы!$N$3:$N$97)</f>
        <v>0</v>
      </c>
      <c r="G27" s="7" t="str">
        <f>INDEX(Протоколы!$A$3:$P$97,MATCH(C27,Протоколы!$C$3:$C$97,0),15)</f>
        <v>-</v>
      </c>
      <c r="H27" s="7"/>
    </row>
    <row r="28" spans="1:8">
      <c r="A28">
        <f t="shared" si="1"/>
        <v>0</v>
      </c>
      <c r="B28" s="24" t="str">
        <f>IF(A28=0,"",SUM($A$15:A28))</f>
        <v/>
      </c>
      <c r="C28" s="17" t="s">
        <v>10</v>
      </c>
      <c r="D28" s="8">
        <f>SUMIF(Протоколы!$C$3:$C$97,C28,Протоколы!$L$3:$L$97)</f>
        <v>0</v>
      </c>
      <c r="E28" s="7" t="e">
        <f>INDEX(Протоколы!$A$3:$P$97,MATCH(C28,Протоколы!$C$3:$C$97,0),13)</f>
        <v>#N/A</v>
      </c>
      <c r="F28" s="8">
        <f>SUMIF(Протоколы!$C$3:$C$97,C28,Протоколы!$N$3:$N$97)</f>
        <v>0</v>
      </c>
      <c r="G28" s="7" t="e">
        <f>INDEX(Протоколы!$A$3:$P$97,MATCH(C28,Протоколы!$C$3:$C$97,0),15)</f>
        <v>#N/A</v>
      </c>
      <c r="H28" s="7"/>
    </row>
    <row r="29" spans="1:8">
      <c r="A29">
        <f t="shared" si="1"/>
        <v>0</v>
      </c>
      <c r="B29" s="7" t="str">
        <f>IF(A29=0,"",SUM($A$15:A29))</f>
        <v/>
      </c>
      <c r="D29" s="8">
        <f>SUMIF(Протоколы!$C$3:$C$97,C29,Протоколы!$L$3:$L$97)</f>
        <v>0</v>
      </c>
      <c r="E29" s="7" t="e">
        <f>INDEX(Протоколы!$A$3:$P$97,MATCH(C29,Протоколы!$C$3:$C$97,0),13)</f>
        <v>#N/A</v>
      </c>
      <c r="F29" s="8">
        <f>SUMIF(Протоколы!$C$3:$C$97,C29,Протоколы!$N$3:$N$97)</f>
        <v>0</v>
      </c>
      <c r="G29" s="7" t="e">
        <f>INDEX(Протоколы!$A$3:$P$97,MATCH(C29,Протоколы!$C$3:$C$97,0),15)</f>
        <v>#N/A</v>
      </c>
      <c r="H29" s="7"/>
    </row>
    <row r="30" spans="1:8">
      <c r="A30">
        <f t="shared" si="1"/>
        <v>0</v>
      </c>
      <c r="B30" s="7" t="str">
        <f>IF(A30=0,"",SUM($A$15:A30))</f>
        <v/>
      </c>
      <c r="D30" s="8">
        <f>SUMIF(Протоколы!$C$3:$C$97,C30,Протоколы!$L$3:$L$97)</f>
        <v>0</v>
      </c>
      <c r="E30" s="7" t="e">
        <f>INDEX(Протоколы!$A$3:$P$97,MATCH(C30,Протоколы!$C$3:$C$97,0),13)</f>
        <v>#N/A</v>
      </c>
      <c r="F30" s="8">
        <f>SUMIF(Протоколы!$C$3:$C$97,C30,Протоколы!$N$3:$N$97)</f>
        <v>0</v>
      </c>
      <c r="G30" s="7" t="e">
        <f>INDEX(Протоколы!$A$3:$P$97,MATCH(C30,Протоколы!$C$3:$C$97,0),15)</f>
        <v>#N/A</v>
      </c>
      <c r="H30" s="7"/>
    </row>
    <row r="31" spans="1:8">
      <c r="A31">
        <f t="shared" si="1"/>
        <v>0</v>
      </c>
      <c r="B31" s="7" t="str">
        <f>IF(A31=0,"",SUM($A$15:A31))</f>
        <v/>
      </c>
      <c r="D31" s="8">
        <f>SUMIF(Протоколы!$C$3:$C$97,C31,Протоколы!$L$3:$L$97)</f>
        <v>0</v>
      </c>
      <c r="E31" s="7" t="e">
        <f>INDEX(Протоколы!$A$3:$P$97,MATCH(C31,Протоколы!$C$3:$C$97,0),13)</f>
        <v>#N/A</v>
      </c>
      <c r="F31" s="8">
        <f>SUMIF(Протоколы!$C$3:$C$97,C31,Протоколы!$N$3:$N$97)</f>
        <v>0</v>
      </c>
      <c r="G31" s="7" t="e">
        <f>INDEX(Протоколы!$A$3:$P$97,MATCH(C31,Протоколы!$C$3:$C$97,0),15)</f>
        <v>#N/A</v>
      </c>
      <c r="H31" s="7"/>
    </row>
    <row r="32" spans="1:8">
      <c r="A32">
        <f t="shared" si="1"/>
        <v>0</v>
      </c>
      <c r="B32" s="7" t="str">
        <f>IF(A32=0,"",SUM($A$15:A32))</f>
        <v/>
      </c>
      <c r="D32" s="8">
        <f>SUMIF(Протоколы!$C$3:$C$97,C32,Протоколы!$L$3:$L$97)</f>
        <v>0</v>
      </c>
      <c r="E32" s="7" t="e">
        <f>INDEX(Протоколы!$A$3:$P$97,MATCH(C32,Протоколы!$C$3:$C$97,0),13)</f>
        <v>#N/A</v>
      </c>
      <c r="F32" s="8">
        <f>SUMIF(Протоколы!$C$3:$C$97,C32,Протоколы!$N$3:$N$97)</f>
        <v>0</v>
      </c>
      <c r="G32" s="7" t="e">
        <f>INDEX(Протоколы!$A$3:$P$97,MATCH(C32,Протоколы!$C$3:$C$97,0),15)</f>
        <v>#N/A</v>
      </c>
      <c r="H32" s="7"/>
    </row>
    <row r="33" spans="1:8">
      <c r="A33">
        <f t="shared" si="1"/>
        <v>0</v>
      </c>
      <c r="B33" s="7" t="str">
        <f>IF(A33=0,"",SUM($A$15:A33))</f>
        <v/>
      </c>
      <c r="D33" s="8">
        <f>SUMIF(Протоколы!$C$3:$C$97,C33,Протоколы!$L$3:$L$97)</f>
        <v>0</v>
      </c>
      <c r="E33" s="7" t="e">
        <f>INDEX(Протоколы!$A$3:$P$97,MATCH(C33,Протоколы!$C$3:$C$97,0),13)</f>
        <v>#N/A</v>
      </c>
      <c r="F33" s="8">
        <f>SUMIF(Протоколы!$C$3:$C$97,C33,Протоколы!$N$3:$N$97)</f>
        <v>0</v>
      </c>
      <c r="G33" s="7" t="e">
        <f>INDEX(Протоколы!$A$3:$P$97,MATCH(C33,Протоколы!$C$3:$C$97,0),15)</f>
        <v>#N/A</v>
      </c>
      <c r="H33" s="7"/>
    </row>
    <row r="34" spans="1:8">
      <c r="A34">
        <f t="shared" si="1"/>
        <v>0</v>
      </c>
      <c r="B34" s="7" t="str">
        <f>IF(A34=0,"",SUM($A$15:A34))</f>
        <v/>
      </c>
      <c r="D34" s="8">
        <f>SUMIF(Протоколы!$C$3:$C$97,C34,Протоколы!$L$3:$L$97)</f>
        <v>0</v>
      </c>
      <c r="E34" s="7" t="e">
        <f>INDEX(Протоколы!$A$3:$P$97,MATCH(C34,Протоколы!$C$3:$C$97,0),13)</f>
        <v>#N/A</v>
      </c>
      <c r="F34" s="8">
        <f>SUMIF(Протоколы!$C$3:$C$97,C34,Протоколы!$N$3:$N$97)</f>
        <v>0</v>
      </c>
      <c r="G34" s="7" t="e">
        <f>INDEX(Протоколы!$A$3:$P$97,MATCH(C34,Протоколы!$C$3:$C$97,0),15)</f>
        <v>#N/A</v>
      </c>
      <c r="H34" s="7"/>
    </row>
    <row r="35" spans="1:8">
      <c r="A35">
        <f t="shared" si="1"/>
        <v>0</v>
      </c>
      <c r="B35" s="7" t="str">
        <f>IF(A35=0,"",SUM($A$15:A35))</f>
        <v/>
      </c>
      <c r="D35" s="8">
        <f>SUMIF(Протоколы!$C$3:$C$97,C35,Протоколы!$L$3:$L$97)</f>
        <v>0</v>
      </c>
      <c r="E35" s="7" t="e">
        <f>INDEX(Протоколы!$A$3:$P$97,MATCH(C35,Протоколы!$C$3:$C$97,0),13)</f>
        <v>#N/A</v>
      </c>
      <c r="F35" s="8">
        <f>SUMIF(Протоколы!$C$3:$C$97,C35,Протоколы!$N$3:$N$97)</f>
        <v>0</v>
      </c>
      <c r="G35" s="7" t="e">
        <f>INDEX(Протоколы!$A$3:$P$97,MATCH(C35,Протоколы!$C$3:$C$97,0),15)</f>
        <v>#N/A</v>
      </c>
      <c r="H35" s="7"/>
    </row>
    <row r="36" spans="1:8">
      <c r="A36">
        <f t="shared" si="1"/>
        <v>0</v>
      </c>
      <c r="B36" s="7" t="str">
        <f>IF(A36=0,"",SUM($A$15:A36))</f>
        <v/>
      </c>
      <c r="D36" s="8">
        <f>SUMIF(Протоколы!$C$3:$C$97,C36,Протоколы!$L$3:$L$97)</f>
        <v>0</v>
      </c>
      <c r="E36" s="7" t="e">
        <f>INDEX(Протоколы!$A$3:$P$97,MATCH(C36,Протоколы!$C$3:$C$97,0),13)</f>
        <v>#N/A</v>
      </c>
      <c r="F36" s="8">
        <f>SUMIF(Протоколы!$C$3:$C$97,C36,Протоколы!$N$3:$N$97)</f>
        <v>0</v>
      </c>
      <c r="G36" s="7" t="e">
        <f>INDEX(Протоколы!$A$3:$P$97,MATCH(C36,Протоколы!$C$3:$C$97,0),15)</f>
        <v>#N/A</v>
      </c>
      <c r="H36" s="7"/>
    </row>
    <row r="37" spans="1:8">
      <c r="A37">
        <f t="shared" si="1"/>
        <v>0</v>
      </c>
      <c r="B37" s="7" t="str">
        <f>IF(A37=0,"",SUM($A$15:A37))</f>
        <v/>
      </c>
      <c r="D37" s="8">
        <f>SUMIF(Протоколы!$C$3:$C$97,C37,Протоколы!$L$3:$L$97)</f>
        <v>0</v>
      </c>
      <c r="E37" s="7" t="e">
        <f>INDEX(Протоколы!$A$3:$P$97,MATCH(C37,Протоколы!$C$3:$C$97,0),13)</f>
        <v>#N/A</v>
      </c>
      <c r="F37" s="8">
        <f>SUMIF(Протоколы!$C$3:$C$97,C37,Протоколы!$N$3:$N$97)</f>
        <v>0</v>
      </c>
      <c r="G37" s="7" t="e">
        <f>INDEX(Протоколы!$A$3:$P$97,MATCH(C37,Протоколы!$C$3:$C$97,0),15)</f>
        <v>#N/A</v>
      </c>
      <c r="H37" s="7"/>
    </row>
    <row r="38" spans="1:8">
      <c r="A38">
        <f t="shared" si="1"/>
        <v>0</v>
      </c>
      <c r="B38" s="7" t="str">
        <f>IF(A38=0,"",SUM($A$15:A38))</f>
        <v/>
      </c>
      <c r="D38" s="8">
        <f>SUMIF(Протоколы!$C$3:$C$97,C38,Протоколы!$L$3:$L$97)</f>
        <v>0</v>
      </c>
      <c r="E38" s="7" t="e">
        <f>INDEX(Протоколы!$A$3:$P$97,MATCH(C38,Протоколы!$C$3:$C$97,0),13)</f>
        <v>#N/A</v>
      </c>
      <c r="F38" s="8">
        <f>SUMIF(Протоколы!$C$3:$C$97,C38,Протоколы!$N$3:$N$97)</f>
        <v>0</v>
      </c>
      <c r="G38" s="7" t="e">
        <f>INDEX(Протоколы!$A$3:$P$97,MATCH(C38,Протоколы!$C$3:$C$97,0),15)</f>
        <v>#N/A</v>
      </c>
      <c r="H38" s="7"/>
    </row>
    <row r="39" spans="1:8">
      <c r="A39">
        <f t="shared" si="1"/>
        <v>0</v>
      </c>
      <c r="B39" s="7" t="str">
        <f>IF(A39=0,"",SUM($A$15:A39))</f>
        <v/>
      </c>
      <c r="D39" s="8">
        <f>SUMIF(Протоколы!$C$3:$C$97,C39,Протоколы!$L$3:$L$97)</f>
        <v>0</v>
      </c>
      <c r="E39" s="7" t="e">
        <f>INDEX(Протоколы!$A$3:$P$97,MATCH(C39,Протоколы!$C$3:$C$97,0),13)</f>
        <v>#N/A</v>
      </c>
      <c r="F39" s="8">
        <f>SUMIF(Протоколы!$C$3:$C$97,C39,Протоколы!$N$3:$N$97)</f>
        <v>0</v>
      </c>
      <c r="G39" s="7" t="e">
        <f>INDEX(Протоколы!$A$3:$P$97,MATCH(C39,Протоколы!$C$3:$C$97,0),15)</f>
        <v>#N/A</v>
      </c>
      <c r="H39" s="7"/>
    </row>
    <row r="40" spans="1:8">
      <c r="A40">
        <f t="shared" si="1"/>
        <v>0</v>
      </c>
      <c r="B40" s="7" t="str">
        <f>IF(A40=0,"",SUM($A$15:A40))</f>
        <v/>
      </c>
      <c r="D40" s="8">
        <f>SUMIF(Протоколы!$C$3:$C$97,C40,Протоколы!$L$3:$L$97)</f>
        <v>0</v>
      </c>
      <c r="E40" s="7" t="e">
        <f>INDEX(Протоколы!$A$3:$P$97,MATCH(C40,Протоколы!$C$3:$C$97,0),13)</f>
        <v>#N/A</v>
      </c>
      <c r="F40" s="8">
        <f>SUMIF(Протоколы!$C$3:$C$97,C40,Протоколы!$N$3:$N$97)</f>
        <v>0</v>
      </c>
      <c r="G40" s="7" t="e">
        <f>INDEX(Протоколы!$A$3:$P$97,MATCH(C40,Протоколы!$C$3:$C$97,0),15)</f>
        <v>#N/A</v>
      </c>
      <c r="H40" s="7"/>
    </row>
    <row r="41" spans="1:8">
      <c r="A41">
        <f t="shared" si="1"/>
        <v>0</v>
      </c>
      <c r="B41" s="7" t="str">
        <f>IF(A41=0,"",SUM($A$15:A41))</f>
        <v/>
      </c>
      <c r="D41" s="8">
        <f>SUMIF(Протоколы!$C$3:$C$97,C41,Протоколы!$L$3:$L$97)</f>
        <v>0</v>
      </c>
      <c r="E41" s="7" t="e">
        <f>INDEX(Протоколы!$A$3:$P$97,MATCH(C41,Протоколы!$C$3:$C$97,0),13)</f>
        <v>#N/A</v>
      </c>
      <c r="F41" s="8">
        <f>SUMIF(Протоколы!$C$3:$C$97,C41,Протоколы!$N$3:$N$97)</f>
        <v>0</v>
      </c>
      <c r="G41" s="7" t="e">
        <f>INDEX(Протоколы!$A$3:$P$97,MATCH(C41,Протоколы!$C$3:$C$97,0),15)</f>
        <v>#N/A</v>
      </c>
      <c r="H41" s="7"/>
    </row>
    <row r="42" spans="1:8">
      <c r="A42">
        <f t="shared" si="1"/>
        <v>0</v>
      </c>
      <c r="B42" s="7" t="str">
        <f>IF(A42=0,"",SUM($A$15:A42))</f>
        <v/>
      </c>
      <c r="D42" s="8">
        <f>SUMIF(Протоколы!$C$3:$C$97,C42,Протоколы!$L$3:$L$97)</f>
        <v>0</v>
      </c>
      <c r="E42" s="7" t="e">
        <f>INDEX(Протоколы!$A$3:$P$97,MATCH(C42,Протоколы!$C$3:$C$97,0),13)</f>
        <v>#N/A</v>
      </c>
      <c r="F42" s="8">
        <f>SUMIF(Протоколы!$C$3:$C$97,C42,Протоколы!$N$3:$N$97)</f>
        <v>0</v>
      </c>
      <c r="G42" s="7" t="e">
        <f>INDEX(Протоколы!$A$3:$P$97,MATCH(C42,Протоколы!$C$3:$C$97,0),15)</f>
        <v>#N/A</v>
      </c>
      <c r="H42" s="7"/>
    </row>
    <row r="43" spans="1:8">
      <c r="A43">
        <f t="shared" si="1"/>
        <v>0</v>
      </c>
      <c r="B43" s="7" t="str">
        <f>IF(A43=0,"",SUM($A$15:A43))</f>
        <v/>
      </c>
      <c r="D43" s="8">
        <f>SUMIF(Протоколы!$C$3:$C$97,C43,Протоколы!$L$3:$L$97)</f>
        <v>0</v>
      </c>
      <c r="E43" s="7" t="e">
        <f>INDEX(Протоколы!$A$3:$P$97,MATCH(C43,Протоколы!$C$3:$C$97,0),13)</f>
        <v>#N/A</v>
      </c>
      <c r="F43" s="8">
        <f>SUMIF(Протоколы!$C$3:$C$97,C43,Протоколы!$N$3:$N$97)</f>
        <v>0</v>
      </c>
      <c r="G43" s="7" t="e">
        <f>INDEX(Протоколы!$A$3:$P$97,MATCH(C43,Протоколы!$C$3:$C$97,0),15)</f>
        <v>#N/A</v>
      </c>
      <c r="H43" s="7"/>
    </row>
    <row r="44" spans="1:8">
      <c r="A44">
        <f t="shared" si="1"/>
        <v>0</v>
      </c>
      <c r="B44" s="7" t="str">
        <f>IF(A44=0,"",SUM($A$15:A44))</f>
        <v/>
      </c>
      <c r="D44" s="8">
        <f>SUMIF(Протоколы!$C$3:$C$97,C44,Протоколы!$L$3:$L$97)</f>
        <v>0</v>
      </c>
      <c r="E44" s="7" t="e">
        <f>INDEX(Протоколы!$A$3:$P$97,MATCH(C44,Протоколы!$C$3:$C$97,0),13)</f>
        <v>#N/A</v>
      </c>
      <c r="F44" s="8">
        <f>SUMIF(Протоколы!$C$3:$C$97,C44,Протоколы!$N$3:$N$97)</f>
        <v>0</v>
      </c>
      <c r="G44" s="7" t="e">
        <f>INDEX(Протоколы!$A$3:$P$97,MATCH(C44,Протоколы!$C$3:$C$97,0),15)</f>
        <v>#N/A</v>
      </c>
      <c r="H44" s="7"/>
    </row>
    <row r="45" spans="1:8">
      <c r="A45">
        <f t="shared" si="1"/>
        <v>0</v>
      </c>
      <c r="B45" s="7" t="str">
        <f>IF(A45=0,"",SUM($A$15:A45))</f>
        <v/>
      </c>
      <c r="D45" s="8">
        <f>SUMIF(Протоколы!$C$3:$C$97,C45,Протоколы!$L$3:$L$97)</f>
        <v>0</v>
      </c>
      <c r="E45" s="7" t="e">
        <f>INDEX(Протоколы!$A$3:$P$97,MATCH(C45,Протоколы!$C$3:$C$97,0),13)</f>
        <v>#N/A</v>
      </c>
      <c r="F45" s="8">
        <f>SUMIF(Протоколы!$C$3:$C$97,C45,Протоколы!$N$3:$N$97)</f>
        <v>0</v>
      </c>
      <c r="G45" s="7" t="e">
        <f>INDEX(Протоколы!$A$3:$P$97,MATCH(C45,Протоколы!$C$3:$C$97,0),15)</f>
        <v>#N/A</v>
      </c>
      <c r="H45" s="7"/>
    </row>
    <row r="46" spans="1:8">
      <c r="A46">
        <f t="shared" si="1"/>
        <v>0</v>
      </c>
      <c r="B46" s="7" t="str">
        <f>IF(A46=0,"",SUM($A$15:A46))</f>
        <v/>
      </c>
      <c r="D46" s="8">
        <f>SUMIF(Протоколы!$C$3:$C$97,C46,Протоколы!$L$3:$L$97)</f>
        <v>0</v>
      </c>
      <c r="E46" s="7" t="e">
        <f>INDEX(Протоколы!$A$3:$P$97,MATCH(C46,Протоколы!$C$3:$C$97,0),13)</f>
        <v>#N/A</v>
      </c>
      <c r="F46" s="8">
        <f>SUMIF(Протоколы!$C$3:$C$97,C46,Протоколы!$N$3:$N$97)</f>
        <v>0</v>
      </c>
      <c r="G46" s="7" t="e">
        <f>INDEX(Протоколы!$A$3:$P$97,MATCH(C46,Протоколы!$C$3:$C$97,0),15)</f>
        <v>#N/A</v>
      </c>
      <c r="H46" s="7"/>
    </row>
    <row r="47" spans="1:8">
      <c r="A47">
        <f t="shared" ref="A47:A78" si="2">IF(D47&gt;0,1,0)</f>
        <v>0</v>
      </c>
      <c r="B47" s="7" t="str">
        <f>IF(A47=0,"",SUM($A$15:A47))</f>
        <v/>
      </c>
      <c r="D47" s="8">
        <f>SUMIF(Протоколы!$C$3:$C$97,C47,Протоколы!$L$3:$L$97)</f>
        <v>0</v>
      </c>
      <c r="E47" s="7" t="e">
        <f>INDEX(Протоколы!$A$3:$P$97,MATCH(C47,Протоколы!$C$3:$C$97,0),13)</f>
        <v>#N/A</v>
      </c>
      <c r="F47" s="8">
        <f>SUMIF(Протоколы!$C$3:$C$97,C47,Протоколы!$N$3:$N$97)</f>
        <v>0</v>
      </c>
      <c r="G47" s="7" t="e">
        <f>INDEX(Протоколы!$A$3:$P$97,MATCH(C47,Протоколы!$C$3:$C$97,0),15)</f>
        <v>#N/A</v>
      </c>
      <c r="H47" s="7"/>
    </row>
    <row r="48" spans="1:8">
      <c r="A48">
        <f t="shared" si="2"/>
        <v>0</v>
      </c>
      <c r="B48" s="7" t="str">
        <f>IF(A48=0,"",SUM($A$15:A48))</f>
        <v/>
      </c>
      <c r="D48" s="8">
        <f>SUMIF(Протоколы!$C$3:$C$97,C48,Протоколы!$L$3:$L$97)</f>
        <v>0</v>
      </c>
      <c r="E48" s="7" t="e">
        <f>INDEX(Протоколы!$A$3:$P$97,MATCH(C48,Протоколы!$C$3:$C$97,0),13)</f>
        <v>#N/A</v>
      </c>
      <c r="F48" s="8">
        <f>SUMIF(Протоколы!$C$3:$C$97,C48,Протоколы!$N$3:$N$97)</f>
        <v>0</v>
      </c>
      <c r="G48" s="7" t="e">
        <f>INDEX(Протоколы!$A$3:$P$97,MATCH(C48,Протоколы!$C$3:$C$97,0),15)</f>
        <v>#N/A</v>
      </c>
      <c r="H48" s="7"/>
    </row>
    <row r="49" spans="1:8">
      <c r="A49">
        <f t="shared" si="2"/>
        <v>0</v>
      </c>
      <c r="B49" s="7" t="str">
        <f>IF(A49=0,"",SUM($A$15:A49))</f>
        <v/>
      </c>
      <c r="D49" s="8">
        <f>SUMIF(Протоколы!$C$3:$C$97,C49,Протоколы!$L$3:$L$97)</f>
        <v>0</v>
      </c>
      <c r="E49" s="7" t="e">
        <f>INDEX(Протоколы!$A$3:$P$97,MATCH(C49,Протоколы!$C$3:$C$97,0),13)</f>
        <v>#N/A</v>
      </c>
      <c r="F49" s="8">
        <f>SUMIF(Протоколы!$C$3:$C$97,C49,Протоколы!$N$3:$N$97)</f>
        <v>0</v>
      </c>
      <c r="G49" s="7" t="e">
        <f>INDEX(Протоколы!$A$3:$P$97,MATCH(C49,Протоколы!$C$3:$C$97,0),15)</f>
        <v>#N/A</v>
      </c>
      <c r="H49" s="7"/>
    </row>
    <row r="50" spans="1:8">
      <c r="A50">
        <f t="shared" si="2"/>
        <v>0</v>
      </c>
      <c r="B50" s="7" t="str">
        <f>IF(A50=0,"",SUM($A$15:A50))</f>
        <v/>
      </c>
      <c r="D50" s="8">
        <f>SUMIF(Протоколы!$C$3:$C$97,C50,Протоколы!$L$3:$L$97)</f>
        <v>0</v>
      </c>
      <c r="E50" s="7" t="e">
        <f>INDEX(Протоколы!$A$3:$P$97,MATCH(C50,Протоколы!$C$3:$C$97,0),13)</f>
        <v>#N/A</v>
      </c>
      <c r="F50" s="8">
        <f>SUMIF(Протоколы!$C$3:$C$97,C50,Протоколы!$N$3:$N$97)</f>
        <v>0</v>
      </c>
      <c r="G50" s="7" t="e">
        <f>INDEX(Протоколы!$A$3:$P$97,MATCH(C50,Протоколы!$C$3:$C$97,0),15)</f>
        <v>#N/A</v>
      </c>
      <c r="H50" s="7"/>
    </row>
    <row r="51" spans="1:8">
      <c r="A51">
        <f t="shared" si="2"/>
        <v>0</v>
      </c>
      <c r="B51" s="7" t="str">
        <f>IF(A51=0,"",SUM($A$15:A51))</f>
        <v/>
      </c>
      <c r="D51" s="8">
        <f>SUMIF(Протоколы!$C$3:$C$97,C51,Протоколы!$L$3:$L$97)</f>
        <v>0</v>
      </c>
      <c r="E51" s="7" t="e">
        <f>INDEX(Протоколы!$A$3:$P$97,MATCH(C51,Протоколы!$C$3:$C$97,0),13)</f>
        <v>#N/A</v>
      </c>
      <c r="F51" s="8">
        <f>SUMIF(Протоколы!$C$3:$C$97,C51,Протоколы!$N$3:$N$97)</f>
        <v>0</v>
      </c>
      <c r="G51" s="7" t="e">
        <f>INDEX(Протоколы!$A$3:$P$97,MATCH(C51,Протоколы!$C$3:$C$97,0),15)</f>
        <v>#N/A</v>
      </c>
      <c r="H51" s="7"/>
    </row>
    <row r="52" spans="1:8">
      <c r="A52">
        <f t="shared" si="2"/>
        <v>0</v>
      </c>
      <c r="B52" s="7" t="str">
        <f>IF(A52=0,"",SUM($A$15:A52))</f>
        <v/>
      </c>
      <c r="D52" s="8">
        <f>SUMIF(Протоколы!$C$3:$C$97,C52,Протоколы!$L$3:$L$97)</f>
        <v>0</v>
      </c>
      <c r="E52" s="7" t="e">
        <f>INDEX(Протоколы!$A$3:$P$97,MATCH(C52,Протоколы!$C$3:$C$97,0),13)</f>
        <v>#N/A</v>
      </c>
      <c r="F52" s="8">
        <f>SUMIF(Протоколы!$C$3:$C$97,C52,Протоколы!$N$3:$N$97)</f>
        <v>0</v>
      </c>
      <c r="G52" s="7" t="e">
        <f>INDEX(Протоколы!$A$3:$P$97,MATCH(C52,Протоколы!$C$3:$C$97,0),15)</f>
        <v>#N/A</v>
      </c>
      <c r="H52" s="7"/>
    </row>
    <row r="53" spans="1:8">
      <c r="A53">
        <f t="shared" si="2"/>
        <v>0</v>
      </c>
      <c r="B53" s="7" t="str">
        <f>IF(A53=0,"",SUM($A$15:A53))</f>
        <v/>
      </c>
      <c r="D53" s="8">
        <f>SUMIF(Протоколы!$C$3:$C$97,C53,Протоколы!$L$3:$L$97)</f>
        <v>0</v>
      </c>
      <c r="E53" s="7" t="e">
        <f>INDEX(Протоколы!$A$3:$P$97,MATCH(C53,Протоколы!$C$3:$C$97,0),13)</f>
        <v>#N/A</v>
      </c>
      <c r="F53" s="8">
        <f>SUMIF(Протоколы!$C$3:$C$97,C53,Протоколы!$N$3:$N$97)</f>
        <v>0</v>
      </c>
      <c r="G53" s="7" t="e">
        <f>INDEX(Протоколы!$A$3:$P$97,MATCH(C53,Протоколы!$C$3:$C$97,0),15)</f>
        <v>#N/A</v>
      </c>
      <c r="H53" s="7"/>
    </row>
    <row r="54" spans="1:8">
      <c r="A54">
        <f t="shared" si="2"/>
        <v>0</v>
      </c>
      <c r="B54" s="7" t="str">
        <f>IF(A54=0,"",SUM($A$15:A54))</f>
        <v/>
      </c>
      <c r="D54" s="8">
        <f>SUMIF(Протоколы!$C$3:$C$97,C54,Протоколы!$L$3:$L$97)</f>
        <v>0</v>
      </c>
      <c r="E54" s="7" t="e">
        <f>INDEX(Протоколы!$A$3:$P$97,MATCH(C54,Протоколы!$C$3:$C$97,0),13)</f>
        <v>#N/A</v>
      </c>
      <c r="F54" s="8">
        <f>SUMIF(Протоколы!$C$3:$C$97,C54,Протоколы!$N$3:$N$97)</f>
        <v>0</v>
      </c>
      <c r="G54" s="7" t="e">
        <f>INDEX(Протоколы!$A$3:$P$97,MATCH(C54,Протоколы!$C$3:$C$97,0),15)</f>
        <v>#N/A</v>
      </c>
      <c r="H54" s="7"/>
    </row>
    <row r="55" spans="1:8">
      <c r="A55">
        <f t="shared" si="2"/>
        <v>0</v>
      </c>
      <c r="B55" s="7" t="str">
        <f>IF(A55=0,"",SUM($A$15:A55))</f>
        <v/>
      </c>
      <c r="D55" s="8">
        <f>SUMIF(Протоколы!$C$3:$C$97,C55,Протоколы!$L$3:$L$97)</f>
        <v>0</v>
      </c>
      <c r="E55" s="7" t="e">
        <f>INDEX(Протоколы!$A$3:$P$97,MATCH(C55,Протоколы!$C$3:$C$97,0),13)</f>
        <v>#N/A</v>
      </c>
      <c r="F55" s="8">
        <f>SUMIF(Протоколы!$C$3:$C$97,C55,Протоколы!$N$3:$N$97)</f>
        <v>0</v>
      </c>
      <c r="G55" s="7" t="e">
        <f>INDEX(Протоколы!$A$3:$P$97,MATCH(C55,Протоколы!$C$3:$C$97,0),15)</f>
        <v>#N/A</v>
      </c>
      <c r="H55" s="7"/>
    </row>
    <row r="56" spans="1:8">
      <c r="A56">
        <f t="shared" si="2"/>
        <v>0</v>
      </c>
      <c r="B56" s="7" t="str">
        <f>IF(A56=0,"",SUM($A$15:A56))</f>
        <v/>
      </c>
      <c r="D56" s="8">
        <f>SUMIF(Протоколы!$C$3:$C$97,C56,Протоколы!$L$3:$L$97)</f>
        <v>0</v>
      </c>
      <c r="E56" s="7" t="e">
        <f>INDEX(Протоколы!$A$3:$P$97,MATCH(C56,Протоколы!$C$3:$C$97,0),13)</f>
        <v>#N/A</v>
      </c>
      <c r="F56" s="8">
        <f>SUMIF(Протоколы!$C$3:$C$97,C56,Протоколы!$N$3:$N$97)</f>
        <v>0</v>
      </c>
      <c r="G56" s="7" t="e">
        <f>INDEX(Протоколы!$A$3:$P$97,MATCH(C56,Протоколы!$C$3:$C$97,0),15)</f>
        <v>#N/A</v>
      </c>
      <c r="H56" s="7"/>
    </row>
    <row r="57" spans="1:8">
      <c r="A57">
        <f t="shared" si="2"/>
        <v>0</v>
      </c>
      <c r="B57" s="7" t="str">
        <f>IF(A57=0,"",SUM($A$15:A57))</f>
        <v/>
      </c>
      <c r="D57" s="8">
        <f>SUMIF(Протоколы!$C$3:$C$97,C57,Протоколы!$L$3:$L$97)</f>
        <v>0</v>
      </c>
      <c r="E57" s="7" t="e">
        <f>INDEX(Протоколы!$A$3:$P$97,MATCH(C57,Протоколы!$C$3:$C$97,0),13)</f>
        <v>#N/A</v>
      </c>
      <c r="F57" s="8">
        <f>SUMIF(Протоколы!$C$3:$C$97,C57,Протоколы!$N$3:$N$97)</f>
        <v>0</v>
      </c>
      <c r="G57" s="7" t="e">
        <f>INDEX(Протоколы!$A$3:$P$97,MATCH(C57,Протоколы!$C$3:$C$97,0),15)</f>
        <v>#N/A</v>
      </c>
      <c r="H57" s="7"/>
    </row>
    <row r="58" spans="1:8">
      <c r="A58">
        <f t="shared" si="2"/>
        <v>0</v>
      </c>
      <c r="B58" s="7" t="str">
        <f>IF(A58=0,"",SUM($A$15:A58))</f>
        <v/>
      </c>
      <c r="D58" s="8">
        <f>SUMIF(Протоколы!$C$3:$C$97,C58,Протоколы!$L$3:$L$97)</f>
        <v>0</v>
      </c>
      <c r="E58" s="7" t="e">
        <f>INDEX(Протоколы!$A$3:$P$97,MATCH(C58,Протоколы!$C$3:$C$97,0),13)</f>
        <v>#N/A</v>
      </c>
      <c r="F58" s="8">
        <f>SUMIF(Протоколы!$C$3:$C$97,C58,Протоколы!$N$3:$N$97)</f>
        <v>0</v>
      </c>
      <c r="G58" s="7" t="e">
        <f>INDEX(Протоколы!$A$3:$P$97,MATCH(C58,Протоколы!$C$3:$C$97,0),15)</f>
        <v>#N/A</v>
      </c>
      <c r="H58" s="7"/>
    </row>
    <row r="59" spans="1:8">
      <c r="A59">
        <f t="shared" si="2"/>
        <v>0</v>
      </c>
      <c r="B59" s="7" t="str">
        <f>IF(A59=0,"",SUM($A$15:A59))</f>
        <v/>
      </c>
      <c r="D59" s="8">
        <f>SUMIF(Протоколы!$C$3:$C$97,C59,Протоколы!$L$3:$L$97)</f>
        <v>0</v>
      </c>
      <c r="E59" s="7" t="e">
        <f>INDEX(Протоколы!$A$3:$P$97,MATCH(C59,Протоколы!$C$3:$C$97,0),13)</f>
        <v>#N/A</v>
      </c>
      <c r="F59" s="8">
        <f>SUMIF(Протоколы!$C$3:$C$97,C59,Протоколы!$N$3:$N$97)</f>
        <v>0</v>
      </c>
      <c r="G59" s="7" t="e">
        <f>INDEX(Протоколы!$A$3:$P$97,MATCH(C59,Протоколы!$C$3:$C$97,0),15)</f>
        <v>#N/A</v>
      </c>
      <c r="H59" s="7"/>
    </row>
    <row r="60" spans="1:8">
      <c r="A60">
        <f t="shared" si="2"/>
        <v>0</v>
      </c>
      <c r="B60" s="7" t="str">
        <f>IF(A60=0,"",SUM($A$15:A60))</f>
        <v/>
      </c>
      <c r="D60" s="8">
        <f>SUMIF(Протоколы!$C$3:$C$97,C60,Протоколы!$L$3:$L$97)</f>
        <v>0</v>
      </c>
      <c r="E60" s="7" t="e">
        <f>INDEX(Протоколы!$A$3:$P$97,MATCH(C60,Протоколы!$C$3:$C$97,0),13)</f>
        <v>#N/A</v>
      </c>
      <c r="F60" s="8">
        <f>SUMIF(Протоколы!$C$3:$C$97,C60,Протоколы!$N$3:$N$97)</f>
        <v>0</v>
      </c>
      <c r="G60" s="7" t="e">
        <f>INDEX(Протоколы!$A$3:$P$97,MATCH(C60,Протоколы!$C$3:$C$97,0),15)</f>
        <v>#N/A</v>
      </c>
      <c r="H60" s="7"/>
    </row>
    <row r="61" spans="1:8">
      <c r="A61">
        <f t="shared" si="2"/>
        <v>0</v>
      </c>
      <c r="B61" s="7" t="str">
        <f>IF(A61=0,"",SUM($A$15:A61))</f>
        <v/>
      </c>
      <c r="D61" s="8">
        <f>SUMIF(Протоколы!$C$3:$C$97,C61,Протоколы!$L$3:$L$97)</f>
        <v>0</v>
      </c>
      <c r="E61" s="7" t="e">
        <f>INDEX(Протоколы!$A$3:$P$97,MATCH(C61,Протоколы!$C$3:$C$97,0),13)</f>
        <v>#N/A</v>
      </c>
      <c r="F61" s="8">
        <f>SUMIF(Протоколы!$C$3:$C$97,C61,Протоколы!$N$3:$N$97)</f>
        <v>0</v>
      </c>
      <c r="G61" s="7" t="e">
        <f>INDEX(Протоколы!$A$3:$P$97,MATCH(C61,Протоколы!$C$3:$C$97,0),15)</f>
        <v>#N/A</v>
      </c>
      <c r="H61" s="7"/>
    </row>
    <row r="62" spans="1:8">
      <c r="A62">
        <f t="shared" si="2"/>
        <v>0</v>
      </c>
      <c r="B62" s="7" t="str">
        <f>IF(A62=0,"",SUM($A$15:A62))</f>
        <v/>
      </c>
      <c r="D62" s="8">
        <f>SUMIF(Протоколы!$C$3:$C$97,C62,Протоколы!$L$3:$L$97)</f>
        <v>0</v>
      </c>
      <c r="E62" s="7" t="e">
        <f>INDEX(Протоколы!$A$3:$P$97,MATCH(C62,Протоколы!$C$3:$C$97,0),13)</f>
        <v>#N/A</v>
      </c>
      <c r="F62" s="8">
        <f>SUMIF(Протоколы!$C$3:$C$97,C62,Протоколы!$N$3:$N$97)</f>
        <v>0</v>
      </c>
      <c r="G62" s="7" t="e">
        <f>INDEX(Протоколы!$A$3:$P$97,MATCH(C62,Протоколы!$C$3:$C$97,0),15)</f>
        <v>#N/A</v>
      </c>
      <c r="H62" s="7"/>
    </row>
    <row r="63" spans="1:8">
      <c r="A63">
        <f t="shared" si="2"/>
        <v>0</v>
      </c>
      <c r="B63" s="7" t="str">
        <f>IF(A63=0,"",SUM($A$15:A63))</f>
        <v/>
      </c>
      <c r="D63" s="8">
        <f>SUMIF(Протоколы!$C$3:$C$97,C63,Протоколы!$L$3:$L$97)</f>
        <v>0</v>
      </c>
      <c r="E63" s="7" t="e">
        <f>INDEX(Протоколы!$A$3:$P$97,MATCH(C63,Протоколы!$C$3:$C$97,0),13)</f>
        <v>#N/A</v>
      </c>
      <c r="F63" s="8">
        <f>SUMIF(Протоколы!$C$3:$C$97,C63,Протоколы!$N$3:$N$97)</f>
        <v>0</v>
      </c>
      <c r="G63" s="7" t="e">
        <f>INDEX(Протоколы!$A$3:$P$97,MATCH(C63,Протоколы!$C$3:$C$97,0),15)</f>
        <v>#N/A</v>
      </c>
      <c r="H63" s="7"/>
    </row>
    <row r="64" spans="1:8">
      <c r="A64">
        <f t="shared" si="2"/>
        <v>0</v>
      </c>
      <c r="B64" s="7" t="str">
        <f>IF(A64=0,"",SUM($A$15:A64))</f>
        <v/>
      </c>
      <c r="D64" s="8">
        <f>SUMIF(Протоколы!$C$3:$C$97,C64,Протоколы!$L$3:$L$97)</f>
        <v>0</v>
      </c>
      <c r="E64" s="7" t="e">
        <f>INDEX(Протоколы!$A$3:$P$97,MATCH(C64,Протоколы!$C$3:$C$97,0),13)</f>
        <v>#N/A</v>
      </c>
      <c r="F64" s="8">
        <f>SUMIF(Протоколы!$C$3:$C$97,C64,Протоколы!$N$3:$N$97)</f>
        <v>0</v>
      </c>
      <c r="G64" s="7" t="e">
        <f>INDEX(Протоколы!$A$3:$P$97,MATCH(C64,Протоколы!$C$3:$C$97,0),15)</f>
        <v>#N/A</v>
      </c>
      <c r="H64" s="7"/>
    </row>
    <row r="65" spans="1:8">
      <c r="A65">
        <f t="shared" si="2"/>
        <v>0</v>
      </c>
      <c r="B65" s="7" t="str">
        <f>IF(A65=0,"",SUM($A$15:A65))</f>
        <v/>
      </c>
      <c r="D65" s="8">
        <f>SUMIF(Протоколы!$C$3:$C$97,C65,Протоколы!$L$3:$L$97)</f>
        <v>0</v>
      </c>
      <c r="E65" s="7" t="e">
        <f>INDEX(Протоколы!$A$3:$P$97,MATCH(C65,Протоколы!$C$3:$C$97,0),13)</f>
        <v>#N/A</v>
      </c>
      <c r="F65" s="8">
        <f>SUMIF(Протоколы!$C$3:$C$97,C65,Протоколы!$N$3:$N$97)</f>
        <v>0</v>
      </c>
      <c r="G65" s="7" t="e">
        <f>INDEX(Протоколы!$A$3:$P$97,MATCH(C65,Протоколы!$C$3:$C$97,0),15)</f>
        <v>#N/A</v>
      </c>
      <c r="H65" s="7"/>
    </row>
    <row r="66" spans="1:8">
      <c r="A66">
        <f t="shared" si="2"/>
        <v>0</v>
      </c>
      <c r="B66" s="7" t="str">
        <f>IF(A66=0,"",SUM($A$15:A66))</f>
        <v/>
      </c>
      <c r="D66" s="8">
        <f>SUMIF(Протоколы!$C$3:$C$97,C66,Протоколы!$L$3:$L$97)</f>
        <v>0</v>
      </c>
      <c r="E66" s="7" t="e">
        <f>INDEX(Протоколы!$A$3:$P$97,MATCH(C66,Протоколы!$C$3:$C$97,0),13)</f>
        <v>#N/A</v>
      </c>
      <c r="F66" s="8">
        <f>SUMIF(Протоколы!$C$3:$C$97,C66,Протоколы!$N$3:$N$97)</f>
        <v>0</v>
      </c>
      <c r="G66" s="7" t="e">
        <f>INDEX(Протоколы!$A$3:$P$97,MATCH(C66,Протоколы!$C$3:$C$97,0),15)</f>
        <v>#N/A</v>
      </c>
      <c r="H66" s="7"/>
    </row>
    <row r="67" spans="1:8">
      <c r="A67">
        <f t="shared" si="2"/>
        <v>0</v>
      </c>
      <c r="B67" s="7" t="str">
        <f>IF(A67=0,"",SUM($A$15:A67))</f>
        <v/>
      </c>
      <c r="D67" s="8">
        <f>SUMIF(Протоколы!$C$3:$C$97,C67,Протоколы!$L$3:$L$97)</f>
        <v>0</v>
      </c>
      <c r="E67" s="7" t="e">
        <f>INDEX(Протоколы!$A$3:$P$97,MATCH(C67,Протоколы!$C$3:$C$97,0),13)</f>
        <v>#N/A</v>
      </c>
      <c r="F67" s="8">
        <f>SUMIF(Протоколы!$C$3:$C$97,C67,Протоколы!$N$3:$N$97)</f>
        <v>0</v>
      </c>
      <c r="G67" s="7" t="e">
        <f>INDEX(Протоколы!$A$3:$P$97,MATCH(C67,Протоколы!$C$3:$C$97,0),15)</f>
        <v>#N/A</v>
      </c>
      <c r="H67" s="7"/>
    </row>
    <row r="68" spans="1:8">
      <c r="A68">
        <f t="shared" si="2"/>
        <v>0</v>
      </c>
      <c r="B68" s="7" t="str">
        <f>IF(A68=0,"",SUM($A$15:A68))</f>
        <v/>
      </c>
      <c r="D68" s="8">
        <f>SUMIF(Протоколы!$C$3:$C$97,C68,Протоколы!$L$3:$L$97)</f>
        <v>0</v>
      </c>
      <c r="E68" s="7" t="e">
        <f>INDEX(Протоколы!$A$3:$P$97,MATCH(C68,Протоколы!$C$3:$C$97,0),13)</f>
        <v>#N/A</v>
      </c>
      <c r="F68" s="8">
        <f>SUMIF(Протоколы!$C$3:$C$97,C68,Протоколы!$N$3:$N$97)</f>
        <v>0</v>
      </c>
      <c r="G68" s="7" t="e">
        <f>INDEX(Протоколы!$A$3:$P$97,MATCH(C68,Протоколы!$C$3:$C$97,0),15)</f>
        <v>#N/A</v>
      </c>
      <c r="H68" s="7"/>
    </row>
    <row r="69" spans="1:8">
      <c r="A69">
        <f t="shared" si="2"/>
        <v>0</v>
      </c>
      <c r="B69" s="7" t="str">
        <f>IF(A69=0,"",SUM($A$15:A69))</f>
        <v/>
      </c>
      <c r="D69" s="8">
        <f>SUMIF(Протоколы!$C$3:$C$97,C69,Протоколы!$L$3:$L$97)</f>
        <v>0</v>
      </c>
      <c r="E69" s="7" t="e">
        <f>INDEX(Протоколы!$A$3:$P$97,MATCH(C69,Протоколы!$C$3:$C$97,0),13)</f>
        <v>#N/A</v>
      </c>
      <c r="F69" s="8">
        <f>SUMIF(Протоколы!$C$3:$C$97,C69,Протоколы!$N$3:$N$97)</f>
        <v>0</v>
      </c>
      <c r="G69" s="7" t="e">
        <f>INDEX(Протоколы!$A$3:$P$97,MATCH(C69,Протоколы!$C$3:$C$97,0),15)</f>
        <v>#N/A</v>
      </c>
      <c r="H69" s="7"/>
    </row>
    <row r="70" spans="1:8">
      <c r="A70">
        <f t="shared" si="2"/>
        <v>0</v>
      </c>
      <c r="B70" s="7" t="str">
        <f>IF(A70=0,"",SUM($A$15:A70))</f>
        <v/>
      </c>
      <c r="D70" s="8">
        <f>SUMIF(Протоколы!$C$3:$C$97,C70,Протоколы!$L$3:$L$97)</f>
        <v>0</v>
      </c>
      <c r="E70" s="7" t="e">
        <f>INDEX(Протоколы!$A$3:$P$97,MATCH(C70,Протоколы!$C$3:$C$97,0),13)</f>
        <v>#N/A</v>
      </c>
      <c r="F70" s="8">
        <f>SUMIF(Протоколы!$C$3:$C$97,C70,Протоколы!$N$3:$N$97)</f>
        <v>0</v>
      </c>
      <c r="G70" s="7" t="e">
        <f>INDEX(Протоколы!$A$3:$P$97,MATCH(C70,Протоколы!$C$3:$C$97,0),15)</f>
        <v>#N/A</v>
      </c>
      <c r="H70" s="7"/>
    </row>
    <row r="71" spans="1:8">
      <c r="A71">
        <f t="shared" si="2"/>
        <v>0</v>
      </c>
      <c r="B71" s="7" t="str">
        <f>IF(A71=0,"",SUM($A$15:A71))</f>
        <v/>
      </c>
      <c r="D71" s="8">
        <f>SUMIF(Протоколы!$C$3:$C$97,C71,Протоколы!$L$3:$L$97)</f>
        <v>0</v>
      </c>
      <c r="E71" s="7" t="e">
        <f>INDEX(Протоколы!$A$3:$P$97,MATCH(C71,Протоколы!$C$3:$C$97,0),13)</f>
        <v>#N/A</v>
      </c>
      <c r="F71" s="8">
        <f>SUMIF(Протоколы!$C$3:$C$97,C71,Протоколы!$N$3:$N$97)</f>
        <v>0</v>
      </c>
      <c r="G71" s="7" t="e">
        <f>INDEX(Протоколы!$A$3:$P$97,MATCH(C71,Протоколы!$C$3:$C$97,0),15)</f>
        <v>#N/A</v>
      </c>
      <c r="H71" s="7"/>
    </row>
    <row r="72" spans="1:8">
      <c r="A72">
        <f t="shared" si="2"/>
        <v>0</v>
      </c>
      <c r="B72" s="7" t="str">
        <f>IF(A72=0,"",SUM($A$15:A72))</f>
        <v/>
      </c>
      <c r="D72" s="8">
        <f>SUMIF(Протоколы!$C$3:$C$97,C72,Протоколы!$L$3:$L$97)</f>
        <v>0</v>
      </c>
      <c r="E72" s="7" t="e">
        <f>INDEX(Протоколы!$A$3:$P$97,MATCH(C72,Протоколы!$C$3:$C$97,0),13)</f>
        <v>#N/A</v>
      </c>
      <c r="F72" s="8">
        <f>SUMIF(Протоколы!$C$3:$C$97,C72,Протоколы!$N$3:$N$97)</f>
        <v>0</v>
      </c>
      <c r="G72" s="7" t="e">
        <f>INDEX(Протоколы!$A$3:$P$97,MATCH(C72,Протоколы!$C$3:$C$97,0),15)</f>
        <v>#N/A</v>
      </c>
      <c r="H72" s="7"/>
    </row>
    <row r="73" spans="1:8">
      <c r="A73">
        <f t="shared" si="2"/>
        <v>0</v>
      </c>
      <c r="B73" s="7" t="str">
        <f>IF(A73=0,"",SUM($A$15:A73))</f>
        <v/>
      </c>
      <c r="D73" s="8">
        <f>SUMIF(Протоколы!$C$3:$C$97,C73,Протоколы!$L$3:$L$97)</f>
        <v>0</v>
      </c>
      <c r="E73" s="7" t="e">
        <f>INDEX(Протоколы!$A$3:$P$97,MATCH(C73,Протоколы!$C$3:$C$97,0),13)</f>
        <v>#N/A</v>
      </c>
      <c r="F73" s="8">
        <f>SUMIF(Протоколы!$C$3:$C$97,C73,Протоколы!$N$3:$N$97)</f>
        <v>0</v>
      </c>
      <c r="G73" s="7" t="e">
        <f>INDEX(Протоколы!$A$3:$P$97,MATCH(C73,Протоколы!$C$3:$C$97,0),15)</f>
        <v>#N/A</v>
      </c>
      <c r="H73" s="7"/>
    </row>
    <row r="74" spans="1:8">
      <c r="A74">
        <f t="shared" si="2"/>
        <v>0</v>
      </c>
      <c r="B74" s="7" t="str">
        <f>IF(A74=0,"",SUM($A$15:A74))</f>
        <v/>
      </c>
      <c r="D74" s="8">
        <f>SUMIF(Протоколы!$C$3:$C$97,C74,Протоколы!$L$3:$L$97)</f>
        <v>0</v>
      </c>
      <c r="E74" s="7" t="e">
        <f>INDEX(Протоколы!$A$3:$P$97,MATCH(C74,Протоколы!$C$3:$C$97,0),13)</f>
        <v>#N/A</v>
      </c>
      <c r="F74" s="8">
        <f>SUMIF(Протоколы!$C$3:$C$97,C74,Протоколы!$N$3:$N$97)</f>
        <v>0</v>
      </c>
      <c r="G74" s="7" t="e">
        <f>INDEX(Протоколы!$A$3:$P$97,MATCH(C74,Протоколы!$C$3:$C$97,0),15)</f>
        <v>#N/A</v>
      </c>
      <c r="H74" s="7"/>
    </row>
    <row r="75" spans="1:8">
      <c r="A75">
        <f t="shared" si="2"/>
        <v>0</v>
      </c>
      <c r="B75" s="7" t="str">
        <f>IF(A75=0,"",SUM($A$15:A75))</f>
        <v/>
      </c>
      <c r="D75" s="8">
        <f>SUMIF(Протоколы!$C$3:$C$97,C75,Протоколы!$L$3:$L$97)</f>
        <v>0</v>
      </c>
      <c r="E75" s="7" t="e">
        <f>INDEX(Протоколы!$A$3:$P$97,MATCH(C75,Протоколы!$C$3:$C$97,0),13)</f>
        <v>#N/A</v>
      </c>
      <c r="F75" s="8">
        <f>SUMIF(Протоколы!$C$3:$C$97,C75,Протоколы!$N$3:$N$97)</f>
        <v>0</v>
      </c>
      <c r="G75" s="7" t="e">
        <f>INDEX(Протоколы!$A$3:$P$97,MATCH(C75,Протоколы!$C$3:$C$97,0),15)</f>
        <v>#N/A</v>
      </c>
      <c r="H75" s="7"/>
    </row>
    <row r="76" spans="1:8">
      <c r="A76">
        <f t="shared" si="2"/>
        <v>0</v>
      </c>
      <c r="B76" s="7" t="str">
        <f>IF(A76=0,"",SUM($A$15:A76))</f>
        <v/>
      </c>
      <c r="D76" s="8">
        <f>SUMIF(Протоколы!$C$3:$C$97,C76,Протоколы!$L$3:$L$97)</f>
        <v>0</v>
      </c>
      <c r="E76" s="7" t="e">
        <f>INDEX(Протоколы!$A$3:$P$97,MATCH(C76,Протоколы!$C$3:$C$97,0),13)</f>
        <v>#N/A</v>
      </c>
      <c r="F76" s="8">
        <f>SUMIF(Протоколы!$C$3:$C$97,C76,Протоколы!$N$3:$N$97)</f>
        <v>0</v>
      </c>
      <c r="G76" s="7" t="e">
        <f>INDEX(Протоколы!$A$3:$P$97,MATCH(C76,Протоколы!$C$3:$C$97,0),15)</f>
        <v>#N/A</v>
      </c>
      <c r="H76" s="7"/>
    </row>
    <row r="77" spans="1:8">
      <c r="A77">
        <f t="shared" si="2"/>
        <v>0</v>
      </c>
      <c r="B77" s="7" t="str">
        <f>IF(A77=0,"",SUM($A$15:A77))</f>
        <v/>
      </c>
      <c r="D77" s="8">
        <f>SUMIF(Протоколы!$C$3:$C$97,C77,Протоколы!$L$3:$L$97)</f>
        <v>0</v>
      </c>
      <c r="E77" s="7" t="e">
        <f>INDEX(Протоколы!$A$3:$P$97,MATCH(C77,Протоколы!$C$3:$C$97,0),13)</f>
        <v>#N/A</v>
      </c>
      <c r="F77" s="8">
        <f>SUMIF(Протоколы!$C$3:$C$97,C77,Протоколы!$N$3:$N$97)</f>
        <v>0</v>
      </c>
      <c r="G77" s="7" t="e">
        <f>INDEX(Протоколы!$A$3:$P$97,MATCH(C77,Протоколы!$C$3:$C$97,0),15)</f>
        <v>#N/A</v>
      </c>
      <c r="H77" s="7"/>
    </row>
    <row r="78" spans="1:8">
      <c r="A78">
        <f t="shared" si="2"/>
        <v>0</v>
      </c>
      <c r="B78" s="7" t="str">
        <f>IF(A78=0,"",SUM($A$15:A78))</f>
        <v/>
      </c>
      <c r="D78" s="8">
        <f>SUMIF(Протоколы!$C$3:$C$97,C78,Протоколы!$L$3:$L$97)</f>
        <v>0</v>
      </c>
      <c r="E78" s="7" t="e">
        <f>INDEX(Протоколы!$A$3:$P$97,MATCH(C78,Протоколы!$C$3:$C$97,0),13)</f>
        <v>#N/A</v>
      </c>
      <c r="F78" s="8">
        <f>SUMIF(Протоколы!$C$3:$C$97,C78,Протоколы!$N$3:$N$97)</f>
        <v>0</v>
      </c>
      <c r="G78" s="7" t="e">
        <f>INDEX(Протоколы!$A$3:$P$97,MATCH(C78,Протоколы!$C$3:$C$97,0),15)</f>
        <v>#N/A</v>
      </c>
      <c r="H78" s="7"/>
    </row>
    <row r="79" spans="1:8">
      <c r="A79">
        <f t="shared" ref="A79:A98" si="3">IF(D79&gt;0,1,0)</f>
        <v>0</v>
      </c>
      <c r="B79" s="7" t="str">
        <f>IF(A79=0,"",SUM($A$15:A79))</f>
        <v/>
      </c>
      <c r="D79" s="8">
        <f>SUMIF(Протоколы!$C$3:$C$97,C79,Протоколы!$L$3:$L$97)</f>
        <v>0</v>
      </c>
      <c r="E79" s="7" t="e">
        <f>INDEX(Протоколы!$A$3:$P$97,MATCH(C79,Протоколы!$C$3:$C$97,0),13)</f>
        <v>#N/A</v>
      </c>
      <c r="F79" s="8">
        <f>SUMIF(Протоколы!$C$3:$C$97,C79,Протоколы!$N$3:$N$97)</f>
        <v>0</v>
      </c>
      <c r="G79" s="7" t="e">
        <f>INDEX(Протоколы!$A$3:$P$97,MATCH(C79,Протоколы!$C$3:$C$97,0),15)</f>
        <v>#N/A</v>
      </c>
      <c r="H79" s="7"/>
    </row>
    <row r="80" spans="1:8">
      <c r="A80">
        <f t="shared" si="3"/>
        <v>0</v>
      </c>
      <c r="B80" s="7" t="str">
        <f>IF(A80=0,"",SUM($A$15:A80))</f>
        <v/>
      </c>
      <c r="D80" s="8">
        <f>SUMIF(Протоколы!$C$3:$C$97,C80,Протоколы!$L$3:$L$97)</f>
        <v>0</v>
      </c>
      <c r="E80" s="7" t="e">
        <f>INDEX(Протоколы!$A$3:$P$97,MATCH(C80,Протоколы!$C$3:$C$97,0),13)</f>
        <v>#N/A</v>
      </c>
      <c r="F80" s="8">
        <f>SUMIF(Протоколы!$C$3:$C$97,C80,Протоколы!$N$3:$N$97)</f>
        <v>0</v>
      </c>
      <c r="G80" s="7" t="e">
        <f>INDEX(Протоколы!$A$3:$P$97,MATCH(C80,Протоколы!$C$3:$C$97,0),15)</f>
        <v>#N/A</v>
      </c>
      <c r="H80" s="7"/>
    </row>
    <row r="81" spans="1:8">
      <c r="A81">
        <f t="shared" si="3"/>
        <v>0</v>
      </c>
      <c r="B81" s="7" t="str">
        <f>IF(A81=0,"",SUM($A$15:A81))</f>
        <v/>
      </c>
      <c r="D81" s="8">
        <f>SUMIF(Протоколы!$C$3:$C$97,C81,Протоколы!$L$3:$L$97)</f>
        <v>0</v>
      </c>
      <c r="E81" s="7" t="e">
        <f>INDEX(Протоколы!$A$3:$P$97,MATCH(C81,Протоколы!$C$3:$C$97,0),13)</f>
        <v>#N/A</v>
      </c>
      <c r="F81" s="8">
        <f>SUMIF(Протоколы!$C$3:$C$97,C81,Протоколы!$N$3:$N$97)</f>
        <v>0</v>
      </c>
      <c r="G81" s="7" t="e">
        <f>INDEX(Протоколы!$A$3:$P$97,MATCH(C81,Протоколы!$C$3:$C$97,0),15)</f>
        <v>#N/A</v>
      </c>
      <c r="H81" s="7"/>
    </row>
    <row r="82" spans="1:8">
      <c r="A82">
        <f t="shared" si="3"/>
        <v>0</v>
      </c>
      <c r="B82" s="7" t="str">
        <f>IF(A82=0,"",SUM($A$15:A82))</f>
        <v/>
      </c>
      <c r="D82" s="8">
        <f>SUMIF(Протоколы!$C$3:$C$97,C82,Протоколы!$L$3:$L$97)</f>
        <v>0</v>
      </c>
      <c r="E82" s="7" t="e">
        <f>INDEX(Протоколы!$A$3:$P$97,MATCH(C82,Протоколы!$C$3:$C$97,0),13)</f>
        <v>#N/A</v>
      </c>
      <c r="F82" s="8">
        <f>SUMIF(Протоколы!$C$3:$C$97,C82,Протоколы!$N$3:$N$97)</f>
        <v>0</v>
      </c>
      <c r="G82" s="7" t="e">
        <f>INDEX(Протоколы!$A$3:$P$97,MATCH(C82,Протоколы!$C$3:$C$97,0),15)</f>
        <v>#N/A</v>
      </c>
      <c r="H82" s="7"/>
    </row>
    <row r="83" spans="1:8">
      <c r="A83">
        <f t="shared" si="3"/>
        <v>0</v>
      </c>
      <c r="B83" s="7" t="str">
        <f>IF(A83=0,"",SUM($A$15:A83))</f>
        <v/>
      </c>
      <c r="D83" s="8">
        <f>SUMIF(Протоколы!$C$3:$C$97,C83,Протоколы!$L$3:$L$97)</f>
        <v>0</v>
      </c>
      <c r="E83" s="7" t="e">
        <f>INDEX(Протоколы!$A$3:$P$97,MATCH(C83,Протоколы!$C$3:$C$97,0),13)</f>
        <v>#N/A</v>
      </c>
      <c r="F83" s="8">
        <f>SUMIF(Протоколы!$C$3:$C$97,C83,Протоколы!$N$3:$N$97)</f>
        <v>0</v>
      </c>
      <c r="G83" s="7" t="e">
        <f>INDEX(Протоколы!$A$3:$P$97,MATCH(C83,Протоколы!$C$3:$C$97,0),15)</f>
        <v>#N/A</v>
      </c>
      <c r="H83" s="7"/>
    </row>
    <row r="84" spans="1:8">
      <c r="A84">
        <f t="shared" si="3"/>
        <v>0</v>
      </c>
      <c r="B84" s="7" t="str">
        <f>IF(A84=0,"",SUM($A$15:A84))</f>
        <v/>
      </c>
      <c r="D84" s="8">
        <f>SUMIF(Протоколы!$C$3:$C$97,C84,Протоколы!$L$3:$L$97)</f>
        <v>0</v>
      </c>
      <c r="E84" s="7" t="e">
        <f>INDEX(Протоколы!$A$3:$P$97,MATCH(C84,Протоколы!$C$3:$C$97,0),13)</f>
        <v>#N/A</v>
      </c>
      <c r="F84" s="8">
        <f>SUMIF(Протоколы!$C$3:$C$97,C84,Протоколы!$N$3:$N$97)</f>
        <v>0</v>
      </c>
      <c r="G84" s="7" t="e">
        <f>INDEX(Протоколы!$A$3:$P$97,MATCH(C84,Протоколы!$C$3:$C$97,0),15)</f>
        <v>#N/A</v>
      </c>
      <c r="H84" s="7"/>
    </row>
    <row r="85" spans="1:8">
      <c r="A85">
        <f t="shared" si="3"/>
        <v>0</v>
      </c>
      <c r="B85" s="7" t="str">
        <f>IF(A85=0,"",SUM($A$15:A85))</f>
        <v/>
      </c>
      <c r="D85" s="8">
        <f>SUMIF(Протоколы!$C$3:$C$97,C85,Протоколы!$L$3:$L$97)</f>
        <v>0</v>
      </c>
      <c r="E85" s="7" t="e">
        <f>INDEX(Протоколы!$A$3:$P$97,MATCH(C85,Протоколы!$C$3:$C$97,0),13)</f>
        <v>#N/A</v>
      </c>
      <c r="F85" s="8">
        <f>SUMIF(Протоколы!$C$3:$C$97,C85,Протоколы!$N$3:$N$97)</f>
        <v>0</v>
      </c>
      <c r="G85" s="7" t="e">
        <f>INDEX(Протоколы!$A$3:$P$97,MATCH(C85,Протоколы!$C$3:$C$97,0),15)</f>
        <v>#N/A</v>
      </c>
      <c r="H85" s="7"/>
    </row>
    <row r="86" spans="1:8">
      <c r="A86">
        <f t="shared" si="3"/>
        <v>0</v>
      </c>
      <c r="B86" s="7" t="str">
        <f>IF(A86=0,"",SUM($A$15:A86))</f>
        <v/>
      </c>
      <c r="D86" s="8">
        <f>SUMIF(Протоколы!$C$3:$C$97,C86,Протоколы!$L$3:$L$97)</f>
        <v>0</v>
      </c>
      <c r="E86" s="7" t="e">
        <f>INDEX(Протоколы!$A$3:$P$97,MATCH(C86,Протоколы!$C$3:$C$97,0),13)</f>
        <v>#N/A</v>
      </c>
      <c r="F86" s="8">
        <f>SUMIF(Протоколы!$C$3:$C$97,C86,Протоколы!$N$3:$N$97)</f>
        <v>0</v>
      </c>
      <c r="G86" s="7" t="e">
        <f>INDEX(Протоколы!$A$3:$P$97,MATCH(C86,Протоколы!$C$3:$C$97,0),15)</f>
        <v>#N/A</v>
      </c>
      <c r="H86" s="7"/>
    </row>
    <row r="87" spans="1:8">
      <c r="A87">
        <f t="shared" si="3"/>
        <v>0</v>
      </c>
      <c r="B87" s="7" t="str">
        <f>IF(A87=0,"",SUM($A$15:A87))</f>
        <v/>
      </c>
      <c r="D87" s="8">
        <f>SUMIF(Протоколы!$C$3:$C$97,C87,Протоколы!$L$3:$L$97)</f>
        <v>0</v>
      </c>
      <c r="E87" s="7" t="e">
        <f>INDEX(Протоколы!$A$3:$P$97,MATCH(C87,Протоколы!$C$3:$C$97,0),13)</f>
        <v>#N/A</v>
      </c>
      <c r="F87" s="8">
        <f>SUMIF(Протоколы!$C$3:$C$97,C87,Протоколы!$N$3:$N$97)</f>
        <v>0</v>
      </c>
      <c r="G87" s="7" t="e">
        <f>INDEX(Протоколы!$A$3:$P$97,MATCH(C87,Протоколы!$C$3:$C$97,0),15)</f>
        <v>#N/A</v>
      </c>
      <c r="H87" s="7"/>
    </row>
    <row r="88" spans="1:8">
      <c r="A88">
        <f t="shared" si="3"/>
        <v>0</v>
      </c>
      <c r="B88" s="7" t="str">
        <f>IF(A88=0,"",SUM($A$15:A88))</f>
        <v/>
      </c>
      <c r="D88" s="8">
        <f>SUMIF(Протоколы!$C$3:$C$97,C88,Протоколы!$L$3:$L$97)</f>
        <v>0</v>
      </c>
      <c r="E88" s="7" t="e">
        <f>INDEX(Протоколы!$A$3:$P$97,MATCH(C88,Протоколы!$C$3:$C$97,0),13)</f>
        <v>#N/A</v>
      </c>
      <c r="F88" s="8">
        <f>SUMIF(Протоколы!$C$3:$C$97,C88,Протоколы!$N$3:$N$97)</f>
        <v>0</v>
      </c>
      <c r="G88" s="7" t="e">
        <f>INDEX(Протоколы!$A$3:$P$97,MATCH(C88,Протоколы!$C$3:$C$97,0),15)</f>
        <v>#N/A</v>
      </c>
      <c r="H88" s="7"/>
    </row>
    <row r="89" spans="1:8">
      <c r="A89">
        <f t="shared" si="3"/>
        <v>0</v>
      </c>
      <c r="B89" s="7" t="str">
        <f>IF(A89=0,"",SUM($A$15:A89))</f>
        <v/>
      </c>
      <c r="D89" s="8">
        <f>SUMIF(Протоколы!$C$3:$C$97,C89,Протоколы!$L$3:$L$97)</f>
        <v>0</v>
      </c>
      <c r="E89" s="7" t="e">
        <f>INDEX(Протоколы!$A$3:$P$97,MATCH(C89,Протоколы!$C$3:$C$97,0),13)</f>
        <v>#N/A</v>
      </c>
      <c r="F89" s="8">
        <f>SUMIF(Протоколы!$C$3:$C$97,C89,Протоколы!$N$3:$N$97)</f>
        <v>0</v>
      </c>
      <c r="G89" s="7" t="e">
        <f>INDEX(Протоколы!$A$3:$P$97,MATCH(C89,Протоколы!$C$3:$C$97,0),15)</f>
        <v>#N/A</v>
      </c>
      <c r="H89" s="7"/>
    </row>
    <row r="90" spans="1:8">
      <c r="A90">
        <f t="shared" si="3"/>
        <v>0</v>
      </c>
      <c r="B90" s="7" t="str">
        <f>IF(A90=0,"",SUM($A$15:A90))</f>
        <v/>
      </c>
      <c r="D90" s="8">
        <f>SUMIF(Протоколы!$C$3:$C$97,C90,Протоколы!$L$3:$L$97)</f>
        <v>0</v>
      </c>
      <c r="E90" s="7" t="e">
        <f>INDEX(Протоколы!$A$3:$P$97,MATCH(C90,Протоколы!$C$3:$C$97,0),13)</f>
        <v>#N/A</v>
      </c>
      <c r="F90" s="8">
        <f>SUMIF(Протоколы!$C$3:$C$97,C90,Протоколы!$N$3:$N$97)</f>
        <v>0</v>
      </c>
      <c r="G90" s="7" t="e">
        <f>INDEX(Протоколы!$A$3:$P$97,MATCH(C90,Протоколы!$C$3:$C$97,0),15)</f>
        <v>#N/A</v>
      </c>
      <c r="H90" s="7"/>
    </row>
    <row r="91" spans="1:8">
      <c r="A91">
        <f t="shared" si="3"/>
        <v>0</v>
      </c>
      <c r="B91" s="7" t="str">
        <f>IF(A91=0,"",SUM($A$15:A91))</f>
        <v/>
      </c>
      <c r="D91" s="8">
        <f>SUMIF(Протоколы!$C$3:$C$97,C91,Протоколы!$L$3:$L$97)</f>
        <v>0</v>
      </c>
      <c r="E91" s="7" t="e">
        <f>INDEX(Протоколы!$A$3:$P$97,MATCH(C91,Протоколы!$C$3:$C$97,0),13)</f>
        <v>#N/A</v>
      </c>
      <c r="F91" s="8">
        <f>SUMIF(Протоколы!$C$3:$C$97,C91,Протоколы!$N$3:$N$97)</f>
        <v>0</v>
      </c>
      <c r="G91" s="7" t="e">
        <f>INDEX(Протоколы!$A$3:$P$97,MATCH(C91,Протоколы!$C$3:$C$97,0),15)</f>
        <v>#N/A</v>
      </c>
      <c r="H91" s="7"/>
    </row>
    <row r="92" spans="1:8">
      <c r="A92">
        <f t="shared" si="3"/>
        <v>0</v>
      </c>
      <c r="B92" s="7" t="str">
        <f>IF(A92=0,"",SUM($A$15:A92))</f>
        <v/>
      </c>
      <c r="D92" s="8">
        <f>SUMIF(Протоколы!$C$3:$C$97,C92,Протоколы!$L$3:$L$97)</f>
        <v>0</v>
      </c>
      <c r="E92" s="7" t="e">
        <f>INDEX(Протоколы!$A$3:$P$97,MATCH(C92,Протоколы!$C$3:$C$97,0),13)</f>
        <v>#N/A</v>
      </c>
      <c r="F92" s="8">
        <f>SUMIF(Протоколы!$C$3:$C$97,C92,Протоколы!$N$3:$N$97)</f>
        <v>0</v>
      </c>
      <c r="G92" s="7" t="e">
        <f>INDEX(Протоколы!$A$3:$P$97,MATCH(C92,Протоколы!$C$3:$C$97,0),15)</f>
        <v>#N/A</v>
      </c>
      <c r="H92" s="7"/>
    </row>
    <row r="93" spans="1:8">
      <c r="A93">
        <f t="shared" si="3"/>
        <v>0</v>
      </c>
      <c r="B93" s="7" t="str">
        <f>IF(A93=0,"",SUM($A$15:A93))</f>
        <v/>
      </c>
      <c r="D93" s="8">
        <f>SUMIF(Протоколы!$C$3:$C$97,C93,Протоколы!$L$3:$L$97)</f>
        <v>0</v>
      </c>
      <c r="E93" s="7" t="e">
        <f>INDEX(Протоколы!$A$3:$P$97,MATCH(C93,Протоколы!$C$3:$C$97,0),13)</f>
        <v>#N/A</v>
      </c>
      <c r="F93" s="8">
        <f>SUMIF(Протоколы!$C$3:$C$97,C93,Протоколы!$N$3:$N$97)</f>
        <v>0</v>
      </c>
      <c r="G93" s="7" t="e">
        <f>INDEX(Протоколы!$A$3:$P$97,MATCH(C93,Протоколы!$C$3:$C$97,0),15)</f>
        <v>#N/A</v>
      </c>
      <c r="H93" s="7"/>
    </row>
    <row r="94" spans="1:8">
      <c r="A94">
        <f t="shared" si="3"/>
        <v>0</v>
      </c>
      <c r="B94" s="7" t="str">
        <f>IF(A94=0,"",SUM($A$15:A94))</f>
        <v/>
      </c>
      <c r="D94" s="8">
        <f>SUMIF(Протоколы!$C$3:$C$97,C94,Протоколы!$L$3:$L$97)</f>
        <v>0</v>
      </c>
      <c r="E94" s="7" t="e">
        <f>INDEX(Протоколы!$A$3:$P$97,MATCH(C94,Протоколы!$C$3:$C$97,0),13)</f>
        <v>#N/A</v>
      </c>
      <c r="F94" s="8">
        <f>SUMIF(Протоколы!$C$3:$C$97,C94,Протоколы!$N$3:$N$97)</f>
        <v>0</v>
      </c>
      <c r="G94" s="7" t="e">
        <f>INDEX(Протоколы!$A$3:$P$97,MATCH(C94,Протоколы!$C$3:$C$97,0),15)</f>
        <v>#N/A</v>
      </c>
      <c r="H94" s="7"/>
    </row>
    <row r="95" spans="1:8">
      <c r="A95">
        <f t="shared" si="3"/>
        <v>0</v>
      </c>
      <c r="B95" s="7" t="str">
        <f>IF(A95=0,"",SUM($A$15:A95))</f>
        <v/>
      </c>
      <c r="D95" s="8">
        <f>SUMIF(Протоколы!$C$3:$C$97,C95,Протоколы!$L$3:$L$97)</f>
        <v>0</v>
      </c>
      <c r="E95" s="7" t="e">
        <f>INDEX(Протоколы!$A$3:$P$97,MATCH(C95,Протоколы!$C$3:$C$97,0),13)</f>
        <v>#N/A</v>
      </c>
      <c r="F95" s="8">
        <f>SUMIF(Протоколы!$C$3:$C$97,C95,Протоколы!$N$3:$N$97)</f>
        <v>0</v>
      </c>
      <c r="G95" s="7" t="e">
        <f>INDEX(Протоколы!$A$3:$P$97,MATCH(C95,Протоколы!$C$3:$C$97,0),15)</f>
        <v>#N/A</v>
      </c>
      <c r="H95" s="7"/>
    </row>
    <row r="96" spans="1:8">
      <c r="A96">
        <f t="shared" si="3"/>
        <v>0</v>
      </c>
      <c r="B96" s="7" t="str">
        <f>IF(A96=0,"",SUM($A$15:A96))</f>
        <v/>
      </c>
      <c r="D96" s="8">
        <f>SUMIF(Протоколы!$C$3:$C$97,C96,Протоколы!$L$3:$L$97)</f>
        <v>0</v>
      </c>
      <c r="E96" s="7" t="e">
        <f>INDEX(Протоколы!$A$3:$P$97,MATCH(C96,Протоколы!$C$3:$C$97,0),13)</f>
        <v>#N/A</v>
      </c>
      <c r="F96" s="8">
        <f>SUMIF(Протоколы!$C$3:$C$97,C96,Протоколы!$N$3:$N$97)</f>
        <v>0</v>
      </c>
      <c r="G96" s="7" t="e">
        <f>INDEX(Протоколы!$A$3:$P$97,MATCH(C96,Протоколы!$C$3:$C$97,0),15)</f>
        <v>#N/A</v>
      </c>
      <c r="H96" s="7"/>
    </row>
    <row r="97" spans="1:8">
      <c r="A97">
        <f t="shared" si="3"/>
        <v>0</v>
      </c>
      <c r="B97" s="7" t="str">
        <f>IF(A97=0,"",SUM($A$15:A97))</f>
        <v/>
      </c>
      <c r="D97" s="8">
        <f>SUMIF(Протоколы!$C$3:$C$97,C97,Протоколы!$L$3:$L$97)</f>
        <v>0</v>
      </c>
      <c r="E97" s="7" t="e">
        <f>INDEX(Протоколы!$A$3:$P$97,MATCH(C97,Протоколы!$C$3:$C$97,0),13)</f>
        <v>#N/A</v>
      </c>
      <c r="F97" s="8">
        <f>SUMIF(Протоколы!$C$3:$C$97,C97,Протоколы!$N$3:$N$97)</f>
        <v>0</v>
      </c>
      <c r="G97" s="7" t="e">
        <f>INDEX(Протоколы!$A$3:$P$97,MATCH(C97,Протоколы!$C$3:$C$97,0),15)</f>
        <v>#N/A</v>
      </c>
      <c r="H97" s="7"/>
    </row>
    <row r="98" spans="1:8">
      <c r="A98">
        <f t="shared" si="3"/>
        <v>0</v>
      </c>
      <c r="B98" s="7" t="str">
        <f>IF(A98=0,"",SUM($A$15:A98))</f>
        <v/>
      </c>
      <c r="D98" s="8">
        <f>SUMIF(Протоколы!$C$3:$C$97,C98,Протоколы!$L$3:$L$97)</f>
        <v>0</v>
      </c>
      <c r="E98" s="7" t="e">
        <f>INDEX(Протоколы!$A$3:$P$97,MATCH(C98,Протоколы!$C$3:$C$97,0),13)</f>
        <v>#N/A</v>
      </c>
      <c r="F98" s="8">
        <f>SUMIF(Протоколы!$C$3:$C$97,C98,Протоколы!$N$3:$N$97)</f>
        <v>0</v>
      </c>
      <c r="G98" s="7" t="e">
        <f>INDEX(Протоколы!$A$3:$P$97,MATCH(C98,Протоколы!$C$3:$C$97,0),15)</f>
        <v>#N/A</v>
      </c>
      <c r="H98" s="7"/>
    </row>
    <row r="99" spans="1:8">
      <c r="A99" s="20">
        <v>0</v>
      </c>
    </row>
    <row r="100" spans="1:8">
      <c r="A100" s="20">
        <v>0</v>
      </c>
    </row>
    <row r="101" spans="1:8">
      <c r="A101" s="20">
        <v>1</v>
      </c>
      <c r="G101" t="s">
        <v>23</v>
      </c>
    </row>
    <row r="102" spans="1:8" ht="39">
      <c r="A102" s="20">
        <v>1</v>
      </c>
      <c r="B102" s="13" t="s">
        <v>5</v>
      </c>
      <c r="C102" s="4" t="s">
        <v>12</v>
      </c>
      <c r="D102" s="35" t="s">
        <v>13</v>
      </c>
      <c r="E102" s="35"/>
      <c r="F102" s="35"/>
      <c r="G102" s="35"/>
      <c r="H102" s="14" t="s">
        <v>7</v>
      </c>
    </row>
    <row r="103" spans="1:8">
      <c r="A103">
        <f t="shared" ref="A103:A134" si="4">IF(D103&gt;0,1,0)</f>
        <v>0</v>
      </c>
      <c r="B103" s="22" t="str">
        <f>IF(A103=0,"",SUM($A$103:A103))</f>
        <v/>
      </c>
      <c r="C103" s="15" t="s">
        <v>8</v>
      </c>
      <c r="D103" s="33">
        <f>SUMIF(Протоколы!$C$101:$C$176,C103,Протоколы!$L$101:$L$176)</f>
        <v>0</v>
      </c>
      <c r="E103" s="34"/>
      <c r="F103" s="33" t="e">
        <f>INDEX(Протоколы!$A$101:$P$176,MATCH(C103,Протоколы!$C$101:$C$176,0),14)</f>
        <v>#N/A</v>
      </c>
      <c r="G103" s="34"/>
      <c r="H103" s="7"/>
    </row>
    <row r="104" spans="1:8">
      <c r="A104">
        <f t="shared" si="4"/>
        <v>1</v>
      </c>
      <c r="B104" s="7">
        <f>IF(A104=0,"",SUM($A$103:A104))</f>
        <v>1</v>
      </c>
      <c r="C104" s="9" t="s">
        <v>14</v>
      </c>
      <c r="D104" s="33">
        <f>SUMIF(Протоколы!$C$101:$C$176,C104,Протоколы!$L$101:$L$176)</f>
        <v>90</v>
      </c>
      <c r="E104" s="34"/>
      <c r="F104" s="33" t="str">
        <f>INDEX(Протоколы!$A$101:$P$176,MATCH(C104,Протоколы!$C$101:$C$176,0),14)</f>
        <v>шт.</v>
      </c>
      <c r="G104" s="34"/>
      <c r="H104" s="7"/>
    </row>
    <row r="105" spans="1:8">
      <c r="A105">
        <f t="shared" si="4"/>
        <v>0</v>
      </c>
      <c r="B105" s="23" t="str">
        <f>IF(A105=0,"",SUM($A$103:A105))</f>
        <v/>
      </c>
      <c r="C105" s="16" t="s">
        <v>15</v>
      </c>
      <c r="D105" s="33">
        <f>SUMIF(Протоколы!$C$101:$C$176,C105,Протоколы!$L$101:$L$176)</f>
        <v>0</v>
      </c>
      <c r="E105" s="34"/>
      <c r="F105" s="33" t="str">
        <f>INDEX(Протоколы!$A$101:$P$176,MATCH(C105,Протоколы!$C$101:$C$176,0),14)</f>
        <v>шт.</v>
      </c>
      <c r="G105" s="34"/>
      <c r="H105" s="7"/>
    </row>
    <row r="106" spans="1:8">
      <c r="A106">
        <f t="shared" si="4"/>
        <v>1</v>
      </c>
      <c r="B106" s="7">
        <f>IF(A106=0,"",SUM($A$103:A106))</f>
        <v>2</v>
      </c>
      <c r="C106" s="9" t="s">
        <v>16</v>
      </c>
      <c r="D106" s="33">
        <f>SUMIF(Протоколы!$C$101:$C$176,C106,Протоколы!$L$101:$L$176)</f>
        <v>90</v>
      </c>
      <c r="E106" s="34"/>
      <c r="F106" s="33" t="str">
        <f>INDEX(Протоколы!$A$101:$P$176,MATCH(C106,Протоколы!$C$101:$C$176,0),14)</f>
        <v>шт.</v>
      </c>
      <c r="G106" s="34"/>
      <c r="H106" s="7"/>
    </row>
    <row r="107" spans="1:8">
      <c r="A107">
        <f t="shared" si="4"/>
        <v>1</v>
      </c>
      <c r="B107" s="7">
        <f>IF(A107=0,"",SUM($A$103:A107))</f>
        <v>3</v>
      </c>
      <c r="C107" s="9" t="s">
        <v>17</v>
      </c>
      <c r="D107" s="33">
        <f>SUMIF(Протоколы!$C$101:$C$176,C107,Протоколы!$L$101:$L$176)</f>
        <v>180</v>
      </c>
      <c r="E107" s="34"/>
      <c r="F107" s="33" t="str">
        <f>INDEX(Протоколы!$A$101:$P$176,MATCH(C107,Протоколы!$C$101:$C$176,0),14)</f>
        <v>шт.</v>
      </c>
      <c r="G107" s="34"/>
      <c r="H107" s="7"/>
    </row>
    <row r="108" spans="1:8">
      <c r="A108">
        <f t="shared" si="4"/>
        <v>1</v>
      </c>
      <c r="B108" s="7">
        <f>IF(A108=0,"",SUM($A$103:A108))</f>
        <v>4</v>
      </c>
      <c r="C108" s="9" t="s">
        <v>18</v>
      </c>
      <c r="D108" s="33">
        <f>SUMIF(Протоколы!$C$101:$C$176,C108,Протоколы!$L$101:$L$176)</f>
        <v>367</v>
      </c>
      <c r="E108" s="34"/>
      <c r="F108" s="33" t="str">
        <f>INDEX(Протоколы!$A$101:$P$176,MATCH(C108,Протоколы!$C$101:$C$176,0),14)</f>
        <v>шт.</v>
      </c>
      <c r="G108" s="34"/>
      <c r="H108" s="7"/>
    </row>
    <row r="109" spans="1:8">
      <c r="A109">
        <f t="shared" si="4"/>
        <v>1</v>
      </c>
      <c r="B109" s="7">
        <f>IF(A109=0,"",SUM($A$103:A109))</f>
        <v>5</v>
      </c>
      <c r="C109" s="9" t="s">
        <v>19</v>
      </c>
      <c r="D109" s="33">
        <f>SUMIF(Протоколы!$C$101:$C$176,C109,Протоколы!$L$101:$L$176)</f>
        <v>278</v>
      </c>
      <c r="E109" s="34"/>
      <c r="F109" s="33" t="str">
        <f>INDEX(Протоколы!$A$101:$P$176,MATCH(C109,Протоколы!$C$101:$C$176,0),14)</f>
        <v>шт.</v>
      </c>
      <c r="G109" s="34"/>
      <c r="H109" s="7"/>
    </row>
    <row r="110" spans="1:8">
      <c r="A110">
        <f t="shared" si="4"/>
        <v>0</v>
      </c>
      <c r="B110" s="24" t="str">
        <f>IF(A110=0,"",SUM($A$103:A110))</f>
        <v/>
      </c>
      <c r="C110" s="16" t="s">
        <v>20</v>
      </c>
      <c r="D110" s="33">
        <f>SUMIF(Протоколы!$C$101:$C$176,C110,Протоколы!$L$101:$L$176)</f>
        <v>0</v>
      </c>
      <c r="E110" s="34"/>
      <c r="F110" s="33" t="str">
        <f>INDEX(Протоколы!$A$101:$P$176,MATCH(C110,Протоколы!$C$101:$C$176,0),14)</f>
        <v>шт.</v>
      </c>
      <c r="G110" s="34"/>
      <c r="H110" s="7"/>
    </row>
    <row r="111" spans="1:8">
      <c r="A111">
        <f t="shared" si="4"/>
        <v>0</v>
      </c>
      <c r="B111" s="22" t="str">
        <f>IF(A111=0,"",SUM($A$103:A111))</f>
        <v/>
      </c>
      <c r="C111" s="16" t="s">
        <v>12</v>
      </c>
      <c r="D111" s="33">
        <f>SUMIF(Протоколы!$C$101:$C$176,C111,Протоколы!$L$101:$L$176)</f>
        <v>0</v>
      </c>
      <c r="E111" s="34"/>
      <c r="F111" s="33">
        <f>INDEX(Протоколы!$A$101:$P$176,MATCH(C111,Протоколы!$C$101:$C$176,0),14)</f>
        <v>0</v>
      </c>
      <c r="G111" s="34"/>
      <c r="H111" s="7"/>
    </row>
    <row r="112" spans="1:8">
      <c r="A112">
        <f t="shared" si="4"/>
        <v>1</v>
      </c>
      <c r="B112" s="7">
        <f>IF(A112=0,"",SUM($A$103:A112))</f>
        <v>6</v>
      </c>
      <c r="C112" s="9" t="s">
        <v>21</v>
      </c>
      <c r="D112" s="33">
        <f>SUMIF(Протоколы!$C$101:$C$176,C112,Протоколы!$L$101:$L$176)</f>
        <v>180</v>
      </c>
      <c r="E112" s="34"/>
      <c r="F112" s="33" t="str">
        <f>INDEX(Протоколы!$A$101:$P$176,MATCH(C112,Протоколы!$C$101:$C$176,0),14)</f>
        <v>шт.</v>
      </c>
      <c r="G112" s="34"/>
      <c r="H112" s="7"/>
    </row>
    <row r="113" spans="1:8">
      <c r="A113">
        <f t="shared" si="4"/>
        <v>1</v>
      </c>
      <c r="B113" s="7">
        <f>IF(A113=0,"",SUM($A$103:A113))</f>
        <v>7</v>
      </c>
      <c r="C113" s="9" t="s">
        <v>22</v>
      </c>
      <c r="D113" s="33">
        <f>SUMIF(Протоколы!$C$101:$C$176,C113,Протоколы!$L$101:$L$176)</f>
        <v>270</v>
      </c>
      <c r="E113" s="34"/>
      <c r="F113" s="33" t="str">
        <f>INDEX(Протоколы!$A$101:$P$176,MATCH(C113,Протоколы!$C$101:$C$176,0),14)</f>
        <v>шт.</v>
      </c>
      <c r="G113" s="34"/>
      <c r="H113" s="7"/>
    </row>
    <row r="114" spans="1:8">
      <c r="A114">
        <f t="shared" si="4"/>
        <v>0</v>
      </c>
      <c r="B114" s="24" t="str">
        <f>IF(A114=0,"",SUM($A$103:A114))</f>
        <v/>
      </c>
      <c r="C114" s="16" t="s">
        <v>9</v>
      </c>
      <c r="D114" s="33">
        <f>SUMIF(Протоколы!$C$101:$C$176,C114,Протоколы!$L$101:$L$176)</f>
        <v>0</v>
      </c>
      <c r="E114" s="34"/>
      <c r="F114" s="33" t="e">
        <f>INDEX(Протоколы!$A$101:$P$176,MATCH(C114,Протоколы!$C$101:$C$176,0),14)</f>
        <v>#N/A</v>
      </c>
      <c r="G114" s="34"/>
      <c r="H114" s="7"/>
    </row>
    <row r="115" spans="1:8">
      <c r="A115">
        <f t="shared" si="4"/>
        <v>0</v>
      </c>
      <c r="B115" s="7" t="str">
        <f>IF(A115=0,"",SUM($A$103:A115))</f>
        <v/>
      </c>
      <c r="C115" s="16" t="s">
        <v>44</v>
      </c>
      <c r="D115" s="33">
        <f>SUMIF(Протоколы!$C$101:$C$176,C115,Протоколы!$L$101:$L$176)</f>
        <v>0</v>
      </c>
      <c r="E115" s="34"/>
      <c r="F115" s="33" t="str">
        <f>INDEX(Протоколы!$A$101:$P$176,MATCH(C115,Протоколы!$C$101:$C$176,0),14)</f>
        <v>шт.</v>
      </c>
      <c r="G115" s="34"/>
      <c r="H115" s="7"/>
    </row>
    <row r="116" spans="1:8">
      <c r="A116">
        <f t="shared" si="4"/>
        <v>0</v>
      </c>
      <c r="B116" s="7" t="str">
        <f>IF(A116=0,"",SUM($A$103:A116))</f>
        <v/>
      </c>
      <c r="C116" s="16" t="s">
        <v>45</v>
      </c>
      <c r="D116" s="33">
        <f>SUMIF(Протоколы!$C$101:$C$176,C116,Протоколы!$L$101:$L$176)</f>
        <v>0</v>
      </c>
      <c r="E116" s="34"/>
      <c r="F116" s="33" t="str">
        <f>INDEX(Протоколы!$A$101:$P$176,MATCH(C116,Протоколы!$C$101:$C$176,0),14)</f>
        <v>шт.</v>
      </c>
      <c r="G116" s="34"/>
      <c r="H116" s="7"/>
    </row>
    <row r="117" spans="1:8">
      <c r="A117">
        <f t="shared" si="4"/>
        <v>0</v>
      </c>
      <c r="B117" s="7" t="str">
        <f>IF(A117=0,"",SUM($A$103:A117))</f>
        <v/>
      </c>
      <c r="C117" s="16" t="s">
        <v>46</v>
      </c>
      <c r="D117" s="33">
        <f>SUMIF(Протоколы!$C$101:$C$176,C117,Протоколы!$L$101:$L$176)</f>
        <v>0</v>
      </c>
      <c r="E117" s="34"/>
      <c r="F117" s="33" t="str">
        <f>INDEX(Протоколы!$A$101:$P$176,MATCH(C117,Протоколы!$C$101:$C$176,0),14)</f>
        <v>шт.</v>
      </c>
      <c r="G117" s="34"/>
      <c r="H117" s="7"/>
    </row>
    <row r="118" spans="1:8">
      <c r="A118">
        <f t="shared" si="4"/>
        <v>0</v>
      </c>
      <c r="B118" s="22" t="str">
        <f>IF(A118=0,"",SUM($A$103:A118))</f>
        <v/>
      </c>
      <c r="C118" s="16" t="s">
        <v>47</v>
      </c>
      <c r="D118" s="33">
        <f>SUMIF(Протоколы!$C$101:$C$176,C118,Протоколы!$L$101:$L$176)</f>
        <v>0</v>
      </c>
      <c r="E118" s="34"/>
      <c r="F118" s="33" t="str">
        <f>INDEX(Протоколы!$A$101:$P$176,MATCH(C118,Протоколы!$C$101:$C$176,0),14)</f>
        <v>шт.</v>
      </c>
      <c r="G118" s="34"/>
      <c r="H118" s="7"/>
    </row>
    <row r="119" spans="1:8">
      <c r="A119">
        <f t="shared" si="4"/>
        <v>1</v>
      </c>
      <c r="B119" s="7">
        <f>IF(A119=0,"",SUM($A$103:A119))</f>
        <v>8</v>
      </c>
      <c r="C119" s="9" t="s">
        <v>25</v>
      </c>
      <c r="D119" s="33">
        <f>SUMIF(Протоколы!$C$101:$C$176,C119,Протоколы!$L$101:$L$176)</f>
        <v>351</v>
      </c>
      <c r="E119" s="34"/>
      <c r="F119" s="33" t="str">
        <f>INDEX(Протоколы!$A$101:$P$176,MATCH(C119,Протоколы!$C$101:$C$176,0),14)</f>
        <v>шт.</v>
      </c>
      <c r="G119" s="34"/>
      <c r="H119" s="7"/>
    </row>
    <row r="120" spans="1:8">
      <c r="A120">
        <f t="shared" si="4"/>
        <v>0</v>
      </c>
      <c r="B120" s="23" t="str">
        <f>IF(A120=0,"",SUM($A$103:A120))</f>
        <v/>
      </c>
      <c r="C120" s="16" t="s">
        <v>48</v>
      </c>
      <c r="D120" s="33">
        <f>SUMIF(Протоколы!$C$101:$C$176,C120,Протоколы!$L$101:$L$176)</f>
        <v>0</v>
      </c>
      <c r="E120" s="34"/>
      <c r="F120" s="33" t="str">
        <f>INDEX(Протоколы!$A$101:$P$176,MATCH(C120,Протоколы!$C$101:$C$176,0),14)</f>
        <v>шт.</v>
      </c>
      <c r="G120" s="34"/>
      <c r="H120" s="7"/>
    </row>
    <row r="121" spans="1:8">
      <c r="A121">
        <f t="shared" si="4"/>
        <v>1</v>
      </c>
      <c r="B121" s="7">
        <f>IF(A121=0,"",SUM($A$103:A121))</f>
        <v>9</v>
      </c>
      <c r="C121" s="9" t="s">
        <v>49</v>
      </c>
      <c r="D121" s="33">
        <f>SUMIF(Протоколы!$C$101:$C$176,C121,Протоколы!$L$101:$L$176)</f>
        <v>82</v>
      </c>
      <c r="E121" s="34"/>
      <c r="F121" s="33" t="str">
        <f>INDEX(Протоколы!$A$101:$P$176,MATCH(C121,Протоколы!$C$101:$C$176,0),14)</f>
        <v>шт.</v>
      </c>
      <c r="G121" s="34"/>
      <c r="H121" s="7"/>
    </row>
    <row r="122" spans="1:8">
      <c r="A122">
        <f t="shared" si="4"/>
        <v>1</v>
      </c>
      <c r="B122" s="7">
        <f>IF(A122=0,"",SUM($A$103:A122))</f>
        <v>10</v>
      </c>
      <c r="C122" s="9" t="s">
        <v>50</v>
      </c>
      <c r="D122" s="33">
        <f>SUMIF(Протоколы!$C$101:$C$176,C122,Протоколы!$L$101:$L$176)</f>
        <v>82</v>
      </c>
      <c r="E122" s="34"/>
      <c r="F122" s="33" t="str">
        <f>INDEX(Протоколы!$A$101:$P$176,MATCH(C122,Протоколы!$C$101:$C$176,0),14)</f>
        <v>компл.</v>
      </c>
      <c r="G122" s="34"/>
      <c r="H122" s="7"/>
    </row>
    <row r="123" spans="1:8">
      <c r="A123">
        <f t="shared" si="4"/>
        <v>1</v>
      </c>
      <c r="B123" s="7">
        <f>IF(A123=0,"",SUM($A$103:A123))</f>
        <v>11</v>
      </c>
      <c r="C123" s="9" t="s">
        <v>51</v>
      </c>
      <c r="D123" s="33">
        <f>SUMIF(Протоколы!$C$101:$C$176,C123,Протоколы!$L$101:$L$176)</f>
        <v>244</v>
      </c>
      <c r="E123" s="34"/>
      <c r="F123" s="33" t="str">
        <f>INDEX(Протоколы!$A$101:$P$176,MATCH(C123,Протоколы!$C$101:$C$176,0),14)</f>
        <v>шт.</v>
      </c>
      <c r="G123" s="34"/>
      <c r="H123" s="7"/>
    </row>
    <row r="124" spans="1:8">
      <c r="A124">
        <f t="shared" si="4"/>
        <v>1</v>
      </c>
      <c r="B124" s="7">
        <f>IF(A124=0,"",SUM($A$103:A124))</f>
        <v>12</v>
      </c>
      <c r="C124" s="9" t="s">
        <v>52</v>
      </c>
      <c r="D124" s="33">
        <f>SUMIF(Протоколы!$C$101:$C$176,C124,Протоколы!$L$101:$L$176)</f>
        <v>235</v>
      </c>
      <c r="E124" s="34"/>
      <c r="F124" s="33" t="str">
        <f>INDEX(Протоколы!$A$101:$P$176,MATCH(C124,Протоколы!$C$101:$C$176,0),14)</f>
        <v>шт.</v>
      </c>
      <c r="G124" s="34"/>
      <c r="H124" s="7"/>
    </row>
    <row r="125" spans="1:8">
      <c r="A125">
        <f t="shared" si="4"/>
        <v>1</v>
      </c>
      <c r="B125" s="7">
        <f>IF(A125=0,"",SUM($A$103:A125))</f>
        <v>13</v>
      </c>
      <c r="C125" s="9" t="s">
        <v>53</v>
      </c>
      <c r="D125" s="33">
        <f>SUMIF(Протоколы!$C$101:$C$176,C125,Протоколы!$L$101:$L$176)</f>
        <v>50</v>
      </c>
      <c r="E125" s="34"/>
      <c r="F125" s="33" t="str">
        <f>INDEX(Протоколы!$A$101:$P$176,MATCH(C125,Протоколы!$C$101:$C$176,0),14)</f>
        <v>шт.</v>
      </c>
      <c r="G125" s="34"/>
      <c r="H125" s="7"/>
    </row>
    <row r="126" spans="1:8">
      <c r="A126">
        <f t="shared" si="4"/>
        <v>0</v>
      </c>
      <c r="B126" s="24" t="str">
        <f>IF(A126=0,"",SUM($A$103:A126))</f>
        <v/>
      </c>
      <c r="C126" s="16" t="s">
        <v>54</v>
      </c>
      <c r="D126" s="33">
        <f>SUMIF(Протоколы!$C$101:$C$176,C126,Протоколы!$L$101:$L$176)</f>
        <v>0</v>
      </c>
      <c r="E126" s="34"/>
      <c r="F126" s="33" t="str">
        <f>INDEX(Протоколы!$A$101:$P$176,MATCH(C126,Протоколы!$C$101:$C$176,0),14)</f>
        <v>шт.</v>
      </c>
      <c r="G126" s="34"/>
    </row>
    <row r="127" spans="1:8">
      <c r="A127">
        <f t="shared" si="4"/>
        <v>0</v>
      </c>
      <c r="B127" s="22" t="str">
        <f>IF(A127=0,"",SUM($A$103:A127))</f>
        <v/>
      </c>
      <c r="C127" s="16" t="s">
        <v>55</v>
      </c>
      <c r="D127" s="33">
        <f>SUMIF(Протоколы!$C$101:$C$176,C127,Протоколы!$L$101:$L$176)</f>
        <v>0</v>
      </c>
      <c r="E127" s="34"/>
      <c r="F127" s="33" t="str">
        <f>INDEX(Протоколы!$A$101:$P$176,MATCH(C127,Протоколы!$C$101:$C$176,0),14)</f>
        <v>шт.</v>
      </c>
      <c r="G127" s="34"/>
    </row>
    <row r="128" spans="1:8">
      <c r="A128">
        <f t="shared" si="4"/>
        <v>1</v>
      </c>
      <c r="B128" s="7">
        <f>IF(A128=0,"",SUM($A$103:A128))</f>
        <v>14</v>
      </c>
      <c r="C128" s="9" t="s">
        <v>56</v>
      </c>
      <c r="D128" s="33">
        <f>SUMIF(Протоколы!$C$101:$C$176,C128,Протоколы!$L$101:$L$176)</f>
        <v>528</v>
      </c>
      <c r="E128" s="34"/>
      <c r="F128" s="33" t="str">
        <f>INDEX(Протоколы!$A$101:$P$176,MATCH(C128,Протоколы!$C$101:$C$176,0),14)</f>
        <v>шт.</v>
      </c>
      <c r="G128" s="34"/>
      <c r="H128" s="7"/>
    </row>
    <row r="129" spans="1:7">
      <c r="A129">
        <f t="shared" si="4"/>
        <v>0</v>
      </c>
      <c r="B129" s="24" t="str">
        <f>IF(A129=0,"",SUM($A$103:A129))</f>
        <v/>
      </c>
      <c r="C129" s="16" t="s">
        <v>57</v>
      </c>
      <c r="D129" s="33">
        <f>SUMIF(Протоколы!$C$101:$C$176,C129,Протоколы!$L$101:$L$176)</f>
        <v>0</v>
      </c>
      <c r="E129" s="34"/>
      <c r="F129" s="33" t="str">
        <f>INDEX(Протоколы!$A$101:$P$176,MATCH(C129,Протоколы!$C$101:$C$176,0),14)</f>
        <v>шт.</v>
      </c>
      <c r="G129" s="34"/>
    </row>
    <row r="130" spans="1:7">
      <c r="A130">
        <f t="shared" si="4"/>
        <v>0</v>
      </c>
      <c r="B130" s="7" t="str">
        <f>IF(A130=0,"",SUM($A$103:A130))</f>
        <v/>
      </c>
      <c r="C130" s="16" t="s">
        <v>58</v>
      </c>
      <c r="D130" s="33">
        <f>SUMIF(Протоколы!$C$101:$C$176,C130,Протоколы!$L$101:$L$176)</f>
        <v>0</v>
      </c>
      <c r="E130" s="34"/>
      <c r="F130" s="33" t="str">
        <f>INDEX(Протоколы!$A$101:$P$176,MATCH(C130,Протоколы!$C$101:$C$176,0),14)</f>
        <v>шт.</v>
      </c>
      <c r="G130" s="34"/>
    </row>
    <row r="131" spans="1:7">
      <c r="A131">
        <f t="shared" si="4"/>
        <v>0</v>
      </c>
      <c r="B131" s="7" t="str">
        <f>IF(A131=0,"",SUM($A$103:A131))</f>
        <v/>
      </c>
      <c r="C131" s="16" t="s">
        <v>59</v>
      </c>
      <c r="D131" s="33">
        <f>SUMIF(Протоколы!$C$101:$C$176,C131,Протоколы!$L$101:$L$176)</f>
        <v>0</v>
      </c>
      <c r="E131" s="34"/>
      <c r="F131" s="33" t="str">
        <f>INDEX(Протоколы!$A$101:$P$176,MATCH(C131,Протоколы!$C$101:$C$176,0),14)</f>
        <v>шт.</v>
      </c>
      <c r="G131" s="34"/>
    </row>
    <row r="132" spans="1:7">
      <c r="A132">
        <f t="shared" si="4"/>
        <v>0</v>
      </c>
      <c r="B132" s="7" t="str">
        <f>IF(A132=0,"",SUM($A$103:A132))</f>
        <v/>
      </c>
      <c r="C132" s="17" t="s">
        <v>10</v>
      </c>
      <c r="D132" s="33">
        <f>SUMIF(Протоколы!$C$101:$C$176,C132,Протоколы!$L$101:$L$176)</f>
        <v>0</v>
      </c>
      <c r="E132" s="34"/>
      <c r="F132" s="33" t="e">
        <f>INDEX(Протоколы!$A$101:$P$176,MATCH(C132,Протоколы!$C$101:$C$176,0),14)</f>
        <v>#N/A</v>
      </c>
      <c r="G132" s="34"/>
    </row>
    <row r="133" spans="1:7">
      <c r="A133">
        <f t="shared" si="4"/>
        <v>0</v>
      </c>
      <c r="B133" s="7" t="str">
        <f>IF(A133=0,"",SUM($A$103:A133))</f>
        <v/>
      </c>
      <c r="D133" s="33">
        <f>SUMIF(Протоколы!$C$101:$C$176,C133,Протоколы!$L$101:$L$176)</f>
        <v>0</v>
      </c>
      <c r="E133" s="34"/>
      <c r="F133" s="33" t="e">
        <f>INDEX(Протоколы!$A$101:$P$176,MATCH(C133,Протоколы!$C$101:$C$176,0),14)</f>
        <v>#N/A</v>
      </c>
      <c r="G133" s="34"/>
    </row>
    <row r="134" spans="1:7">
      <c r="A134">
        <f t="shared" si="4"/>
        <v>0</v>
      </c>
      <c r="B134" s="7" t="str">
        <f>IF(A134=0,"",SUM($A$103:A134))</f>
        <v/>
      </c>
      <c r="D134" s="33">
        <f>SUMIF(Протоколы!$C$101:$C$176,C134,Протоколы!$L$101:$L$176)</f>
        <v>0</v>
      </c>
      <c r="E134" s="34"/>
      <c r="F134" s="33" t="e">
        <f>INDEX(Протоколы!$A$101:$P$176,MATCH(C134,Протоколы!$C$101:$C$176,0),14)</f>
        <v>#N/A</v>
      </c>
      <c r="G134" s="34"/>
    </row>
    <row r="135" spans="1:7">
      <c r="A135">
        <f t="shared" ref="A135:A158" si="5">IF(D135&gt;0,1,0)</f>
        <v>0</v>
      </c>
      <c r="B135" s="7" t="str">
        <f>IF(A135=0,"",SUM($A$103:A135))</f>
        <v/>
      </c>
      <c r="D135" s="33">
        <f>SUMIF(Протоколы!$C$101:$C$176,C135,Протоколы!$L$101:$L$176)</f>
        <v>0</v>
      </c>
      <c r="E135" s="34"/>
      <c r="F135" s="33" t="e">
        <f>INDEX(Протоколы!$A$101:$P$176,MATCH(C135,Протоколы!$C$101:$C$176,0),14)</f>
        <v>#N/A</v>
      </c>
      <c r="G135" s="34"/>
    </row>
    <row r="136" spans="1:7">
      <c r="A136">
        <f t="shared" si="5"/>
        <v>0</v>
      </c>
      <c r="B136" s="7" t="str">
        <f>IF(A136=0,"",SUM($A$103:A136))</f>
        <v/>
      </c>
      <c r="D136" s="33">
        <f>SUMIF(Протоколы!$C$101:$C$176,C136,Протоколы!$L$101:$L$176)</f>
        <v>0</v>
      </c>
      <c r="E136" s="34"/>
      <c r="F136" s="33" t="e">
        <f>INDEX(Протоколы!$A$101:$P$176,MATCH(C136,Протоколы!$C$101:$C$176,0),14)</f>
        <v>#N/A</v>
      </c>
      <c r="G136" s="34"/>
    </row>
    <row r="137" spans="1:7">
      <c r="A137">
        <f t="shared" si="5"/>
        <v>0</v>
      </c>
      <c r="B137" s="7" t="str">
        <f>IF(A137=0,"",SUM($A$103:A137))</f>
        <v/>
      </c>
      <c r="D137" s="33">
        <f>SUMIF(Протоколы!$C$101:$C$176,C137,Протоколы!$L$101:$L$176)</f>
        <v>0</v>
      </c>
      <c r="E137" s="34"/>
      <c r="F137" s="33" t="e">
        <f>INDEX(Протоколы!$A$101:$P$176,MATCH(C137,Протоколы!$C$101:$C$176,0),14)</f>
        <v>#N/A</v>
      </c>
      <c r="G137" s="34"/>
    </row>
    <row r="138" spans="1:7">
      <c r="A138">
        <f t="shared" si="5"/>
        <v>0</v>
      </c>
      <c r="B138" s="7" t="str">
        <f>IF(A138=0,"",SUM($A$103:A138))</f>
        <v/>
      </c>
      <c r="D138" s="33">
        <f>SUMIF(Протоколы!$C$101:$C$176,C138,Протоколы!$L$101:$L$176)</f>
        <v>0</v>
      </c>
      <c r="E138" s="34"/>
      <c r="F138" s="33" t="e">
        <f>INDEX(Протоколы!$A$101:$P$176,MATCH(C138,Протоколы!$C$101:$C$176,0),14)</f>
        <v>#N/A</v>
      </c>
      <c r="G138" s="34"/>
    </row>
    <row r="139" spans="1:7">
      <c r="A139">
        <f t="shared" si="5"/>
        <v>0</v>
      </c>
      <c r="B139" s="7" t="str">
        <f>IF(A139=0,"",SUM($A$103:A139))</f>
        <v/>
      </c>
      <c r="D139" s="33">
        <f>SUMIF(Протоколы!$C$101:$C$176,C139,Протоколы!$L$101:$L$176)</f>
        <v>0</v>
      </c>
      <c r="E139" s="34"/>
      <c r="F139" s="33" t="e">
        <f>INDEX(Протоколы!$A$101:$P$176,MATCH(C139,Протоколы!$C$101:$C$176,0),14)</f>
        <v>#N/A</v>
      </c>
      <c r="G139" s="34"/>
    </row>
    <row r="140" spans="1:7">
      <c r="A140">
        <f t="shared" si="5"/>
        <v>0</v>
      </c>
      <c r="B140" s="7" t="str">
        <f>IF(A140=0,"",SUM($A$103:A140))</f>
        <v/>
      </c>
      <c r="D140" s="33">
        <f>SUMIF(Протоколы!$C$101:$C$176,C140,Протоколы!$L$101:$L$176)</f>
        <v>0</v>
      </c>
      <c r="E140" s="34"/>
      <c r="F140" s="33" t="e">
        <f>INDEX(Протоколы!$A$101:$P$176,MATCH(C140,Протоколы!$C$101:$C$176,0),14)</f>
        <v>#N/A</v>
      </c>
      <c r="G140" s="34"/>
    </row>
    <row r="141" spans="1:7">
      <c r="A141">
        <f t="shared" si="5"/>
        <v>0</v>
      </c>
      <c r="B141" s="7" t="str">
        <f>IF(A141=0,"",SUM($A$103:A141))</f>
        <v/>
      </c>
      <c r="D141" s="33">
        <f>SUMIF(Протоколы!$C$101:$C$176,C141,Протоколы!$L$101:$L$176)</f>
        <v>0</v>
      </c>
      <c r="E141" s="34"/>
      <c r="F141" s="33" t="e">
        <f>INDEX(Протоколы!$A$101:$P$176,MATCH(C141,Протоколы!$C$101:$C$176,0),14)</f>
        <v>#N/A</v>
      </c>
      <c r="G141" s="34"/>
    </row>
    <row r="142" spans="1:7">
      <c r="A142">
        <f t="shared" si="5"/>
        <v>0</v>
      </c>
      <c r="B142" s="7" t="str">
        <f>IF(A142=0,"",SUM($A$103:A142))</f>
        <v/>
      </c>
      <c r="D142" s="33">
        <f>SUMIF(Протоколы!$C$101:$C$176,C142,Протоколы!$L$101:$L$176)</f>
        <v>0</v>
      </c>
      <c r="E142" s="34"/>
      <c r="F142" s="33" t="e">
        <f>INDEX(Протоколы!$A$101:$P$176,MATCH(C142,Протоколы!$C$101:$C$176,0),14)</f>
        <v>#N/A</v>
      </c>
      <c r="G142" s="34"/>
    </row>
    <row r="143" spans="1:7">
      <c r="A143">
        <f t="shared" si="5"/>
        <v>0</v>
      </c>
      <c r="B143" s="7" t="str">
        <f>IF(A143=0,"",SUM($A$103:A143))</f>
        <v/>
      </c>
      <c r="D143" s="33">
        <f>SUMIF(Протоколы!$C$101:$C$176,C143,Протоколы!$L$101:$L$176)</f>
        <v>0</v>
      </c>
      <c r="E143" s="34"/>
      <c r="F143" s="33" t="e">
        <f>INDEX(Протоколы!$A$101:$P$176,MATCH(C143,Протоколы!$C$101:$C$176,0),14)</f>
        <v>#N/A</v>
      </c>
      <c r="G143" s="34"/>
    </row>
    <row r="144" spans="1:7">
      <c r="A144">
        <f t="shared" si="5"/>
        <v>0</v>
      </c>
      <c r="B144" s="7" t="str">
        <f>IF(A144=0,"",SUM($A$103:A144))</f>
        <v/>
      </c>
      <c r="D144" s="33">
        <f>SUMIF(Протоколы!$C$101:$C$176,C144,Протоколы!$L$101:$L$176)</f>
        <v>0</v>
      </c>
      <c r="E144" s="34"/>
      <c r="F144" s="33" t="e">
        <f>INDEX(Протоколы!$A$101:$P$176,MATCH(C144,Протоколы!$C$101:$C$176,0),14)</f>
        <v>#N/A</v>
      </c>
      <c r="G144" s="34"/>
    </row>
    <row r="145" spans="1:8">
      <c r="A145">
        <f t="shared" si="5"/>
        <v>0</v>
      </c>
      <c r="B145" s="7" t="str">
        <f>IF(A145=0,"",SUM($A$103:A145))</f>
        <v/>
      </c>
      <c r="D145" s="33">
        <f>SUMIF(Протоколы!$C$101:$C$176,C145,Протоколы!$L$101:$L$176)</f>
        <v>0</v>
      </c>
      <c r="E145" s="34"/>
      <c r="F145" s="33" t="e">
        <f>INDEX(Протоколы!$A$101:$P$176,MATCH(C145,Протоколы!$C$101:$C$176,0),14)</f>
        <v>#N/A</v>
      </c>
      <c r="G145" s="34"/>
    </row>
    <row r="146" spans="1:8">
      <c r="A146">
        <f t="shared" si="5"/>
        <v>0</v>
      </c>
      <c r="B146" s="7" t="str">
        <f>IF(A146=0,"",SUM($A$103:A146))</f>
        <v/>
      </c>
      <c r="D146" s="33">
        <f>SUMIF(Протоколы!$C$101:$C$176,C146,Протоколы!$L$101:$L$176)</f>
        <v>0</v>
      </c>
      <c r="E146" s="34"/>
      <c r="F146" s="33" t="e">
        <f>INDEX(Протоколы!$A$101:$P$176,MATCH(C146,Протоколы!$C$101:$C$176,0),14)</f>
        <v>#N/A</v>
      </c>
      <c r="G146" s="34"/>
    </row>
    <row r="147" spans="1:8">
      <c r="A147">
        <f t="shared" si="5"/>
        <v>0</v>
      </c>
      <c r="B147" s="7" t="str">
        <f>IF(A147=0,"",SUM($A$103:A147))</f>
        <v/>
      </c>
      <c r="D147" s="33">
        <f>SUMIF(Протоколы!$C$101:$C$176,C147,Протоколы!$L$101:$L$176)</f>
        <v>0</v>
      </c>
      <c r="E147" s="34"/>
      <c r="F147" s="33" t="e">
        <f>INDEX(Протоколы!$A$101:$P$176,MATCH(C147,Протоколы!$C$101:$C$176,0),14)</f>
        <v>#N/A</v>
      </c>
      <c r="G147" s="34"/>
    </row>
    <row r="148" spans="1:8">
      <c r="A148">
        <f t="shared" si="5"/>
        <v>0</v>
      </c>
      <c r="B148" s="7" t="str">
        <f>IF(A148=0,"",SUM($A$103:A148))</f>
        <v/>
      </c>
      <c r="D148" s="33">
        <f>SUMIF(Протоколы!$C$101:$C$176,C148,Протоколы!$L$101:$L$176)</f>
        <v>0</v>
      </c>
      <c r="E148" s="34"/>
      <c r="F148" s="33" t="e">
        <f>INDEX(Протоколы!$A$101:$P$176,MATCH(C148,Протоколы!$C$101:$C$176,0),14)</f>
        <v>#N/A</v>
      </c>
      <c r="G148" s="34"/>
    </row>
    <row r="149" spans="1:8">
      <c r="A149">
        <f t="shared" si="5"/>
        <v>0</v>
      </c>
      <c r="B149" s="7" t="str">
        <f>IF(A149=0,"",SUM($A$103:A149))</f>
        <v/>
      </c>
      <c r="D149" s="33">
        <f>SUMIF(Протоколы!$C$101:$C$176,C149,Протоколы!$L$101:$L$176)</f>
        <v>0</v>
      </c>
      <c r="E149" s="34"/>
      <c r="F149" s="33" t="e">
        <f>INDEX(Протоколы!$A$101:$P$176,MATCH(C149,Протоколы!$C$101:$C$176,0),14)</f>
        <v>#N/A</v>
      </c>
      <c r="G149" s="34"/>
    </row>
    <row r="150" spans="1:8">
      <c r="A150">
        <f t="shared" si="5"/>
        <v>0</v>
      </c>
      <c r="B150" s="7" t="str">
        <f>IF(A150=0,"",SUM($A$103:A150))</f>
        <v/>
      </c>
      <c r="D150" s="33">
        <f>SUMIF(Протоколы!$C$101:$C$176,C150,Протоколы!$L$101:$L$176)</f>
        <v>0</v>
      </c>
      <c r="E150" s="34"/>
      <c r="F150" s="33" t="e">
        <f>INDEX(Протоколы!$A$101:$P$176,MATCH(C150,Протоколы!$C$101:$C$176,0),14)</f>
        <v>#N/A</v>
      </c>
      <c r="G150" s="34"/>
    </row>
    <row r="151" spans="1:8">
      <c r="A151">
        <f t="shared" si="5"/>
        <v>0</v>
      </c>
      <c r="B151" s="7" t="str">
        <f>IF(A151=0,"",SUM($A$103:A151))</f>
        <v/>
      </c>
      <c r="D151" s="33">
        <f>SUMIF(Протоколы!$C$101:$C$176,C151,Протоколы!$L$101:$L$176)</f>
        <v>0</v>
      </c>
      <c r="E151" s="34"/>
      <c r="F151" s="33" t="e">
        <f>INDEX(Протоколы!$A$101:$P$176,MATCH(C151,Протоколы!$C$101:$C$176,0),14)</f>
        <v>#N/A</v>
      </c>
      <c r="G151" s="34"/>
    </row>
    <row r="152" spans="1:8">
      <c r="A152">
        <f t="shared" si="5"/>
        <v>0</v>
      </c>
      <c r="B152" s="7" t="str">
        <f>IF(A152=0,"",SUM($A$103:A152))</f>
        <v/>
      </c>
      <c r="D152" s="33">
        <f>SUMIF(Протоколы!$C$101:$C$176,C152,Протоколы!$L$101:$L$176)</f>
        <v>0</v>
      </c>
      <c r="E152" s="34"/>
      <c r="F152" s="33" t="e">
        <f>INDEX(Протоколы!$A$101:$P$176,MATCH(C152,Протоколы!$C$101:$C$176,0),14)</f>
        <v>#N/A</v>
      </c>
      <c r="G152" s="34"/>
    </row>
    <row r="153" spans="1:8">
      <c r="A153">
        <f t="shared" si="5"/>
        <v>0</v>
      </c>
      <c r="B153" s="7" t="str">
        <f>IF(A153=0,"",SUM($A$103:A153))</f>
        <v/>
      </c>
      <c r="D153" s="33">
        <f>SUMIF(Протоколы!$C$101:$C$176,C153,Протоколы!$L$101:$L$176)</f>
        <v>0</v>
      </c>
      <c r="E153" s="34"/>
      <c r="F153" s="33" t="e">
        <f>INDEX(Протоколы!$A$101:$P$176,MATCH(C153,Протоколы!$C$101:$C$176,0),14)</f>
        <v>#N/A</v>
      </c>
      <c r="G153" s="34"/>
    </row>
    <row r="154" spans="1:8">
      <c r="A154">
        <f t="shared" si="5"/>
        <v>0</v>
      </c>
      <c r="B154" s="7" t="str">
        <f>IF(A154=0,"",SUM($A$103:A154))</f>
        <v/>
      </c>
      <c r="D154" s="33">
        <f>SUMIF(Протоколы!$C$101:$C$176,C154,Протоколы!$L$101:$L$176)</f>
        <v>0</v>
      </c>
      <c r="E154" s="34"/>
      <c r="F154" s="33" t="e">
        <f>INDEX(Протоколы!$A$101:$P$176,MATCH(C154,Протоколы!$C$101:$C$176,0),14)</f>
        <v>#N/A</v>
      </c>
      <c r="G154" s="34"/>
    </row>
    <row r="155" spans="1:8">
      <c r="A155">
        <f t="shared" si="5"/>
        <v>0</v>
      </c>
      <c r="B155" s="7" t="str">
        <f>IF(A155=0,"",SUM($A$103:A155))</f>
        <v/>
      </c>
      <c r="D155" s="33">
        <f>SUMIF(Протоколы!$C$101:$C$176,C155,Протоколы!$L$101:$L$176)</f>
        <v>0</v>
      </c>
      <c r="E155" s="34"/>
      <c r="F155" s="33" t="e">
        <f>INDEX(Протоколы!$A$101:$P$176,MATCH(C155,Протоколы!$C$101:$C$176,0),14)</f>
        <v>#N/A</v>
      </c>
      <c r="G155" s="34"/>
    </row>
    <row r="156" spans="1:8">
      <c r="A156">
        <f t="shared" si="5"/>
        <v>0</v>
      </c>
      <c r="B156" s="7" t="str">
        <f>IF(A156=0,"",SUM($A$103:A156))</f>
        <v/>
      </c>
      <c r="D156" s="33">
        <f>SUMIF(Протоколы!$C$101:$C$176,C156,Протоколы!$L$101:$L$176)</f>
        <v>0</v>
      </c>
      <c r="E156" s="34"/>
      <c r="F156" s="33" t="e">
        <f>INDEX(Протоколы!$A$101:$P$176,MATCH(C156,Протоколы!$C$101:$C$176,0),14)</f>
        <v>#N/A</v>
      </c>
      <c r="G156" s="34"/>
    </row>
    <row r="157" spans="1:8">
      <c r="A157">
        <f t="shared" si="5"/>
        <v>0</v>
      </c>
      <c r="B157" s="7" t="str">
        <f>IF(A157=0,"",SUM($A$103:A157))</f>
        <v/>
      </c>
      <c r="D157" s="33">
        <f>SUMIF(Протоколы!$C$101:$C$176,C157,Протоколы!$L$101:$L$176)</f>
        <v>0</v>
      </c>
      <c r="E157" s="34"/>
      <c r="F157" s="33" t="e">
        <f>INDEX(Протоколы!$A$101:$P$176,MATCH(C157,Протоколы!$C$101:$C$176,0),14)</f>
        <v>#N/A</v>
      </c>
      <c r="G157" s="34"/>
    </row>
    <row r="158" spans="1:8">
      <c r="A158">
        <f t="shared" si="5"/>
        <v>0</v>
      </c>
      <c r="B158" s="7" t="str">
        <f>IF(A158=0,"",SUM($A$103:A158))</f>
        <v/>
      </c>
      <c r="D158" s="33">
        <f>SUMIF(Протоколы!$C$101:$C$176,C158,Протоколы!$L$101:$L$176)</f>
        <v>0</v>
      </c>
      <c r="E158" s="34"/>
      <c r="F158" s="33" t="e">
        <f>INDEX(Протоколы!$A$101:$P$176,MATCH(C158,Протоколы!$C$101:$C$176,0),14)</f>
        <v>#N/A</v>
      </c>
      <c r="G158" s="34"/>
    </row>
    <row r="159" spans="1:8">
      <c r="A159" s="19">
        <v>1</v>
      </c>
    </row>
    <row r="160" spans="1:8">
      <c r="A160" s="19">
        <v>1</v>
      </c>
      <c r="C160" t="s">
        <v>26</v>
      </c>
      <c r="D160" t="s">
        <v>70</v>
      </c>
      <c r="H160" s="28">
        <f ca="1">NOW()</f>
        <v>40590.492775578707</v>
      </c>
    </row>
    <row r="161" spans="1:8">
      <c r="A161" s="19">
        <v>1</v>
      </c>
      <c r="C161" t="s">
        <v>28</v>
      </c>
      <c r="D161" t="s">
        <v>27</v>
      </c>
      <c r="H161" s="28">
        <f ca="1">NOW()</f>
        <v>40590.492775578707</v>
      </c>
    </row>
    <row r="162" spans="1:8">
      <c r="A162" s="19">
        <v>1</v>
      </c>
      <c r="C162" t="s">
        <v>29</v>
      </c>
      <c r="D162" t="s">
        <v>30</v>
      </c>
    </row>
    <row r="163" spans="1:8">
      <c r="A163" s="19">
        <v>1</v>
      </c>
      <c r="C163" t="s">
        <v>31</v>
      </c>
      <c r="D163" t="s">
        <v>32</v>
      </c>
    </row>
    <row r="164" spans="1:8">
      <c r="A164" s="19">
        <v>1</v>
      </c>
    </row>
    <row r="165" spans="1:8">
      <c r="A165" s="19">
        <v>1</v>
      </c>
      <c r="C165" t="s">
        <v>33</v>
      </c>
      <c r="D165" t="s">
        <v>34</v>
      </c>
    </row>
    <row r="166" spans="1:8">
      <c r="A166" s="19">
        <v>1</v>
      </c>
      <c r="C166" t="s">
        <v>35</v>
      </c>
      <c r="D166" t="s">
        <v>36</v>
      </c>
    </row>
  </sheetData>
  <autoFilter ref="A1:A166">
    <filterColumn colId="0"/>
  </autoFilter>
  <mergeCells count="113">
    <mergeCell ref="D102:G102"/>
    <mergeCell ref="D103:E103"/>
    <mergeCell ref="D104:E104"/>
    <mergeCell ref="F104:G104"/>
    <mergeCell ref="F103:G103"/>
    <mergeCell ref="D108:E108"/>
    <mergeCell ref="F108:G108"/>
    <mergeCell ref="D109:E109"/>
    <mergeCell ref="F109:G109"/>
    <mergeCell ref="D110:E110"/>
    <mergeCell ref="F110:G110"/>
    <mergeCell ref="D105:E105"/>
    <mergeCell ref="F105:G105"/>
    <mergeCell ref="D106:E106"/>
    <mergeCell ref="F106:G106"/>
    <mergeCell ref="D107:E107"/>
    <mergeCell ref="F107:G107"/>
    <mergeCell ref="D114:E114"/>
    <mergeCell ref="F114:G114"/>
    <mergeCell ref="D115:E115"/>
    <mergeCell ref="F115:G115"/>
    <mergeCell ref="D116:E116"/>
    <mergeCell ref="F116:G116"/>
    <mergeCell ref="D111:E111"/>
    <mergeCell ref="F111:G111"/>
    <mergeCell ref="D112:E112"/>
    <mergeCell ref="F112:G112"/>
    <mergeCell ref="D113:E113"/>
    <mergeCell ref="F113:G113"/>
    <mergeCell ref="D120:E120"/>
    <mergeCell ref="F120:G120"/>
    <mergeCell ref="D121:E121"/>
    <mergeCell ref="F121:G121"/>
    <mergeCell ref="D122:E122"/>
    <mergeCell ref="F122:G122"/>
    <mergeCell ref="D117:E117"/>
    <mergeCell ref="F117:G117"/>
    <mergeCell ref="D118:E118"/>
    <mergeCell ref="F118:G118"/>
    <mergeCell ref="D119:E119"/>
    <mergeCell ref="F119:G119"/>
    <mergeCell ref="D126:E126"/>
    <mergeCell ref="F126:G126"/>
    <mergeCell ref="D127:E127"/>
    <mergeCell ref="F127:G127"/>
    <mergeCell ref="D128:E128"/>
    <mergeCell ref="F128:G128"/>
    <mergeCell ref="D123:E123"/>
    <mergeCell ref="F123:G123"/>
    <mergeCell ref="D124:E124"/>
    <mergeCell ref="F124:G124"/>
    <mergeCell ref="D125:E125"/>
    <mergeCell ref="F125:G125"/>
    <mergeCell ref="D132:E132"/>
    <mergeCell ref="F132:G132"/>
    <mergeCell ref="D133:E133"/>
    <mergeCell ref="F133:G133"/>
    <mergeCell ref="D134:E134"/>
    <mergeCell ref="F134:G134"/>
    <mergeCell ref="D129:E129"/>
    <mergeCell ref="F129:G129"/>
    <mergeCell ref="D130:E130"/>
    <mergeCell ref="F130:G130"/>
    <mergeCell ref="D131:E131"/>
    <mergeCell ref="F131:G131"/>
    <mergeCell ref="D138:E138"/>
    <mergeCell ref="F138:G138"/>
    <mergeCell ref="D139:E139"/>
    <mergeCell ref="F139:G139"/>
    <mergeCell ref="D140:E140"/>
    <mergeCell ref="F140:G140"/>
    <mergeCell ref="D135:E135"/>
    <mergeCell ref="F135:G135"/>
    <mergeCell ref="D136:E136"/>
    <mergeCell ref="F136:G136"/>
    <mergeCell ref="D137:E137"/>
    <mergeCell ref="F137:G137"/>
    <mergeCell ref="D144:E144"/>
    <mergeCell ref="F144:G144"/>
    <mergeCell ref="D145:E145"/>
    <mergeCell ref="F145:G145"/>
    <mergeCell ref="D146:E146"/>
    <mergeCell ref="F146:G146"/>
    <mergeCell ref="D141:E141"/>
    <mergeCell ref="F141:G141"/>
    <mergeCell ref="D142:E142"/>
    <mergeCell ref="F142:G142"/>
    <mergeCell ref="D143:E143"/>
    <mergeCell ref="F143:G143"/>
    <mergeCell ref="D150:E150"/>
    <mergeCell ref="F150:G150"/>
    <mergeCell ref="D151:E151"/>
    <mergeCell ref="F151:G151"/>
    <mergeCell ref="D152:E152"/>
    <mergeCell ref="F152:G152"/>
    <mergeCell ref="D147:E147"/>
    <mergeCell ref="F147:G147"/>
    <mergeCell ref="D148:E148"/>
    <mergeCell ref="F148:G148"/>
    <mergeCell ref="D149:E149"/>
    <mergeCell ref="F149:G149"/>
    <mergeCell ref="D156:E156"/>
    <mergeCell ref="F156:G156"/>
    <mergeCell ref="D157:E157"/>
    <mergeCell ref="F157:G157"/>
    <mergeCell ref="D158:E158"/>
    <mergeCell ref="F158:G158"/>
    <mergeCell ref="D153:E153"/>
    <mergeCell ref="F153:G153"/>
    <mergeCell ref="D154:E154"/>
    <mergeCell ref="F154:G154"/>
    <mergeCell ref="D155:E155"/>
    <mergeCell ref="F155:G155"/>
  </mergeCells>
  <conditionalFormatting sqref="F15:G98">
    <cfRule type="cellIs" dxfId="12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r:id="rId3"/>
  <headerFooter>
    <oddHeader>&amp;RЛист &amp;P
Листов &amp;N</oddHeader>
    <oddFooter>&amp;R&amp;G</oddFooter>
  </headerFooter>
  <colBreaks count="1" manualBreakCount="1">
    <brk id="8" max="1048575" man="1"/>
  </colBreaks>
  <legacy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Протоколы</vt:lpstr>
      <vt:lpstr>Общий протокол перечня матер</vt:lpstr>
      <vt:lpstr>'Общий протокол перечня матер'!Область_печати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Чирков Андрей</dc:creator>
  <cp:lastModifiedBy>Чирков Андрей</cp:lastModifiedBy>
  <cp:lastPrinted>2011-01-20T10:37:18Z</cp:lastPrinted>
  <dcterms:created xsi:type="dcterms:W3CDTF">2010-05-24T09:42:29Z</dcterms:created>
  <dcterms:modified xsi:type="dcterms:W3CDTF">2011-02-16T08:49:35Z</dcterms:modified>
</cp:coreProperties>
</file>