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120" yWindow="120" windowWidth="19320" windowHeight="11505" tabRatio="717"/>
  </bookViews>
  <sheets>
    <sheet name="график" sheetId="7" r:id="rId1"/>
  </sheets>
  <calcPr calcId="144525"/>
  <pivotCaches>
    <pivotCache cacheId="0" r:id="rId2"/>
  </pivotCaches>
</workbook>
</file>

<file path=xl/calcChain.xml><?xml version="1.0" encoding="utf-8"?>
<calcChain xmlns="http://schemas.openxmlformats.org/spreadsheetml/2006/main">
  <c r="B94" i="7" l="1"/>
  <c r="B95" i="7"/>
  <c r="B96" i="7"/>
  <c r="B97" i="7"/>
  <c r="B98" i="7"/>
  <c r="B99" i="7"/>
  <c r="B100" i="7"/>
  <c r="B93" i="7" l="1"/>
  <c r="C2" i="7" l="1"/>
  <c r="B87" i="7" l="1"/>
  <c r="D77" i="7"/>
  <c r="D85" i="7" s="1"/>
  <c r="C85" i="7" s="1"/>
  <c r="C76" i="7"/>
  <c r="C75" i="7"/>
  <c r="C74" i="7"/>
  <c r="D68" i="7"/>
  <c r="C72" i="7" s="1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D50" i="7"/>
  <c r="C50" i="7" s="1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70" i="7" l="1"/>
  <c r="C68" i="7"/>
  <c r="C51" i="7"/>
  <c r="C94" i="7" s="1"/>
  <c r="C69" i="7"/>
  <c r="E14" i="7"/>
  <c r="C79" i="7"/>
  <c r="C52" i="7"/>
  <c r="C96" i="7" s="1"/>
  <c r="C71" i="7"/>
  <c r="C80" i="7"/>
  <c r="C73" i="7"/>
  <c r="E74" i="7" s="1"/>
  <c r="C77" i="7"/>
  <c r="C82" i="7"/>
  <c r="E26" i="7"/>
  <c r="E38" i="7"/>
  <c r="E50" i="7"/>
  <c r="C83" i="7"/>
  <c r="C78" i="7"/>
  <c r="C81" i="7"/>
  <c r="C84" i="7"/>
  <c r="C100" i="7" l="1"/>
  <c r="C95" i="7"/>
  <c r="C99" i="7"/>
  <c r="C98" i="7"/>
  <c r="C97" i="7"/>
  <c r="C93" i="7"/>
  <c r="E86" i="7"/>
  <c r="D81" i="7"/>
  <c r="C87" i="7"/>
  <c r="E62" i="7"/>
  <c r="C101" i="7" l="1"/>
  <c r="B101" i="7"/>
  <c r="S22" i="7"/>
</calcChain>
</file>

<file path=xl/sharedStrings.xml><?xml version="1.0" encoding="utf-8"?>
<sst xmlns="http://schemas.openxmlformats.org/spreadsheetml/2006/main" count="20" uniqueCount="19">
  <si>
    <t>итого</t>
  </si>
  <si>
    <t>год</t>
  </si>
  <si>
    <t xml:space="preserve">дата я </t>
  </si>
  <si>
    <t>сумма предложенная Петей</t>
  </si>
  <si>
    <t>сумма предложенная Ваней</t>
  </si>
  <si>
    <t>сумма Пети</t>
  </si>
  <si>
    <t>Сумма Вани</t>
  </si>
  <si>
    <t>Общий итог</t>
  </si>
  <si>
    <t>2015</t>
  </si>
  <si>
    <t>2016</t>
  </si>
  <si>
    <t>2017</t>
  </si>
  <si>
    <t>2018</t>
  </si>
  <si>
    <t>2019</t>
  </si>
  <si>
    <t>2020</t>
  </si>
  <si>
    <t>2021</t>
  </si>
  <si>
    <t>2022</t>
  </si>
  <si>
    <t>Сумма Пети</t>
  </si>
  <si>
    <t>Год</t>
  </si>
  <si>
    <t>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</si>
</sst>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14" fontId="0" fillId="0" borderId="1" xfId="0" applyNumberFormat="1" applyBorder="1"/>
    <xf numFmtId="3" fontId="3" fillId="0" borderId="1" xfId="1" applyNumberFormat="1" applyFont="1" applyFill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0" xfId="0" applyFill="1"/>
    <xf numFmtId="14" fontId="0" fillId="3" borderId="1" xfId="0" applyNumberFormat="1" applyFill="1" applyBorder="1"/>
    <xf numFmtId="3" fontId="3" fillId="3" borderId="1" xfId="1" applyNumberFormat="1" applyFont="1" applyFill="1" applyBorder="1" applyAlignment="1">
      <alignment horizontal="right"/>
    </xf>
    <xf numFmtId="3" fontId="0" fillId="3" borderId="1" xfId="0" applyNumberFormat="1" applyFill="1" applyBorder="1"/>
    <xf numFmtId="14" fontId="0" fillId="3" borderId="2" xfId="0" applyNumberFormat="1" applyFill="1" applyBorder="1"/>
    <xf numFmtId="3" fontId="3" fillId="3" borderId="2" xfId="1" applyNumberFormat="1" applyFont="1" applyFill="1" applyBorder="1" applyAlignment="1">
      <alignment horizontal="right"/>
    </xf>
    <xf numFmtId="3" fontId="0" fillId="3" borderId="2" xfId="0" applyNumberFormat="1" applyFill="1" applyBorder="1"/>
    <xf numFmtId="14" fontId="0" fillId="4" borderId="1" xfId="0" applyNumberFormat="1" applyFill="1" applyBorder="1"/>
    <xf numFmtId="3" fontId="3" fillId="4" borderId="1" xfId="1" applyNumberFormat="1" applyFont="1" applyFill="1" applyBorder="1" applyAlignment="1">
      <alignment horizontal="right"/>
    </xf>
    <xf numFmtId="3" fontId="0" fillId="4" borderId="1" xfId="0" applyNumberFormat="1" applyFill="1" applyBorder="1"/>
    <xf numFmtId="0" fontId="0" fillId="4" borderId="0" xfId="0" applyFill="1"/>
    <xf numFmtId="4" fontId="0" fillId="0" borderId="1" xfId="0" applyNumberFormat="1" applyBorder="1"/>
    <xf numFmtId="0" fontId="0" fillId="0" borderId="0" xfId="0" pivotButton="1"/>
    <xf numFmtId="4" fontId="0" fillId="0" borderId="0" xfId="0" applyNumberFormat="1" applyAlignment="1">
      <alignment wrapText="1"/>
    </xf>
    <xf numFmtId="14" fontId="0" fillId="0" borderId="0" xfId="0" applyNumberFormat="1"/>
    <xf numFmtId="4" fontId="0" fillId="0" borderId="6" xfId="0" applyNumberFormat="1" applyBorder="1"/>
    <xf numFmtId="4" fontId="6" fillId="0" borderId="1" xfId="0" applyNumberFormat="1" applyFont="1" applyBorder="1"/>
  </cellXfs>
  <cellStyles count="11">
    <cellStyle name="Денежный 2" xfId="2"/>
    <cellStyle name="Обычный" xfId="0" builtinId="0"/>
    <cellStyle name="Обычный 2" xfId="3"/>
    <cellStyle name="Обычный 3" xfId="4"/>
    <cellStyle name="Обычный 4" xfId="5"/>
    <cellStyle name="Обычный 5" xfId="6"/>
    <cellStyle name="Обычный 6" xfId="1"/>
    <cellStyle name="Процентный 2" xfId="7"/>
    <cellStyle name="Финансовый 2" xfId="8"/>
    <cellStyle name="Финансовый 3" xfId="9"/>
    <cellStyle name="Финансовый 4" xfId="10"/>
  </cellStyles>
  <dxfs count="4"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328.892647569446" createdVersion="4" refreshedVersion="4" minRefreshableVersion="3" recordCount="85">
  <cacheSource type="worksheet">
    <worksheetSource ref="A1:C86" sheet="график"/>
  </cacheSource>
  <cacheFields count="3">
    <cacheField name="дата я " numFmtId="14">
      <sharedItems containsSemiMixedTypes="0" containsNonDate="0" containsDate="1" containsString="0" minDate="2015-12-28T00:00:00" maxDate="2022-12-29T00:00:00" count="85">
        <d v="2015-12-28T00:00:00"/>
        <d v="2016-01-28T00:00:00"/>
        <d v="2016-02-28T00:00:00"/>
        <d v="2016-03-28T00:00:00"/>
        <d v="2016-04-28T00:00:00"/>
        <d v="2016-05-28T00:00:00"/>
        <d v="2016-06-28T00:00:00"/>
        <d v="2016-07-28T00:00:00"/>
        <d v="2016-08-28T00:00:00"/>
        <d v="2016-09-28T00:00:00"/>
        <d v="2016-10-28T00:00:00"/>
        <d v="2016-11-28T00:00:00"/>
        <d v="2016-12-28T00:00:00"/>
        <d v="2017-01-28T00:00:00"/>
        <d v="2017-02-28T00:00:00"/>
        <d v="2017-03-28T00:00:00"/>
        <d v="2017-04-28T00:00:00"/>
        <d v="2017-05-28T00:00:00"/>
        <d v="2017-06-28T00:00:00"/>
        <d v="2017-07-28T00:00:00"/>
        <d v="2017-08-28T00:00:00"/>
        <d v="2017-09-28T00:00:00"/>
        <d v="2017-10-28T00:00:00"/>
        <d v="2017-11-28T00:00:00"/>
        <d v="2017-12-28T00:00:00"/>
        <d v="2018-01-28T00:00:00"/>
        <d v="2018-02-28T00:00:00"/>
        <d v="2018-03-28T00:00:00"/>
        <d v="2018-04-28T00:00:00"/>
        <d v="2018-05-28T00:00:00"/>
        <d v="2018-06-28T00:00:00"/>
        <d v="2018-07-28T00:00:00"/>
        <d v="2018-08-28T00:00:00"/>
        <d v="2018-09-28T00:00:00"/>
        <d v="2018-10-28T00:00:00"/>
        <d v="2018-11-28T00:00:00"/>
        <d v="2018-12-28T00:00:00"/>
        <d v="2019-01-28T00:00:00"/>
        <d v="2019-02-28T00:00:00"/>
        <d v="2019-03-28T00:00:00"/>
        <d v="2019-04-28T00:00:00"/>
        <d v="2019-05-28T00:00:00"/>
        <d v="2019-06-28T00:00:00"/>
        <d v="2019-07-28T00:00:00"/>
        <d v="2019-08-28T00:00:00"/>
        <d v="2019-09-28T00:00:00"/>
        <d v="2019-10-28T00:00:00"/>
        <d v="2019-11-28T00:00:00"/>
        <d v="2019-12-28T00:00:00"/>
        <d v="2020-01-28T00:00:00"/>
        <d v="2020-02-28T00:00:00"/>
        <d v="2020-03-28T00:00:00"/>
        <d v="2020-04-28T00:00:00"/>
        <d v="2020-05-28T00:00:00"/>
        <d v="2020-06-28T00:00:00"/>
        <d v="2020-07-28T00:00:00"/>
        <d v="2020-08-28T00:00:00"/>
        <d v="2020-09-28T00:00:00"/>
        <d v="2020-10-28T00:00:00"/>
        <d v="2020-11-28T00:00:00"/>
        <d v="2020-12-28T00:00:00"/>
        <d v="2021-01-28T00:00:00"/>
        <d v="2021-02-28T00:00:00"/>
        <d v="2021-03-28T00:00:00"/>
        <d v="2021-04-28T00:00:00"/>
        <d v="2021-05-28T00:00:00"/>
        <d v="2021-06-28T00:00:00"/>
        <d v="2021-07-28T00:00:00"/>
        <d v="2021-08-28T00:00:00"/>
        <d v="2021-09-28T00:00:00"/>
        <d v="2021-10-28T00:00:00"/>
        <d v="2021-11-28T00:00:00"/>
        <d v="2021-12-28T00:00:00"/>
        <d v="2022-01-28T00:00:00"/>
        <d v="2022-02-28T00:00:00"/>
        <d v="2022-03-28T00:00:00"/>
        <d v="2022-04-28T00:00:00"/>
        <d v="2022-05-28T00:00:00"/>
        <d v="2022-06-28T00:00:00"/>
        <d v="2022-07-28T00:00:00"/>
        <d v="2022-08-28T00:00:00"/>
        <d v="2022-09-28T00:00:00"/>
        <d v="2022-10-28T00:00:00"/>
        <d v="2022-11-28T00:00:00"/>
        <d v="2022-12-28T00:00:00"/>
      </sharedItems>
      <fieldGroup base="0">
        <rangePr groupBy="years" startDate="2015-12-28T00:00:00" endDate="2022-12-29T00:00:00"/>
        <groupItems count="10">
          <s v="&lt;28.12.2015"/>
          <s v="2015"/>
          <s v="2016"/>
          <s v="2017"/>
          <s v="2018"/>
          <s v="2019"/>
          <s v="2020"/>
          <s v="2021"/>
          <s v="2022"/>
          <s v="&gt;29.12.2022"/>
        </groupItems>
      </fieldGroup>
    </cacheField>
    <cacheField name="сумма предложенная Петей" numFmtId="0">
      <sharedItems containsString="0" containsBlank="1" containsNumber="1" containsInteger="1" minValue="13822241" maxValue="13822241" count="2">
        <n v="13822241"/>
        <m/>
      </sharedItems>
    </cacheField>
    <cacheField name="сумма предложенная Ваней" numFmtId="0">
      <sharedItems containsString="0" containsBlank="1" containsNumber="1" minValue="1535804.5555555555" maxValue="29986584.099999994" count="9">
        <n v="1535804.5555555555"/>
        <n v="3071609.111111111"/>
        <n v="6911120.5"/>
        <n v="13822241"/>
        <n v="20733361.5"/>
        <n v="29026706.099999994"/>
        <n v="29986584.099999994"/>
        <n v="29026705.09999999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x v="0"/>
    <x v="0"/>
  </r>
  <r>
    <x v="1"/>
    <x v="0"/>
    <x v="0"/>
  </r>
  <r>
    <x v="2"/>
    <x v="0"/>
    <x v="0"/>
  </r>
  <r>
    <x v="3"/>
    <x v="0"/>
    <x v="1"/>
  </r>
  <r>
    <x v="4"/>
    <x v="0"/>
    <x v="1"/>
  </r>
  <r>
    <x v="5"/>
    <x v="0"/>
    <x v="1"/>
  </r>
  <r>
    <x v="6"/>
    <x v="0"/>
    <x v="1"/>
  </r>
  <r>
    <x v="7"/>
    <x v="0"/>
    <x v="1"/>
  </r>
  <r>
    <x v="8"/>
    <x v="0"/>
    <x v="1"/>
  </r>
  <r>
    <x v="9"/>
    <x v="0"/>
    <x v="1"/>
  </r>
  <r>
    <x v="10"/>
    <x v="0"/>
    <x v="1"/>
  </r>
  <r>
    <x v="11"/>
    <x v="0"/>
    <x v="1"/>
  </r>
  <r>
    <x v="12"/>
    <x v="0"/>
    <x v="0"/>
  </r>
  <r>
    <x v="13"/>
    <x v="0"/>
    <x v="0"/>
  </r>
  <r>
    <x v="14"/>
    <x v="0"/>
    <x v="0"/>
  </r>
  <r>
    <x v="15"/>
    <x v="0"/>
    <x v="1"/>
  </r>
  <r>
    <x v="16"/>
    <x v="0"/>
    <x v="1"/>
  </r>
  <r>
    <x v="17"/>
    <x v="0"/>
    <x v="1"/>
  </r>
  <r>
    <x v="18"/>
    <x v="0"/>
    <x v="1"/>
  </r>
  <r>
    <x v="19"/>
    <x v="0"/>
    <x v="2"/>
  </r>
  <r>
    <x v="20"/>
    <x v="0"/>
    <x v="2"/>
  </r>
  <r>
    <x v="21"/>
    <x v="0"/>
    <x v="2"/>
  </r>
  <r>
    <x v="22"/>
    <x v="0"/>
    <x v="2"/>
  </r>
  <r>
    <x v="23"/>
    <x v="0"/>
    <x v="2"/>
  </r>
  <r>
    <x v="24"/>
    <x v="0"/>
    <x v="1"/>
  </r>
  <r>
    <x v="25"/>
    <x v="0"/>
    <x v="1"/>
  </r>
  <r>
    <x v="26"/>
    <x v="0"/>
    <x v="1"/>
  </r>
  <r>
    <x v="27"/>
    <x v="0"/>
    <x v="2"/>
  </r>
  <r>
    <x v="28"/>
    <x v="0"/>
    <x v="2"/>
  </r>
  <r>
    <x v="29"/>
    <x v="0"/>
    <x v="2"/>
  </r>
  <r>
    <x v="30"/>
    <x v="0"/>
    <x v="2"/>
  </r>
  <r>
    <x v="31"/>
    <x v="0"/>
    <x v="3"/>
  </r>
  <r>
    <x v="32"/>
    <x v="0"/>
    <x v="3"/>
  </r>
  <r>
    <x v="33"/>
    <x v="0"/>
    <x v="3"/>
  </r>
  <r>
    <x v="34"/>
    <x v="0"/>
    <x v="3"/>
  </r>
  <r>
    <x v="35"/>
    <x v="0"/>
    <x v="3"/>
  </r>
  <r>
    <x v="36"/>
    <x v="0"/>
    <x v="2"/>
  </r>
  <r>
    <x v="37"/>
    <x v="0"/>
    <x v="2"/>
  </r>
  <r>
    <x v="38"/>
    <x v="0"/>
    <x v="2"/>
  </r>
  <r>
    <x v="39"/>
    <x v="0"/>
    <x v="3"/>
  </r>
  <r>
    <x v="40"/>
    <x v="0"/>
    <x v="3"/>
  </r>
  <r>
    <x v="41"/>
    <x v="0"/>
    <x v="3"/>
  </r>
  <r>
    <x v="42"/>
    <x v="0"/>
    <x v="3"/>
  </r>
  <r>
    <x v="43"/>
    <x v="0"/>
    <x v="4"/>
  </r>
  <r>
    <x v="44"/>
    <x v="0"/>
    <x v="4"/>
  </r>
  <r>
    <x v="45"/>
    <x v="0"/>
    <x v="4"/>
  </r>
  <r>
    <x v="46"/>
    <x v="0"/>
    <x v="4"/>
  </r>
  <r>
    <x v="47"/>
    <x v="0"/>
    <x v="4"/>
  </r>
  <r>
    <x v="48"/>
    <x v="0"/>
    <x v="2"/>
  </r>
  <r>
    <x v="49"/>
    <x v="0"/>
    <x v="2"/>
  </r>
  <r>
    <x v="50"/>
    <x v="0"/>
    <x v="2"/>
  </r>
  <r>
    <x v="51"/>
    <x v="0"/>
    <x v="3"/>
  </r>
  <r>
    <x v="52"/>
    <x v="0"/>
    <x v="3"/>
  </r>
  <r>
    <x v="53"/>
    <x v="0"/>
    <x v="3"/>
  </r>
  <r>
    <x v="54"/>
    <x v="0"/>
    <x v="4"/>
  </r>
  <r>
    <x v="55"/>
    <x v="0"/>
    <x v="4"/>
  </r>
  <r>
    <x v="56"/>
    <x v="0"/>
    <x v="4"/>
  </r>
  <r>
    <x v="57"/>
    <x v="0"/>
    <x v="4"/>
  </r>
  <r>
    <x v="58"/>
    <x v="0"/>
    <x v="4"/>
  </r>
  <r>
    <x v="59"/>
    <x v="0"/>
    <x v="4"/>
  </r>
  <r>
    <x v="60"/>
    <x v="0"/>
    <x v="3"/>
  </r>
  <r>
    <x v="61"/>
    <x v="0"/>
    <x v="3"/>
  </r>
  <r>
    <x v="62"/>
    <x v="0"/>
    <x v="3"/>
  </r>
  <r>
    <x v="63"/>
    <x v="0"/>
    <x v="4"/>
  </r>
  <r>
    <x v="64"/>
    <x v="0"/>
    <x v="4"/>
  </r>
  <r>
    <x v="65"/>
    <x v="0"/>
    <x v="4"/>
  </r>
  <r>
    <x v="66"/>
    <x v="0"/>
    <x v="5"/>
  </r>
  <r>
    <x v="67"/>
    <x v="0"/>
    <x v="5"/>
  </r>
  <r>
    <x v="68"/>
    <x v="0"/>
    <x v="5"/>
  </r>
  <r>
    <x v="69"/>
    <x v="0"/>
    <x v="5"/>
  </r>
  <r>
    <x v="70"/>
    <x v="0"/>
    <x v="5"/>
  </r>
  <r>
    <x v="71"/>
    <x v="0"/>
    <x v="5"/>
  </r>
  <r>
    <x v="72"/>
    <x v="0"/>
    <x v="4"/>
  </r>
  <r>
    <x v="73"/>
    <x v="0"/>
    <x v="4"/>
  </r>
  <r>
    <x v="74"/>
    <x v="0"/>
    <x v="4"/>
  </r>
  <r>
    <x v="75"/>
    <x v="0"/>
    <x v="5"/>
  </r>
  <r>
    <x v="76"/>
    <x v="0"/>
    <x v="5"/>
  </r>
  <r>
    <x v="77"/>
    <x v="0"/>
    <x v="5"/>
  </r>
  <r>
    <x v="78"/>
    <x v="0"/>
    <x v="5"/>
  </r>
  <r>
    <x v="79"/>
    <x v="0"/>
    <x v="6"/>
  </r>
  <r>
    <x v="80"/>
    <x v="0"/>
    <x v="6"/>
  </r>
  <r>
    <x v="81"/>
    <x v="0"/>
    <x v="6"/>
  </r>
  <r>
    <x v="82"/>
    <x v="0"/>
    <x v="6"/>
  </r>
  <r>
    <x v="83"/>
    <x v="0"/>
    <x v="7"/>
  </r>
  <r>
    <x v="84"/>
    <x v="1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gridDropZones="1" multipleFieldFilters="0" rowHeaderCaption="Год">
  <location ref="G91:I101" firstHeaderRow="1" firstDataRow="2" firstDataCol="1"/>
  <pivotFields count="3">
    <pivotField name="Год" axis="axisRow" compact="0" numFmtId="14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compact="0" outline="0" showAll="0" defaultSubtotal="0">
      <items count="2">
        <item x="0"/>
        <item x="1"/>
      </items>
    </pivotField>
    <pivotField dataField="1" compact="0" outline="0" showAll="0" defaultSubtotal="0">
      <items count="9">
        <item x="0"/>
        <item x="1"/>
        <item x="2"/>
        <item x="3"/>
        <item x="4"/>
        <item x="7"/>
        <item x="5"/>
        <item x="6"/>
        <item x="8"/>
      </items>
    </pivotField>
  </pivotFields>
  <rowFields count="1">
    <field x="0"/>
  </rowFields>
  <rowItems count="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ети" fld="1" baseField="0" baseItem="1"/>
    <dataField name="Сумма Вани" fld="2" baseField="0" baseItem="1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workbookViewId="0">
      <pane ySplit="1" topLeftCell="A86" activePane="bottomLeft" state="frozen"/>
      <selection pane="bottomLeft" activeCell="F103" sqref="F103"/>
    </sheetView>
  </sheetViews>
  <sheetFormatPr defaultRowHeight="15" x14ac:dyDescent="0.25"/>
  <cols>
    <col min="1" max="1" width="15.28515625" customWidth="1"/>
    <col min="2" max="2" width="19.7109375" customWidth="1"/>
    <col min="3" max="3" width="15.5703125" customWidth="1"/>
    <col min="4" max="4" width="15.7109375" customWidth="1"/>
    <col min="5" max="5" width="11" customWidth="1"/>
    <col min="7" max="7" width="17.28515625" bestFit="1" customWidth="1"/>
    <col min="8" max="8" width="22.85546875" style="22" customWidth="1"/>
    <col min="9" max="9" width="24.140625" style="22" customWidth="1"/>
    <col min="10" max="10" width="11.85546875" bestFit="1" customWidth="1"/>
  </cols>
  <sheetData>
    <row r="1" spans="1:5" ht="34.5" customHeight="1" thickBot="1" x14ac:dyDescent="0.3">
      <c r="A1" s="6" t="s">
        <v>2</v>
      </c>
      <c r="B1" s="7" t="s">
        <v>3</v>
      </c>
      <c r="C1" s="8" t="s">
        <v>4</v>
      </c>
    </row>
    <row r="2" spans="1:5" x14ac:dyDescent="0.25">
      <c r="A2" s="13">
        <v>42366</v>
      </c>
      <c r="B2" s="14">
        <v>13822241</v>
      </c>
      <c r="C2" s="15">
        <f>B2/$D$2</f>
        <v>1535804.5555555555</v>
      </c>
      <c r="D2" s="9">
        <v>9</v>
      </c>
    </row>
    <row r="3" spans="1:5" x14ac:dyDescent="0.25">
      <c r="A3" s="10">
        <v>42397</v>
      </c>
      <c r="B3" s="11">
        <v>13822241</v>
      </c>
      <c r="C3" s="15">
        <f t="shared" ref="C3:C4" si="0">B3/$D$2</f>
        <v>1535804.5555555555</v>
      </c>
    </row>
    <row r="4" spans="1:5" x14ac:dyDescent="0.25">
      <c r="A4" s="10">
        <v>42428</v>
      </c>
      <c r="B4" s="11">
        <v>13822241</v>
      </c>
      <c r="C4" s="15">
        <f t="shared" si="0"/>
        <v>1535804.5555555555</v>
      </c>
    </row>
    <row r="5" spans="1:5" x14ac:dyDescent="0.25">
      <c r="A5" s="2">
        <v>42457</v>
      </c>
      <c r="B5" s="3">
        <v>13822241</v>
      </c>
      <c r="C5" s="5">
        <f>B5/$D$5</f>
        <v>3071609.111111111</v>
      </c>
      <c r="D5" s="9">
        <v>4.5</v>
      </c>
    </row>
    <row r="6" spans="1:5" x14ac:dyDescent="0.25">
      <c r="A6" s="2">
        <v>42488</v>
      </c>
      <c r="B6" s="3">
        <v>13822241</v>
      </c>
      <c r="C6" s="5">
        <f t="shared" ref="C6:C13" si="1">B6/$D$5</f>
        <v>3071609.111111111</v>
      </c>
    </row>
    <row r="7" spans="1:5" x14ac:dyDescent="0.25">
      <c r="A7" s="2">
        <v>42518</v>
      </c>
      <c r="B7" s="3">
        <v>13822241</v>
      </c>
      <c r="C7" s="5">
        <f t="shared" si="1"/>
        <v>3071609.111111111</v>
      </c>
    </row>
    <row r="8" spans="1:5" x14ac:dyDescent="0.25">
      <c r="A8" s="2">
        <v>42549</v>
      </c>
      <c r="B8" s="3">
        <v>13822241</v>
      </c>
      <c r="C8" s="5">
        <f t="shared" si="1"/>
        <v>3071609.111111111</v>
      </c>
    </row>
    <row r="9" spans="1:5" x14ac:dyDescent="0.25">
      <c r="A9" s="2">
        <v>42579</v>
      </c>
      <c r="B9" s="3">
        <v>13822241</v>
      </c>
      <c r="C9" s="5">
        <f t="shared" si="1"/>
        <v>3071609.111111111</v>
      </c>
    </row>
    <row r="10" spans="1:5" x14ac:dyDescent="0.25">
      <c r="A10" s="2">
        <v>42610</v>
      </c>
      <c r="B10" s="3">
        <v>13822241</v>
      </c>
      <c r="C10" s="5">
        <f t="shared" si="1"/>
        <v>3071609.111111111</v>
      </c>
    </row>
    <row r="11" spans="1:5" x14ac:dyDescent="0.25">
      <c r="A11" s="2">
        <v>42641</v>
      </c>
      <c r="B11" s="3">
        <v>13822241</v>
      </c>
      <c r="C11" s="5">
        <f t="shared" si="1"/>
        <v>3071609.111111111</v>
      </c>
    </row>
    <row r="12" spans="1:5" x14ac:dyDescent="0.25">
      <c r="A12" s="2">
        <v>42671</v>
      </c>
      <c r="B12" s="3">
        <v>13822241</v>
      </c>
      <c r="C12" s="5">
        <f t="shared" si="1"/>
        <v>3071609.111111111</v>
      </c>
    </row>
    <row r="13" spans="1:5" x14ac:dyDescent="0.25">
      <c r="A13" s="2">
        <v>42702</v>
      </c>
      <c r="B13" s="3">
        <v>13822241</v>
      </c>
      <c r="C13" s="5">
        <f t="shared" si="1"/>
        <v>3071609.111111111</v>
      </c>
    </row>
    <row r="14" spans="1:5" x14ac:dyDescent="0.25">
      <c r="A14" s="10">
        <v>42732</v>
      </c>
      <c r="B14" s="11">
        <v>13822241</v>
      </c>
      <c r="C14" s="12">
        <f>B14/$D$14</f>
        <v>1535804.5555555555</v>
      </c>
      <c r="D14" s="9">
        <v>9</v>
      </c>
      <c r="E14" s="1">
        <f>SUM(C3:C14)</f>
        <v>32251895.666666672</v>
      </c>
    </row>
    <row r="15" spans="1:5" x14ac:dyDescent="0.25">
      <c r="A15" s="10">
        <v>42763</v>
      </c>
      <c r="B15" s="11">
        <v>13822241</v>
      </c>
      <c r="C15" s="12">
        <f t="shared" ref="C15:C16" si="2">B15/$D$14</f>
        <v>1535804.5555555555</v>
      </c>
    </row>
    <row r="16" spans="1:5" x14ac:dyDescent="0.25">
      <c r="A16" s="10">
        <v>42794</v>
      </c>
      <c r="B16" s="11">
        <v>13822241</v>
      </c>
      <c r="C16" s="12">
        <f t="shared" si="2"/>
        <v>1535804.5555555555</v>
      </c>
    </row>
    <row r="17" spans="1:19" x14ac:dyDescent="0.25">
      <c r="A17" s="2">
        <v>42822</v>
      </c>
      <c r="B17" s="3">
        <v>13822241</v>
      </c>
      <c r="C17" s="5">
        <f>B17/$D$17</f>
        <v>3071609.111111111</v>
      </c>
      <c r="D17" s="9">
        <v>4.5</v>
      </c>
    </row>
    <row r="18" spans="1:19" x14ac:dyDescent="0.25">
      <c r="A18" s="2">
        <v>42853</v>
      </c>
      <c r="B18" s="3">
        <v>13822241</v>
      </c>
      <c r="C18" s="5">
        <f t="shared" ref="C18:C20" si="3">B18/$D$17</f>
        <v>3071609.111111111</v>
      </c>
    </row>
    <row r="19" spans="1:19" x14ac:dyDescent="0.25">
      <c r="A19" s="2">
        <v>42883</v>
      </c>
      <c r="B19" s="3">
        <v>13822241</v>
      </c>
      <c r="C19" s="5">
        <f t="shared" si="3"/>
        <v>3071609.111111111</v>
      </c>
    </row>
    <row r="20" spans="1:19" x14ac:dyDescent="0.25">
      <c r="A20" s="2">
        <v>42914</v>
      </c>
      <c r="B20" s="3">
        <v>13822241</v>
      </c>
      <c r="C20" s="5">
        <f t="shared" si="3"/>
        <v>3071609.111111111</v>
      </c>
    </row>
    <row r="21" spans="1:19" x14ac:dyDescent="0.25">
      <c r="A21" s="2">
        <v>42944</v>
      </c>
      <c r="B21" s="3">
        <v>13822241</v>
      </c>
      <c r="C21" s="5">
        <f>B21/$D$21</f>
        <v>6911120.5</v>
      </c>
      <c r="D21" s="9">
        <v>2</v>
      </c>
    </row>
    <row r="22" spans="1:19" x14ac:dyDescent="0.25">
      <c r="A22" s="2">
        <v>42975</v>
      </c>
      <c r="B22" s="3">
        <v>13822241</v>
      </c>
      <c r="C22" s="5">
        <f t="shared" ref="C22:C25" si="4">B22/$D$21</f>
        <v>6911120.5</v>
      </c>
      <c r="S22">
        <f ca="1">+C1+F:U+S22:V</f>
        <v>0</v>
      </c>
    </row>
    <row r="23" spans="1:19" x14ac:dyDescent="0.25">
      <c r="A23" s="2">
        <v>43006</v>
      </c>
      <c r="B23" s="3">
        <v>13822241</v>
      </c>
      <c r="C23" s="5">
        <f t="shared" si="4"/>
        <v>6911120.5</v>
      </c>
    </row>
    <row r="24" spans="1:19" x14ac:dyDescent="0.25">
      <c r="A24" s="2">
        <v>43036</v>
      </c>
      <c r="B24" s="3">
        <v>13822241</v>
      </c>
      <c r="C24" s="5">
        <f t="shared" si="4"/>
        <v>6911120.5</v>
      </c>
    </row>
    <row r="25" spans="1:19" x14ac:dyDescent="0.25">
      <c r="A25" s="2">
        <v>43067</v>
      </c>
      <c r="B25" s="3">
        <v>13822241</v>
      </c>
      <c r="C25" s="5">
        <f t="shared" si="4"/>
        <v>6911120.5</v>
      </c>
    </row>
    <row r="26" spans="1:19" x14ac:dyDescent="0.25">
      <c r="A26" s="10">
        <v>43097</v>
      </c>
      <c r="B26" s="11">
        <v>13822241</v>
      </c>
      <c r="C26" s="12">
        <f>B26/$D$26</f>
        <v>3071609.111111111</v>
      </c>
      <c r="D26" s="9">
        <v>4.5</v>
      </c>
      <c r="E26" s="1">
        <f>SUM(C15:C26)</f>
        <v>52985257.166666664</v>
      </c>
    </row>
    <row r="27" spans="1:19" x14ac:dyDescent="0.25">
      <c r="A27" s="10">
        <v>43128</v>
      </c>
      <c r="B27" s="11">
        <v>13822241</v>
      </c>
      <c r="C27" s="12">
        <f t="shared" ref="C27:C28" si="5">B27/$D$26</f>
        <v>3071609.111111111</v>
      </c>
    </row>
    <row r="28" spans="1:19" x14ac:dyDescent="0.25">
      <c r="A28" s="10">
        <v>43159</v>
      </c>
      <c r="B28" s="11">
        <v>13822241</v>
      </c>
      <c r="C28" s="12">
        <f t="shared" si="5"/>
        <v>3071609.111111111</v>
      </c>
    </row>
    <row r="29" spans="1:19" x14ac:dyDescent="0.25">
      <c r="A29" s="2">
        <v>43187</v>
      </c>
      <c r="B29" s="3">
        <v>13822241</v>
      </c>
      <c r="C29" s="5">
        <f t="shared" ref="C29:C32" si="6">B29/$D$21</f>
        <v>6911120.5</v>
      </c>
    </row>
    <row r="30" spans="1:19" x14ac:dyDescent="0.25">
      <c r="A30" s="2">
        <v>43218</v>
      </c>
      <c r="B30" s="3">
        <v>13822241</v>
      </c>
      <c r="C30" s="5">
        <f t="shared" si="6"/>
        <v>6911120.5</v>
      </c>
    </row>
    <row r="31" spans="1:19" x14ac:dyDescent="0.25">
      <c r="A31" s="2">
        <v>43248</v>
      </c>
      <c r="B31" s="3">
        <v>13822241</v>
      </c>
      <c r="C31" s="5">
        <f t="shared" si="6"/>
        <v>6911120.5</v>
      </c>
    </row>
    <row r="32" spans="1:19" x14ac:dyDescent="0.25">
      <c r="A32" s="2">
        <v>43279</v>
      </c>
      <c r="B32" s="3">
        <v>13822241</v>
      </c>
      <c r="C32" s="5">
        <f t="shared" si="6"/>
        <v>6911120.5</v>
      </c>
    </row>
    <row r="33" spans="1:5" x14ac:dyDescent="0.25">
      <c r="A33" s="2">
        <v>43309</v>
      </c>
      <c r="B33" s="3">
        <v>13822241</v>
      </c>
      <c r="C33" s="5">
        <f t="shared" ref="C33:C34" si="7">B33</f>
        <v>13822241</v>
      </c>
      <c r="D33" s="9">
        <v>1</v>
      </c>
    </row>
    <row r="34" spans="1:5" x14ac:dyDescent="0.25">
      <c r="A34" s="2">
        <v>43340</v>
      </c>
      <c r="B34" s="3">
        <v>13822241</v>
      </c>
      <c r="C34" s="5">
        <f t="shared" si="7"/>
        <v>13822241</v>
      </c>
    </row>
    <row r="35" spans="1:5" x14ac:dyDescent="0.25">
      <c r="A35" s="2">
        <v>43371</v>
      </c>
      <c r="B35" s="3">
        <v>13822241</v>
      </c>
      <c r="C35" s="5">
        <f>B35</f>
        <v>13822241</v>
      </c>
    </row>
    <row r="36" spans="1:5" x14ac:dyDescent="0.25">
      <c r="A36" s="2">
        <v>43401</v>
      </c>
      <c r="B36" s="3">
        <v>13822241</v>
      </c>
      <c r="C36" s="5">
        <f>B36</f>
        <v>13822241</v>
      </c>
    </row>
    <row r="37" spans="1:5" x14ac:dyDescent="0.25">
      <c r="A37" s="2">
        <v>43432</v>
      </c>
      <c r="B37" s="3">
        <v>13822241</v>
      </c>
      <c r="C37" s="5">
        <f>B37</f>
        <v>13822241</v>
      </c>
    </row>
    <row r="38" spans="1:5" x14ac:dyDescent="0.25">
      <c r="A38" s="10">
        <v>43462</v>
      </c>
      <c r="B38" s="11">
        <v>13822241</v>
      </c>
      <c r="C38" s="12">
        <f>B38/$D$38</f>
        <v>6911120.5</v>
      </c>
      <c r="D38" s="9">
        <v>2</v>
      </c>
      <c r="E38" s="1">
        <f>SUM(C27:C38)</f>
        <v>109810025.72222222</v>
      </c>
    </row>
    <row r="39" spans="1:5" x14ac:dyDescent="0.25">
      <c r="A39" s="10">
        <v>43493</v>
      </c>
      <c r="B39" s="11">
        <v>13822241</v>
      </c>
      <c r="C39" s="12">
        <f t="shared" ref="C39:C40" si="8">B39/$D$38</f>
        <v>6911120.5</v>
      </c>
    </row>
    <row r="40" spans="1:5" x14ac:dyDescent="0.25">
      <c r="A40" s="10">
        <v>43524</v>
      </c>
      <c r="B40" s="11">
        <v>13822241</v>
      </c>
      <c r="C40" s="12">
        <f t="shared" si="8"/>
        <v>6911120.5</v>
      </c>
    </row>
    <row r="41" spans="1:5" x14ac:dyDescent="0.25">
      <c r="A41" s="2">
        <v>43552</v>
      </c>
      <c r="B41" s="3">
        <v>13822241</v>
      </c>
      <c r="C41" s="5">
        <f t="shared" ref="C41:C55" si="9">B41</f>
        <v>13822241</v>
      </c>
      <c r="D41" s="9">
        <v>1</v>
      </c>
    </row>
    <row r="42" spans="1:5" x14ac:dyDescent="0.25">
      <c r="A42" s="2">
        <v>43583</v>
      </c>
      <c r="B42" s="3">
        <v>13822241</v>
      </c>
      <c r="C42" s="5">
        <f t="shared" si="9"/>
        <v>13822241</v>
      </c>
    </row>
    <row r="43" spans="1:5" x14ac:dyDescent="0.25">
      <c r="A43" s="2">
        <v>43613</v>
      </c>
      <c r="B43" s="3">
        <v>13822241</v>
      </c>
      <c r="C43" s="5">
        <f t="shared" si="9"/>
        <v>13822241</v>
      </c>
    </row>
    <row r="44" spans="1:5" x14ac:dyDescent="0.25">
      <c r="A44" s="2">
        <v>43644</v>
      </c>
      <c r="B44" s="3">
        <v>13822241</v>
      </c>
      <c r="C44" s="5">
        <f t="shared" si="9"/>
        <v>13822241</v>
      </c>
    </row>
    <row r="45" spans="1:5" x14ac:dyDescent="0.25">
      <c r="A45" s="2">
        <v>43674</v>
      </c>
      <c r="B45" s="3">
        <v>13822241</v>
      </c>
      <c r="C45" s="5">
        <f>B45*$D$45</f>
        <v>20733361.5</v>
      </c>
      <c r="D45" s="9">
        <v>1.5</v>
      </c>
    </row>
    <row r="46" spans="1:5" x14ac:dyDescent="0.25">
      <c r="A46" s="2">
        <v>43705</v>
      </c>
      <c r="B46" s="3">
        <v>13822241</v>
      </c>
      <c r="C46" s="5">
        <f t="shared" ref="C46:C49" si="10">B46*$D$45</f>
        <v>20733361.5</v>
      </c>
    </row>
    <row r="47" spans="1:5" x14ac:dyDescent="0.25">
      <c r="A47" s="2">
        <v>43736</v>
      </c>
      <c r="B47" s="3">
        <v>13822241</v>
      </c>
      <c r="C47" s="5">
        <f t="shared" si="10"/>
        <v>20733361.5</v>
      </c>
    </row>
    <row r="48" spans="1:5" x14ac:dyDescent="0.25">
      <c r="A48" s="2">
        <v>43766</v>
      </c>
      <c r="B48" s="3">
        <v>13822241</v>
      </c>
      <c r="C48" s="5">
        <f t="shared" si="10"/>
        <v>20733361.5</v>
      </c>
    </row>
    <row r="49" spans="1:5" x14ac:dyDescent="0.25">
      <c r="A49" s="2">
        <v>43797</v>
      </c>
      <c r="B49" s="3">
        <v>13822241</v>
      </c>
      <c r="C49" s="5">
        <f t="shared" si="10"/>
        <v>20733361.5</v>
      </c>
    </row>
    <row r="50" spans="1:5" x14ac:dyDescent="0.25">
      <c r="A50" s="10">
        <v>43827</v>
      </c>
      <c r="B50" s="11">
        <v>13822241</v>
      </c>
      <c r="C50" s="12">
        <f>B50/$D$50</f>
        <v>6911120.5</v>
      </c>
      <c r="D50" s="9">
        <f>4.5/2.25</f>
        <v>2</v>
      </c>
      <c r="E50" s="1">
        <f>SUM(C39:C50)</f>
        <v>179689133</v>
      </c>
    </row>
    <row r="51" spans="1:5" x14ac:dyDescent="0.25">
      <c r="A51" s="10">
        <v>43858</v>
      </c>
      <c r="B51" s="11">
        <v>13822241</v>
      </c>
      <c r="C51" s="12">
        <f t="shared" ref="C51:C52" si="11">B51/$D$50</f>
        <v>6911120.5</v>
      </c>
    </row>
    <row r="52" spans="1:5" x14ac:dyDescent="0.25">
      <c r="A52" s="10">
        <v>43889</v>
      </c>
      <c r="B52" s="11">
        <v>13822241</v>
      </c>
      <c r="C52" s="12">
        <f t="shared" si="11"/>
        <v>6911120.5</v>
      </c>
    </row>
    <row r="53" spans="1:5" x14ac:dyDescent="0.25">
      <c r="A53" s="2">
        <v>43918</v>
      </c>
      <c r="B53" s="3">
        <v>13822241</v>
      </c>
      <c r="C53" s="5">
        <f t="shared" si="9"/>
        <v>13822241</v>
      </c>
    </row>
    <row r="54" spans="1:5" x14ac:dyDescent="0.25">
      <c r="A54" s="2">
        <v>43949</v>
      </c>
      <c r="B54" s="3">
        <v>13822241</v>
      </c>
      <c r="C54" s="5">
        <f t="shared" si="9"/>
        <v>13822241</v>
      </c>
    </row>
    <row r="55" spans="1:5" x14ac:dyDescent="0.25">
      <c r="A55" s="2">
        <v>43979</v>
      </c>
      <c r="B55" s="3">
        <v>13822241</v>
      </c>
      <c r="C55" s="5">
        <f t="shared" si="9"/>
        <v>13822241</v>
      </c>
    </row>
    <row r="56" spans="1:5" x14ac:dyDescent="0.25">
      <c r="A56" s="2">
        <v>44010</v>
      </c>
      <c r="B56" s="3">
        <v>13822241</v>
      </c>
      <c r="C56" s="5">
        <f>B56*$D$56</f>
        <v>20733361.5</v>
      </c>
      <c r="D56" s="9">
        <v>1.5</v>
      </c>
    </row>
    <row r="57" spans="1:5" x14ac:dyDescent="0.25">
      <c r="A57" s="2">
        <v>44040</v>
      </c>
      <c r="B57" s="3">
        <v>13822241</v>
      </c>
      <c r="C57" s="5">
        <f t="shared" ref="C57:C61" si="12">B57*$D$56</f>
        <v>20733361.5</v>
      </c>
    </row>
    <row r="58" spans="1:5" x14ac:dyDescent="0.25">
      <c r="A58" s="2">
        <v>44071</v>
      </c>
      <c r="B58" s="3">
        <v>13822241</v>
      </c>
      <c r="C58" s="5">
        <f t="shared" si="12"/>
        <v>20733361.5</v>
      </c>
    </row>
    <row r="59" spans="1:5" x14ac:dyDescent="0.25">
      <c r="A59" s="2">
        <v>44102</v>
      </c>
      <c r="B59" s="3">
        <v>13822241</v>
      </c>
      <c r="C59" s="5">
        <f t="shared" si="12"/>
        <v>20733361.5</v>
      </c>
    </row>
    <row r="60" spans="1:5" x14ac:dyDescent="0.25">
      <c r="A60" s="2">
        <v>44132</v>
      </c>
      <c r="B60" s="3">
        <v>13822241</v>
      </c>
      <c r="C60" s="5">
        <f t="shared" si="12"/>
        <v>20733361.5</v>
      </c>
    </row>
    <row r="61" spans="1:5" x14ac:dyDescent="0.25">
      <c r="A61" s="2">
        <v>44163</v>
      </c>
      <c r="B61" s="3">
        <v>13822241</v>
      </c>
      <c r="C61" s="5">
        <f t="shared" si="12"/>
        <v>20733361.5</v>
      </c>
    </row>
    <row r="62" spans="1:5" x14ac:dyDescent="0.25">
      <c r="A62" s="10">
        <v>44193</v>
      </c>
      <c r="B62" s="11">
        <v>13822241</v>
      </c>
      <c r="C62" s="12">
        <f>B62</f>
        <v>13822241</v>
      </c>
      <c r="D62" s="9">
        <v>1</v>
      </c>
      <c r="E62" s="1">
        <f>SUM(C51:C62)</f>
        <v>193511374</v>
      </c>
    </row>
    <row r="63" spans="1:5" x14ac:dyDescent="0.25">
      <c r="A63" s="10">
        <v>44224</v>
      </c>
      <c r="B63" s="11">
        <v>13822241</v>
      </c>
      <c r="C63" s="12">
        <f>B63</f>
        <v>13822241</v>
      </c>
    </row>
    <row r="64" spans="1:5" x14ac:dyDescent="0.25">
      <c r="A64" s="10">
        <v>44255</v>
      </c>
      <c r="B64" s="11">
        <v>13822241</v>
      </c>
      <c r="C64" s="12">
        <f>B64</f>
        <v>13822241</v>
      </c>
    </row>
    <row r="65" spans="1:5" x14ac:dyDescent="0.25">
      <c r="A65" s="2">
        <v>44283</v>
      </c>
      <c r="B65" s="3">
        <v>13822241</v>
      </c>
      <c r="C65" s="5">
        <f>B65*$D$65</f>
        <v>20733361.5</v>
      </c>
      <c r="D65" s="9">
        <v>1.5</v>
      </c>
    </row>
    <row r="66" spans="1:5" x14ac:dyDescent="0.25">
      <c r="A66" s="2">
        <v>44314</v>
      </c>
      <c r="B66" s="3">
        <v>13822241</v>
      </c>
      <c r="C66" s="5">
        <f t="shared" ref="C66:C67" si="13">B66*$D$65</f>
        <v>20733361.5</v>
      </c>
    </row>
    <row r="67" spans="1:5" x14ac:dyDescent="0.25">
      <c r="A67" s="2">
        <v>44344</v>
      </c>
      <c r="B67" s="3">
        <v>13822241</v>
      </c>
      <c r="C67" s="5">
        <f t="shared" si="13"/>
        <v>20733361.5</v>
      </c>
    </row>
    <row r="68" spans="1:5" x14ac:dyDescent="0.25">
      <c r="A68" s="2">
        <v>44375</v>
      </c>
      <c r="B68" s="3">
        <v>13822241</v>
      </c>
      <c r="C68" s="5">
        <f>B68*$D$68</f>
        <v>29026706.099999994</v>
      </c>
      <c r="D68" s="9">
        <f>D65*1.4</f>
        <v>2.0999999999999996</v>
      </c>
    </row>
    <row r="69" spans="1:5" x14ac:dyDescent="0.25">
      <c r="A69" s="2">
        <v>44405</v>
      </c>
      <c r="B69" s="3">
        <v>13822241</v>
      </c>
      <c r="C69" s="5">
        <f t="shared" ref="C69:C73" si="14">B69*$D$68</f>
        <v>29026706.099999994</v>
      </c>
    </row>
    <row r="70" spans="1:5" x14ac:dyDescent="0.25">
      <c r="A70" s="2">
        <v>44436</v>
      </c>
      <c r="B70" s="3">
        <v>13822241</v>
      </c>
      <c r="C70" s="5">
        <f t="shared" si="14"/>
        <v>29026706.099999994</v>
      </c>
    </row>
    <row r="71" spans="1:5" x14ac:dyDescent="0.25">
      <c r="A71" s="16">
        <v>44467</v>
      </c>
      <c r="B71" s="17">
        <v>13822241</v>
      </c>
      <c r="C71" s="18">
        <f t="shared" si="14"/>
        <v>29026706.099999994</v>
      </c>
      <c r="D71" s="19"/>
      <c r="E71" s="19"/>
    </row>
    <row r="72" spans="1:5" x14ac:dyDescent="0.25">
      <c r="A72" s="2">
        <v>44497</v>
      </c>
      <c r="B72" s="3">
        <v>13822241</v>
      </c>
      <c r="C72" s="5">
        <f t="shared" si="14"/>
        <v>29026706.099999994</v>
      </c>
    </row>
    <row r="73" spans="1:5" x14ac:dyDescent="0.25">
      <c r="A73" s="2">
        <v>44528</v>
      </c>
      <c r="B73" s="3">
        <v>13822241</v>
      </c>
      <c r="C73" s="5">
        <f t="shared" si="14"/>
        <v>29026706.099999994</v>
      </c>
    </row>
    <row r="74" spans="1:5" x14ac:dyDescent="0.25">
      <c r="A74" s="10">
        <v>44558</v>
      </c>
      <c r="B74" s="11">
        <v>13822241</v>
      </c>
      <c r="C74" s="12">
        <f>B74*$D$74</f>
        <v>20733361.5</v>
      </c>
      <c r="D74" s="9">
        <v>1.5</v>
      </c>
      <c r="E74" s="1">
        <f>SUM(C63:C74)</f>
        <v>284738164.59999996</v>
      </c>
    </row>
    <row r="75" spans="1:5" x14ac:dyDescent="0.25">
      <c r="A75" s="10">
        <v>44589</v>
      </c>
      <c r="B75" s="11">
        <v>13822241</v>
      </c>
      <c r="C75" s="12">
        <f t="shared" ref="C75:C76" si="15">B75*$D$74</f>
        <v>20733361.5</v>
      </c>
    </row>
    <row r="76" spans="1:5" x14ac:dyDescent="0.25">
      <c r="A76" s="10">
        <v>44620</v>
      </c>
      <c r="B76" s="11">
        <v>13822241</v>
      </c>
      <c r="C76" s="12">
        <f t="shared" si="15"/>
        <v>20733361.5</v>
      </c>
    </row>
    <row r="77" spans="1:5" x14ac:dyDescent="0.25">
      <c r="A77" s="2">
        <v>44648</v>
      </c>
      <c r="B77" s="3">
        <v>13822241</v>
      </c>
      <c r="C77" s="5">
        <f>B77*$D$77</f>
        <v>29026706.099999994</v>
      </c>
      <c r="D77" s="9">
        <f>D74*1.4</f>
        <v>2.0999999999999996</v>
      </c>
    </row>
    <row r="78" spans="1:5" x14ac:dyDescent="0.25">
      <c r="A78" s="2">
        <v>44679</v>
      </c>
      <c r="B78" s="3">
        <v>13822241</v>
      </c>
      <c r="C78" s="5">
        <f t="shared" ref="C78:C80" si="16">B78*$D$77</f>
        <v>29026706.099999994</v>
      </c>
    </row>
    <row r="79" spans="1:5" x14ac:dyDescent="0.25">
      <c r="A79" s="2">
        <v>44709</v>
      </c>
      <c r="B79" s="3">
        <v>13822241</v>
      </c>
      <c r="C79" s="5">
        <f t="shared" si="16"/>
        <v>29026706.099999994</v>
      </c>
    </row>
    <row r="80" spans="1:5" x14ac:dyDescent="0.25">
      <c r="A80" s="2">
        <v>44740</v>
      </c>
      <c r="B80" s="3">
        <v>13822241</v>
      </c>
      <c r="C80" s="5">
        <f t="shared" si="16"/>
        <v>29026706.099999994</v>
      </c>
    </row>
    <row r="81" spans="1:9" x14ac:dyDescent="0.25">
      <c r="A81" s="2">
        <v>44770</v>
      </c>
      <c r="B81" s="3">
        <v>13822241</v>
      </c>
      <c r="C81" s="5">
        <f>B81*$D$77+959878</f>
        <v>29986584.099999994</v>
      </c>
      <c r="D81" s="9">
        <f>C81/C80</f>
        <v>1.0330687883321352</v>
      </c>
    </row>
    <row r="82" spans="1:9" x14ac:dyDescent="0.25">
      <c r="A82" s="2">
        <v>44801</v>
      </c>
      <c r="B82" s="3">
        <v>13822241</v>
      </c>
      <c r="C82" s="5">
        <f t="shared" ref="C82:C84" si="17">B82*$D$77+959878</f>
        <v>29986584.099999994</v>
      </c>
    </row>
    <row r="83" spans="1:9" x14ac:dyDescent="0.25">
      <c r="A83" s="2">
        <v>44832</v>
      </c>
      <c r="B83" s="3">
        <v>13822241</v>
      </c>
      <c r="C83" s="5">
        <f t="shared" si="17"/>
        <v>29986584.099999994</v>
      </c>
    </row>
    <row r="84" spans="1:9" x14ac:dyDescent="0.25">
      <c r="A84" s="2">
        <v>44862</v>
      </c>
      <c r="B84" s="3">
        <v>13822241</v>
      </c>
      <c r="C84" s="5">
        <f t="shared" si="17"/>
        <v>29986584.099999994</v>
      </c>
    </row>
    <row r="85" spans="1:9" x14ac:dyDescent="0.25">
      <c r="A85" s="2">
        <v>44893</v>
      </c>
      <c r="B85" s="3">
        <v>13822241</v>
      </c>
      <c r="C85" s="5">
        <f>B85*$D$85-1</f>
        <v>29026705.099999994</v>
      </c>
      <c r="D85" s="9">
        <f>D77</f>
        <v>2.0999999999999996</v>
      </c>
    </row>
    <row r="86" spans="1:9" x14ac:dyDescent="0.25">
      <c r="A86" s="2">
        <v>44923</v>
      </c>
      <c r="B86" s="4"/>
      <c r="C86" s="4"/>
      <c r="E86" s="1">
        <f>SUM(C75:C86)</f>
        <v>306546588.89999998</v>
      </c>
    </row>
    <row r="87" spans="1:9" x14ac:dyDescent="0.25">
      <c r="A87" s="4" t="s">
        <v>0</v>
      </c>
      <c r="B87" s="5">
        <f>SUM(B2:B85)</f>
        <v>1161068244</v>
      </c>
      <c r="C87" s="5">
        <f>SUM(C2:C85)</f>
        <v>1161068243.6111112</v>
      </c>
      <c r="D87" s="1"/>
      <c r="E87" s="1"/>
    </row>
    <row r="88" spans="1:9" x14ac:dyDescent="0.25">
      <c r="C88" s="1"/>
    </row>
    <row r="91" spans="1:9" x14ac:dyDescent="0.25">
      <c r="H91" s="21" t="s">
        <v>18</v>
      </c>
      <c r="I91"/>
    </row>
    <row r="92" spans="1:9" x14ac:dyDescent="0.25">
      <c r="A92" s="4" t="s">
        <v>1</v>
      </c>
      <c r="B92" s="4" t="s">
        <v>5</v>
      </c>
      <c r="C92" s="4" t="s">
        <v>6</v>
      </c>
      <c r="D92" s="4"/>
      <c r="G92" s="21" t="s">
        <v>17</v>
      </c>
      <c r="H92" s="22" t="s">
        <v>16</v>
      </c>
      <c r="I92" s="22" t="s">
        <v>6</v>
      </c>
    </row>
    <row r="93" spans="1:9" x14ac:dyDescent="0.25">
      <c r="A93" s="4">
        <v>2015</v>
      </c>
      <c r="B93" s="25">
        <f>SUMPRODUCT((YEAR($A$2:$A$86)=$A93)*B$2:B$86)</f>
        <v>13822241</v>
      </c>
      <c r="C93" s="25">
        <f>SUMPRODUCT((YEAR($A$2:$A$86)=$A93)*C$2:C$86)</f>
        <v>1535804.5555555555</v>
      </c>
      <c r="D93" s="25"/>
      <c r="G93" s="23" t="s">
        <v>8</v>
      </c>
      <c r="H93" s="22">
        <v>13822241</v>
      </c>
      <c r="I93" s="22">
        <v>1535804.5555555555</v>
      </c>
    </row>
    <row r="94" spans="1:9" x14ac:dyDescent="0.25">
      <c r="A94" s="4">
        <v>2016</v>
      </c>
      <c r="B94" s="25">
        <f t="shared" ref="B94:C100" si="18">SUMPRODUCT((YEAR($A$2:$A$86)=$A94)*B$2:B$86)</f>
        <v>165866892</v>
      </c>
      <c r="C94" s="25">
        <f t="shared" si="18"/>
        <v>32251895.666666672</v>
      </c>
      <c r="D94" s="24"/>
      <c r="G94" s="23" t="s">
        <v>9</v>
      </c>
      <c r="H94" s="22">
        <v>165866892</v>
      </c>
      <c r="I94" s="22">
        <v>32251895.666666672</v>
      </c>
    </row>
    <row r="95" spans="1:9" x14ac:dyDescent="0.25">
      <c r="A95" s="4">
        <v>2017</v>
      </c>
      <c r="B95" s="25">
        <f t="shared" si="18"/>
        <v>165866892</v>
      </c>
      <c r="C95" s="25">
        <f t="shared" si="18"/>
        <v>52985257.166666664</v>
      </c>
      <c r="D95" s="24"/>
      <c r="G95" s="23" t="s">
        <v>10</v>
      </c>
      <c r="H95" s="22">
        <v>165866892</v>
      </c>
      <c r="I95" s="22">
        <v>52985257.166666664</v>
      </c>
    </row>
    <row r="96" spans="1:9" x14ac:dyDescent="0.25">
      <c r="A96" s="4">
        <v>2018</v>
      </c>
      <c r="B96" s="25">
        <f t="shared" si="18"/>
        <v>165866892</v>
      </c>
      <c r="C96" s="25">
        <f t="shared" si="18"/>
        <v>109810025.72222222</v>
      </c>
      <c r="D96" s="24"/>
      <c r="G96" s="23" t="s">
        <v>11</v>
      </c>
      <c r="H96" s="22">
        <v>165866892</v>
      </c>
      <c r="I96" s="22">
        <v>109810025.72222222</v>
      </c>
    </row>
    <row r="97" spans="1:9" x14ac:dyDescent="0.25">
      <c r="A97" s="4">
        <v>2019</v>
      </c>
      <c r="B97" s="25">
        <f t="shared" si="18"/>
        <v>165866892</v>
      </c>
      <c r="C97" s="25">
        <f t="shared" si="18"/>
        <v>179689133</v>
      </c>
      <c r="D97" s="24"/>
      <c r="G97" s="23" t="s">
        <v>12</v>
      </c>
      <c r="H97" s="22">
        <v>165866892</v>
      </c>
      <c r="I97" s="22">
        <v>179689133</v>
      </c>
    </row>
    <row r="98" spans="1:9" x14ac:dyDescent="0.25">
      <c r="A98" s="4">
        <v>2020</v>
      </c>
      <c r="B98" s="25">
        <f t="shared" si="18"/>
        <v>165866892</v>
      </c>
      <c r="C98" s="25">
        <f t="shared" si="18"/>
        <v>193511374</v>
      </c>
      <c r="D98" s="24"/>
      <c r="G98" s="23" t="s">
        <v>13</v>
      </c>
      <c r="H98" s="22">
        <v>165866892</v>
      </c>
      <c r="I98" s="22">
        <v>193511374</v>
      </c>
    </row>
    <row r="99" spans="1:9" x14ac:dyDescent="0.25">
      <c r="A99" s="4">
        <v>2021</v>
      </c>
      <c r="B99" s="25">
        <f t="shared" si="18"/>
        <v>165866892</v>
      </c>
      <c r="C99" s="25">
        <f t="shared" si="18"/>
        <v>284738164.59999996</v>
      </c>
      <c r="D99" s="24"/>
      <c r="G99" s="23" t="s">
        <v>14</v>
      </c>
      <c r="H99" s="22">
        <v>165866892</v>
      </c>
      <c r="I99" s="22">
        <v>284738164.59999996</v>
      </c>
    </row>
    <row r="100" spans="1:9" x14ac:dyDescent="0.25">
      <c r="A100" s="4">
        <v>2022</v>
      </c>
      <c r="B100" s="25">
        <f t="shared" si="18"/>
        <v>152044651</v>
      </c>
      <c r="C100" s="25">
        <f t="shared" si="18"/>
        <v>306546588.89999998</v>
      </c>
      <c r="D100" s="24"/>
      <c r="G100" s="23" t="s">
        <v>15</v>
      </c>
      <c r="H100" s="22">
        <v>152044651</v>
      </c>
      <c r="I100" s="22">
        <v>306546588.89999998</v>
      </c>
    </row>
    <row r="101" spans="1:9" x14ac:dyDescent="0.25">
      <c r="A101" s="4"/>
      <c r="B101" s="20">
        <f>SUM(B93:B100)</f>
        <v>1161068244</v>
      </c>
      <c r="C101" s="20">
        <f>SUM(C93:C100)</f>
        <v>1161068243.6111112</v>
      </c>
      <c r="D101" s="20"/>
      <c r="G101" s="23" t="s">
        <v>7</v>
      </c>
      <c r="H101" s="22">
        <v>1161068244</v>
      </c>
      <c r="I101" s="22">
        <v>1161068243.6111112</v>
      </c>
    </row>
  </sheetData>
  <pageMargins left="0.45" right="0.34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ЗАО "АТОЛЛ"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Строганова Елена Иванована</dc:creator>
  <cp:lastModifiedBy>user</cp:lastModifiedBy>
  <cp:lastPrinted>2015-11-13T10:52:51Z</cp:lastPrinted>
  <dcterms:created xsi:type="dcterms:W3CDTF">2015-11-11T13:28:50Z</dcterms:created>
  <dcterms:modified xsi:type="dcterms:W3CDTF">2015-11-20T18:37:07Z</dcterms:modified>
</cp:coreProperties>
</file>