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465" windowWidth="20730" windowHeight="11760" tabRatio="786" activeTab="1"/>
  </bookViews>
  <sheets>
    <sheet name="БД" sheetId="11" r:id="rId1"/>
    <sheet name="Учёт" sheetId="12" r:id="rId2"/>
    <sheet name="Отчёт" sheetId="16" r:id="rId3"/>
  </sheets>
  <definedNames>
    <definedName name="AristoRod">БД!$J$22</definedName>
    <definedName name="Concave_13_плоские">БД!$K$14</definedName>
    <definedName name="Pipe_9_круглые">БД!$K$12</definedName>
    <definedName name="PowerArc">БД!$J$16:$J$17</definedName>
    <definedName name="PowerBridge">БД!$J$19:$J$20</definedName>
    <definedName name="АН">БД!$I$12:$I$14</definedName>
    <definedName name="Вид_операции">БД!#REF!</definedName>
    <definedName name="Ед._измерения">БД!$E$3:$E$23</definedName>
    <definedName name="Керамические_подкладки">БД!$K$3:$K$4</definedName>
    <definedName name="Круги">БД!$L$3:$L$4</definedName>
    <definedName name="Материал">БД!$G$3:$G$8</definedName>
    <definedName name="Материал1">БД!$B$3:$B$23</definedName>
    <definedName name="Отрезные">БД!$L$15:$L$16</definedName>
    <definedName name="Св_08Г2С">БД!$J$24</definedName>
    <definedName name="Св_10ГНА">БД!$J$26</definedName>
    <definedName name="Св_10НМА">БД!$J$12:$J$13</definedName>
    <definedName name="Сварочная_проволока">БД!$J$3:$J$8</definedName>
    <definedName name="Стеклоткань">БД!$M$3</definedName>
    <definedName name="Т">БД!$M$12:$M$13</definedName>
    <definedName name="УОНИ_13\55">БД!$H$12:$H$13</definedName>
    <definedName name="УОНИИ_13\55">БД!$H$15:$H$16</definedName>
    <definedName name="Участок">БД!$O$3:$O$10</definedName>
    <definedName name="Флюс">БД!$I$3:$I$5</definedName>
    <definedName name="Шлифовальные">БД!$L$12:$L$13</definedName>
    <definedName name="Электроды">БД!$H$3:$H$4</definedName>
  </definedNames>
  <calcPr calcId="162913"/>
  <pivotCaches>
    <pivotCache cacheId="25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2" l="1"/>
  <c r="J12" i="12"/>
  <c r="J9" i="12"/>
  <c r="J5" i="12"/>
  <c r="N14" i="12"/>
  <c r="N15" i="12"/>
  <c r="N13" i="12"/>
  <c r="J13" i="12" l="1"/>
  <c r="J14" i="12" s="1"/>
  <c r="J15" i="12" s="1"/>
  <c r="J6" i="12"/>
  <c r="J7" i="12" s="1"/>
  <c r="J8" i="12" s="1"/>
  <c r="J10" i="12"/>
  <c r="J11" i="12" s="1"/>
  <c r="F12" i="12"/>
  <c r="F13" i="12"/>
  <c r="F14" i="12"/>
  <c r="F15" i="12"/>
  <c r="F16" i="12"/>
  <c r="F5" i="12" l="1"/>
  <c r="F6" i="12"/>
  <c r="F7" i="12"/>
  <c r="F8" i="12"/>
  <c r="F9" i="12"/>
  <c r="F10" i="12"/>
  <c r="F11" i="12"/>
  <c r="H1" i="16"/>
  <c r="D1" i="16"/>
  <c r="E1" i="16"/>
</calcChain>
</file>

<file path=xl/comments1.xml><?xml version="1.0" encoding="utf-8"?>
<comments xmlns="http://schemas.openxmlformats.org/spreadsheetml/2006/main">
  <authors>
    <author>LD</author>
  </authors>
  <commentList>
    <comment ref="H13" authorId="0" shapeId="0">
      <text>
        <r>
          <rPr>
            <b/>
            <sz val="8"/>
            <color indexed="81"/>
            <rFont val="Tahoma"/>
            <family val="2"/>
            <charset val="204"/>
          </rPr>
          <t>LD:</t>
        </r>
        <r>
          <rPr>
            <sz val="8"/>
            <color indexed="81"/>
            <rFont val="Tahoma"/>
            <family val="2"/>
            <charset val="204"/>
          </rPr>
          <t xml:space="preserve">
Передали на др Участок, Значит в расчёте Расходов на СМР - не участвует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  <charset val="204"/>
          </rPr>
          <t>LD:</t>
        </r>
        <r>
          <rPr>
            <sz val="8"/>
            <color indexed="81"/>
            <rFont val="Tahoma"/>
            <family val="2"/>
            <charset val="204"/>
          </rPr>
          <t xml:space="preserve">
Всего израсходовано на СМР</t>
        </r>
      </text>
    </comment>
  </commentList>
</comments>
</file>

<file path=xl/sharedStrings.xml><?xml version="1.0" encoding="utf-8"?>
<sst xmlns="http://schemas.openxmlformats.org/spreadsheetml/2006/main" count="219" uniqueCount="64">
  <si>
    <t>Маркировка</t>
  </si>
  <si>
    <t>№ партии</t>
  </si>
  <si>
    <t>PowerArc</t>
  </si>
  <si>
    <t>PowerBridge</t>
  </si>
  <si>
    <t>Материал</t>
  </si>
  <si>
    <t>Диаметр (мм)</t>
  </si>
  <si>
    <t xml:space="preserve">Электроды </t>
  </si>
  <si>
    <t>Электроды</t>
  </si>
  <si>
    <t>Флюс</t>
  </si>
  <si>
    <t>AristoRod</t>
  </si>
  <si>
    <t>Стеклоткань</t>
  </si>
  <si>
    <t>Ед. измерения</t>
  </si>
  <si>
    <t>кг.</t>
  </si>
  <si>
    <t>м2</t>
  </si>
  <si>
    <t>шт</t>
  </si>
  <si>
    <t>Сварочная_проволока</t>
  </si>
  <si>
    <t>Керамические_подкладки</t>
  </si>
  <si>
    <t>УОНИ_13\55</t>
  </si>
  <si>
    <t>УОНИИ_13\55</t>
  </si>
  <si>
    <t>Ед._измерения</t>
  </si>
  <si>
    <t>Св_10НМА</t>
  </si>
  <si>
    <t>Св_08Г2С</t>
  </si>
  <si>
    <t>Св_10ГНА</t>
  </si>
  <si>
    <t>Приход</t>
  </si>
  <si>
    <t>Участок</t>
  </si>
  <si>
    <t>Дата</t>
  </si>
  <si>
    <t>СКЛАД</t>
  </si>
  <si>
    <t>Диаметр 4 мм</t>
  </si>
  <si>
    <t>Диаметр 3 мм</t>
  </si>
  <si>
    <t>Диаметр 2 мм</t>
  </si>
  <si>
    <t>Диаметр 1,2 мм</t>
  </si>
  <si>
    <t>Диаметр 1,6 мм</t>
  </si>
  <si>
    <t>Общий итог</t>
  </si>
  <si>
    <t>(Все)</t>
  </si>
  <si>
    <t>Дата составления:</t>
  </si>
  <si>
    <t>Круги</t>
  </si>
  <si>
    <t>Шлифовальные</t>
  </si>
  <si>
    <t>125 мм</t>
  </si>
  <si>
    <t>250 мм</t>
  </si>
  <si>
    <t>Отрезные</t>
  </si>
  <si>
    <t>9мм</t>
  </si>
  <si>
    <t>13мм</t>
  </si>
  <si>
    <t>Pipe_9_круглые</t>
  </si>
  <si>
    <t>Concave_13_плоские</t>
  </si>
  <si>
    <t>d=9мм</t>
  </si>
  <si>
    <t>l=13мм</t>
  </si>
  <si>
    <t>Передача</t>
  </si>
  <si>
    <t>Всего Приход</t>
  </si>
  <si>
    <t>Остаток на Участке</t>
  </si>
  <si>
    <t>АН</t>
  </si>
  <si>
    <t>Диаметр/Марка</t>
  </si>
  <si>
    <t>Т</t>
  </si>
  <si>
    <t>ПОСТАВЩИК</t>
  </si>
  <si>
    <t>Значения</t>
  </si>
  <si>
    <t>1658-2015/0885</t>
  </si>
  <si>
    <t>Всего Передача</t>
  </si>
  <si>
    <t>Сумма по полю Расход на СМР</t>
  </si>
  <si>
    <t>Всего остаток на Участке</t>
  </si>
  <si>
    <t xml:space="preserve"> Расход на СМР</t>
  </si>
  <si>
    <t>Сумма по полю  Расход на СМР</t>
  </si>
  <si>
    <t>6у</t>
  </si>
  <si>
    <t>(пусто)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</si>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</sst>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  <xf numFmtId="0" fontId="5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/>
    <xf numFmtId="0" fontId="0" fillId="2" borderId="0" xfId="0" applyNumberFormat="1" applyFill="1"/>
    <xf numFmtId="164" fontId="3" fillId="0" borderId="0" xfId="0" applyNumberFormat="1" applyFont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3" fillId="3" borderId="0" xfId="0" applyNumberFormat="1" applyFont="1" applyFill="1" applyAlignment="1">
      <alignment horizontal="center"/>
    </xf>
    <xf numFmtId="0" fontId="3" fillId="4" borderId="0" xfId="0" applyNumberFormat="1" applyFont="1" applyFill="1" applyAlignment="1">
      <alignment horizontal="center"/>
    </xf>
  </cellXfs>
  <cellStyles count="1">
    <cellStyle name="Обычный" xfId="0" builtinId="0"/>
  </cellStyles>
  <dxfs count="130"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dd/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1</xdr:row>
          <xdr:rowOff>19050</xdr:rowOff>
        </xdr:from>
        <xdr:to>
          <xdr:col>9</xdr:col>
          <xdr:colOff>0</xdr:colOff>
          <xdr:row>2</xdr:row>
          <xdr:rowOff>171450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ОБНОВИТЬ</a:t>
              </a:r>
            </a:p>
          </xdr:txBody>
        </xdr:sp>
        <xdr:clientData fPrintsWithSheet="0"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Ярослав" refreshedDate="42327.678938310186" createdVersion="4" refreshedVersion="6" minRefreshableVersion="3" recordCount="12">
  <cacheSource type="worksheet">
    <worksheetSource name="Таблица10"/>
  </cacheSource>
  <cacheFields count="13">
    <cacheField name="Дата" numFmtId="0">
      <sharedItems containsNonDate="0" containsDate="1" containsString="0" containsBlank="1" minDate="2015-10-13T00:00:00" maxDate="2015-11-16T00:00:00" count="10">
        <d v="2015-10-14T00:00:00"/>
        <d v="2015-10-15T00:00:00"/>
        <d v="2015-10-31T00:00:00"/>
        <d v="2015-11-15T00:00:00"/>
        <d v="2015-10-13T00:00:00"/>
        <d v="2015-11-14T00:00:00"/>
        <d v="2015-10-20T00:00:00"/>
        <d v="2015-11-01T00:00:00"/>
        <d v="2015-11-10T00:00:00"/>
        <m/>
      </sharedItems>
    </cacheField>
    <cacheField name="Материал" numFmtId="0">
      <sharedItems containsBlank="1" count="8">
        <s v="Электроды"/>
        <s v="Флюс"/>
        <m/>
        <s v="Керамические_подкладки" u="1"/>
        <s v="Круги_шлифовальные" u="1"/>
        <s v="Сварочная_проволока" u="1"/>
        <s v="Стеклоткань" u="1"/>
        <s v="Круги" u="1"/>
      </sharedItems>
    </cacheField>
    <cacheField name="Маркировка" numFmtId="0">
      <sharedItems containsBlank="1" count="18">
        <s v="УОНИИ_13\55"/>
        <s v="УОНИ_13\55"/>
        <s v="АН"/>
        <m/>
        <s v="Т" u="1"/>
        <s v="PowerArc" u="1"/>
        <s v="Pipe_9_круглые" u="1"/>
        <s v="АН_348" u="1"/>
        <s v="АН_47" u="1"/>
        <s v="_125мм" u="1"/>
        <s v="AristoRod" u="1"/>
        <s v="_250мм" u="1"/>
        <s v="Т3" u="1"/>
        <s v="Шлифовальные" u="1"/>
        <s v="PowerBridge" u="1"/>
        <s v="Св_10НМА" u="1"/>
        <s v="Отрезные" u="1"/>
        <s v="Concave_13_плоские" u="1"/>
      </sharedItems>
    </cacheField>
    <cacheField name="Диаметр/Марка" numFmtId="0">
      <sharedItems containsBlank="1" containsMixedTypes="1" containsNumber="1" containsInteger="1" minValue="3" maxValue="348" count="7">
        <s v="Диаметр 4 мм"/>
        <s v="Диаметр 3 мм"/>
        <n v="47"/>
        <m/>
        <n v="13" u="1"/>
        <n v="348" u="1"/>
        <n v="3" u="1"/>
      </sharedItems>
    </cacheField>
    <cacheField name="№ партии" numFmtId="0">
      <sharedItems containsBlank="1" containsMixedTypes="1" containsNumber="1" containsInteger="1" minValue="5" maxValue="7070525" count="14">
        <s v="1658-2015/0885"/>
        <n v="5"/>
        <s v="6у"/>
        <m/>
        <n v="51020" u="1"/>
        <n v="272" u="1"/>
        <n v="52547" u="1"/>
        <n v="1658" u="1"/>
        <n v="7070525" u="1"/>
        <n v="40038" u="1"/>
        <n v="104639" u="1"/>
        <n v="274" u="1"/>
        <n v="44478" u="1"/>
        <n v="40052" u="1"/>
      </sharedItems>
    </cacheField>
    <cacheField name="Ед. измерения" numFmtId="0">
      <sharedItems containsBlank="1" count="5">
        <s v="кг."/>
        <s v=""/>
        <m u="1"/>
        <s v="м2" u="1"/>
        <s v="шт" u="1"/>
      </sharedItems>
    </cacheField>
    <cacheField name="Приход" numFmtId="0">
      <sharedItems containsString="0" containsBlank="1" containsNumber="1" containsInteger="1" minValue="300" maxValue="7000"/>
    </cacheField>
    <cacheField name="Передача" numFmtId="0">
      <sharedItems containsString="0" containsBlank="1" containsNumber="1" containsInteger="1" minValue="1000" maxValue="1000"/>
    </cacheField>
    <cacheField name="Остаток на Участке" numFmtId="0">
      <sharedItems containsString="0" containsBlank="1" containsNumber="1" containsInteger="1" minValue="20" maxValue="6000"/>
    </cacheField>
    <cacheField name=" Расход на СМР" numFmtId="0">
      <sharedItems containsSemiMixedTypes="0" containsString="0" containsNumber="1" containsInteger="1" minValue="0" maxValue="4000"/>
    </cacheField>
    <cacheField name="Столбец1" numFmtId="0">
      <sharedItems containsString="0" containsBlank="1" containsNumber="1" containsInteger="1" minValue="0" maxValue="4000"/>
    </cacheField>
    <cacheField name="Столбец2" numFmtId="0">
      <sharedItems containsString="0" containsBlank="1" containsNumber="1" containsInteger="1" minValue="5500" maxValue="5500"/>
    </cacheField>
    <cacheField name="Расход на СМР" numFmtId="0" formula="Приход-Передача-'Остаток на Участке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x v="0"/>
    <x v="0"/>
    <x v="0"/>
    <n v="1860"/>
    <m/>
    <m/>
    <n v="0"/>
    <m/>
    <m/>
  </r>
  <r>
    <x v="1"/>
    <x v="0"/>
    <x v="0"/>
    <x v="0"/>
    <x v="0"/>
    <x v="0"/>
    <m/>
    <m/>
    <n v="1860"/>
    <n v="0"/>
    <m/>
    <m/>
  </r>
  <r>
    <x v="2"/>
    <x v="0"/>
    <x v="0"/>
    <x v="0"/>
    <x v="0"/>
    <x v="0"/>
    <m/>
    <m/>
    <n v="1200"/>
    <n v="660"/>
    <m/>
    <m/>
  </r>
  <r>
    <x v="3"/>
    <x v="0"/>
    <x v="0"/>
    <x v="0"/>
    <x v="0"/>
    <x v="0"/>
    <m/>
    <m/>
    <n v="700"/>
    <n v="500"/>
    <m/>
    <m/>
  </r>
  <r>
    <x v="4"/>
    <x v="0"/>
    <x v="1"/>
    <x v="1"/>
    <x v="1"/>
    <x v="0"/>
    <n v="300"/>
    <m/>
    <m/>
    <n v="0"/>
    <m/>
    <m/>
  </r>
  <r>
    <x v="5"/>
    <x v="0"/>
    <x v="1"/>
    <x v="1"/>
    <x v="1"/>
    <x v="0"/>
    <m/>
    <m/>
    <n v="150"/>
    <n v="150"/>
    <m/>
    <m/>
  </r>
  <r>
    <x v="3"/>
    <x v="0"/>
    <x v="1"/>
    <x v="1"/>
    <x v="1"/>
    <x v="0"/>
    <m/>
    <m/>
    <n v="20"/>
    <n v="130"/>
    <m/>
    <m/>
  </r>
  <r>
    <x v="1"/>
    <x v="1"/>
    <x v="2"/>
    <x v="2"/>
    <x v="2"/>
    <x v="0"/>
    <n v="7000"/>
    <m/>
    <m/>
    <n v="0"/>
    <m/>
    <m/>
  </r>
  <r>
    <x v="6"/>
    <x v="1"/>
    <x v="2"/>
    <x v="2"/>
    <x v="2"/>
    <x v="0"/>
    <m/>
    <n v="1000"/>
    <n v="6000"/>
    <n v="0"/>
    <n v="0"/>
    <m/>
  </r>
  <r>
    <x v="7"/>
    <x v="1"/>
    <x v="2"/>
    <x v="2"/>
    <x v="2"/>
    <x v="0"/>
    <m/>
    <m/>
    <n v="2000"/>
    <n v="4000"/>
    <n v="4000"/>
    <m/>
  </r>
  <r>
    <x v="8"/>
    <x v="1"/>
    <x v="2"/>
    <x v="2"/>
    <x v="2"/>
    <x v="0"/>
    <m/>
    <m/>
    <n v="500"/>
    <n v="1500"/>
    <n v="1500"/>
    <n v="5500"/>
  </r>
  <r>
    <x v="9"/>
    <x v="2"/>
    <x v="3"/>
    <x v="3"/>
    <x v="3"/>
    <x v="1"/>
    <m/>
    <m/>
    <m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2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4" indent="0" compact="0" compactData="0" multipleFieldFilters="0">
  <location ref="A5:J11" firstHeaderRow="1" firstDataRow="2" firstDataCol="5" rowPageCount="1" colPageCount="1"/>
  <pivotFields count="13">
    <pivotField axis="axisPage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compact="0" outline="0" showAll="0" defaultSubtotal="0">
      <items count="8">
        <item x="1"/>
        <item x="0"/>
        <item m="1" x="5"/>
        <item m="1" x="6"/>
        <item m="1" x="4"/>
        <item m="1" x="7"/>
        <item m="1" x="3"/>
        <item x="2"/>
      </items>
    </pivotField>
    <pivotField axis="axisRow" compact="0" outline="0" showAll="0" defaultSubtotal="0">
      <items count="18">
        <item sd="0" m="1" x="8"/>
        <item sd="0" x="1"/>
        <item sd="0" x="3"/>
        <item sd="0" m="1" x="7"/>
        <item sd="0" m="1" x="15"/>
        <item sd="0" m="1" x="5"/>
        <item sd="0" m="1" x="14"/>
        <item sd="0" m="1" x="10"/>
        <item sd="0" m="1" x="12"/>
        <item sd="0" m="1" x="9"/>
        <item sd="0" m="1" x="11"/>
        <item sd="0" m="1" x="13"/>
        <item sd="0" m="1" x="6"/>
        <item sd="0" m="1" x="17"/>
        <item sd="0" m="1" x="16"/>
        <item sd="0" x="2"/>
        <item sd="0" m="1" x="4"/>
        <item sd="0" x="0"/>
      </items>
    </pivotField>
    <pivotField axis="axisRow" compact="0" outline="0" showAll="0" defaultSubtotal="0">
      <items count="7">
        <item x="2"/>
        <item m="1" x="5"/>
        <item x="0"/>
        <item m="1" x="6"/>
        <item m="1" x="4"/>
        <item x="1"/>
        <item x="3"/>
      </items>
    </pivotField>
    <pivotField axis="axisRow" compact="0" outline="0" showAll="0" defaultSubtotal="0">
      <items count="14">
        <item m="1" x="5"/>
        <item m="1" x="11"/>
        <item m="1" x="13"/>
        <item m="1" x="4"/>
        <item m="1" x="9"/>
        <item m="1" x="12"/>
        <item m="1" x="8"/>
        <item m="1" x="6"/>
        <item m="1" x="10"/>
        <item x="0"/>
        <item m="1" x="7"/>
        <item x="1"/>
        <item x="2"/>
        <item x="3"/>
      </items>
    </pivotField>
    <pivotField axis="axisRow" compact="0" outline="0" showAll="0" defaultSubtotal="0">
      <items count="5">
        <item x="1"/>
        <item x="0"/>
        <item m="1" x="3"/>
        <item m="1" x="4"/>
        <item m="1" x="2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dragToRow="0" dragToCol="0" dragToPage="0" showAll="0" defaultSubtotal="0"/>
  </pivotFields>
  <rowFields count="5">
    <field x="1"/>
    <field x="2"/>
    <field x="3"/>
    <field x="4"/>
    <field x="5"/>
  </rowFields>
  <rowItems count="5">
    <i>
      <x/>
      <x v="15"/>
    </i>
    <i>
      <x v="1"/>
      <x v="1"/>
    </i>
    <i r="1">
      <x v="17"/>
    </i>
    <i>
      <x v="7"/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Всего Приход" fld="6" baseField="5" baseItem="1"/>
    <dataField name="Всего Передача" fld="7" baseField="5" baseItem="1"/>
    <dataField name="Всего остаток на Участке" fld="8" subtotal="min" baseField="5" baseItem="1"/>
    <dataField name="Сумма по полю Расход на СМР" fld="12" baseField="0" baseItem="0"/>
    <dataField name="Сумма по полю  Расход на СМР" fld="9" baseField="0" baseItem="0"/>
  </dataFields>
  <formats count="27">
    <format dxfId="108">
      <pivotArea dataOnly="0" labelOnly="1" grandRow="1" outline="0" fieldPosition="0"/>
    </format>
    <format dxfId="107">
      <pivotArea dataOnly="0" labelOnly="1" outline="0" fieldPosition="0">
        <references count="1">
          <reference field="5" count="0"/>
        </references>
      </pivotArea>
    </format>
    <format dxfId="106">
      <pivotArea field="1" type="button" dataOnly="0" labelOnly="1" outline="0" axis="axisRow" fieldPosition="0"/>
    </format>
    <format dxfId="105">
      <pivotArea field="2" type="button" dataOnly="0" labelOnly="1" outline="0" axis="axisRow" fieldPosition="1"/>
    </format>
    <format dxfId="104">
      <pivotArea field="3" type="button" dataOnly="0" labelOnly="1" outline="0" axis="axisRow" fieldPosition="2"/>
    </format>
    <format dxfId="103">
      <pivotArea field="4" type="button" dataOnly="0" labelOnly="1" outline="0" axis="axisRow" fieldPosition="3"/>
    </format>
    <format dxfId="102">
      <pivotArea field="5" type="button" dataOnly="0" labelOnly="1" outline="0" axis="axisRow" fieldPosition="4"/>
    </format>
    <format dxfId="10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0">
      <pivotArea field="1" type="button" dataOnly="0" labelOnly="1" outline="0" axis="axisRow" fieldPosition="0"/>
    </format>
    <format dxfId="99">
      <pivotArea field="2" type="button" dataOnly="0" labelOnly="1" outline="0" axis="axisRow" fieldPosition="1"/>
    </format>
    <format dxfId="98">
      <pivotArea field="3" type="button" dataOnly="0" labelOnly="1" outline="0" axis="axisRow" fieldPosition="2"/>
    </format>
    <format dxfId="97">
      <pivotArea field="4" type="button" dataOnly="0" labelOnly="1" outline="0" axis="axisRow" fieldPosition="3"/>
    </format>
    <format dxfId="96">
      <pivotArea field="5" type="button" dataOnly="0" labelOnly="1" outline="0" axis="axisRow" fieldPosition="4"/>
    </format>
    <format dxfId="9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4">
      <pivotArea field="1" type="button" dataOnly="0" labelOnly="1" outline="0" axis="axisRow" fieldPosition="0"/>
    </format>
    <format dxfId="93">
      <pivotArea field="2" type="button" dataOnly="0" labelOnly="1" outline="0" axis="axisRow" fieldPosition="1"/>
    </format>
    <format dxfId="92">
      <pivotArea field="3" type="button" dataOnly="0" labelOnly="1" outline="0" axis="axisRow" fieldPosition="2"/>
    </format>
    <format dxfId="91">
      <pivotArea field="4" type="button" dataOnly="0" labelOnly="1" outline="0" axis="axisRow" fieldPosition="3"/>
    </format>
    <format dxfId="90">
      <pivotArea field="5" type="button" dataOnly="0" labelOnly="1" outline="0" axis="axisRow" fieldPosition="4"/>
    </format>
    <format dxfId="8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8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8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8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8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82">
      <pivotArea dataOnly="0"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G2:G8" totalsRowShown="0" headerRowDxfId="129">
  <autoFilter ref="G2:G8"/>
  <tableColumns count="1">
    <tableColumn id="1" name="Материал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H2:H4" totalsRowShown="0" headerRowDxfId="128">
  <autoFilter ref="H2:H4"/>
  <tableColumns count="1">
    <tableColumn id="1" name="Электроды 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I2:I5" totalsRowShown="0" headerRowDxfId="127">
  <autoFilter ref="I2:I5"/>
  <tableColumns count="1">
    <tableColumn id="1" name="Флюс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J2:J8" totalsRowShown="0" headerRowDxfId="126">
  <autoFilter ref="J2:J8"/>
  <tableColumns count="1">
    <tableColumn id="1" name="Сварочная_проволока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K2:K4" totalsRowShown="0" headerRowDxfId="125">
  <autoFilter ref="K2:K4"/>
  <tableColumns count="1">
    <tableColumn id="1" name="Керамические_подкладки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L2:L4" totalsRowShown="0" headerRowDxfId="124">
  <autoFilter ref="L2:L4"/>
  <tableColumns count="1">
    <tableColumn id="1" name="Круги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M2:M3" totalsRowShown="0" headerRowDxfId="123">
  <autoFilter ref="M2:M3"/>
  <tableColumns count="1">
    <tableColumn id="1" name="Стеклоткань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Таблица9" displayName="Таблица9" ref="O2:O10" totalsRowShown="0" headerRowDxfId="122">
  <autoFilter ref="O2:O10"/>
  <tableColumns count="1">
    <tableColumn id="1" name="Участок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0" name="Таблица10" displayName="Таблица10" ref="A4:L16" totalsRowShown="0" headerRowDxfId="121" dataDxfId="120">
  <autoFilter ref="A4:L16"/>
  <tableColumns count="12">
    <tableColumn id="1" name="Дата" dataDxfId="119"/>
    <tableColumn id="2" name="Материал" dataDxfId="118"/>
    <tableColumn id="3" name="Маркировка" dataDxfId="117"/>
    <tableColumn id="4" name="Диаметр/Марка" dataDxfId="116"/>
    <tableColumn id="6" name="№ партии" dataDxfId="115"/>
    <tableColumn id="11" name="Ед. измерения" dataDxfId="114">
      <calculatedColumnFormula>IFERROR(INDEX(Ед._измерения,MATCH(Учёт!B5,Материал1,0)),"")</calculatedColumnFormula>
    </tableColumn>
    <tableColumn id="10" name="Приход" dataDxfId="113"/>
    <tableColumn id="5" name="Передача" dataDxfId="112"/>
    <tableColumn id="8" name="Остаток на Участке" dataDxfId="111"/>
    <tableColumn id="7" name=" Расход на СМР" dataDxfId="27">
      <calculatedColumnFormula>SUMIFS($G$5:$G$2000,$C$5:$C$2000,C5,$A$5:$A$2000,"&lt;"&amp;A5)-I5-SUMIFS($J$5:$J$2000,$C$5:$C$2000,C5,$A$5:$A$2000,"&lt;"&amp;A5)-SUMIFS($H$5:$H$2000,$C$5:$C$2000,C5,$A$5:$A$2000,"&lt;="&amp;A5)</calculatedColumnFormula>
    </tableColumn>
    <tableColumn id="9" name="Столбец1" dataDxfId="110"/>
    <tableColumn id="12" name="Столбец2" dataDxfId="10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O26"/>
  <sheetViews>
    <sheetView topLeftCell="D1" zoomScale="118" zoomScaleNormal="118" zoomScalePageLayoutView="118" workbookViewId="0">
      <selection activeCell="O26" sqref="O26"/>
    </sheetView>
  </sheetViews>
  <sheetFormatPr defaultColWidth="9" defaultRowHeight="12.75" x14ac:dyDescent="0.2"/>
  <cols>
    <col min="2" max="2" width="25.6640625" customWidth="1"/>
    <col min="3" max="3" width="29.6640625" customWidth="1"/>
    <col min="4" max="4" width="16.5" style="22" customWidth="1"/>
    <col min="5" max="5" width="15.6640625" bestFit="1" customWidth="1"/>
    <col min="6" max="6" width="4.1640625" customWidth="1"/>
    <col min="7" max="7" width="25.6640625" bestFit="1" customWidth="1"/>
    <col min="8" max="8" width="15.33203125" bestFit="1" customWidth="1"/>
    <col min="9" max="9" width="9" customWidth="1"/>
    <col min="10" max="10" width="26.1640625" customWidth="1"/>
    <col min="11" max="11" width="30.1640625" customWidth="1"/>
    <col min="12" max="12" width="26.33203125" customWidth="1"/>
    <col min="13" max="13" width="16.33203125" customWidth="1"/>
    <col min="14" max="14" width="9.33203125" customWidth="1"/>
    <col min="15" max="15" width="20.33203125" customWidth="1"/>
  </cols>
  <sheetData>
    <row r="2" spans="2:15" x14ac:dyDescent="0.2">
      <c r="B2" s="1" t="s">
        <v>4</v>
      </c>
      <c r="C2" s="1" t="s">
        <v>0</v>
      </c>
      <c r="D2" s="26" t="s">
        <v>5</v>
      </c>
      <c r="E2" s="1" t="s">
        <v>19</v>
      </c>
      <c r="G2" s="1" t="s">
        <v>4</v>
      </c>
      <c r="H2" s="1" t="s">
        <v>6</v>
      </c>
      <c r="I2" s="1" t="s">
        <v>8</v>
      </c>
      <c r="J2" s="1" t="s">
        <v>15</v>
      </c>
      <c r="K2" s="1" t="s">
        <v>16</v>
      </c>
      <c r="L2" s="1" t="s">
        <v>35</v>
      </c>
      <c r="M2" s="1" t="s">
        <v>10</v>
      </c>
      <c r="O2" s="1" t="s">
        <v>24</v>
      </c>
    </row>
    <row r="3" spans="2:15" x14ac:dyDescent="0.2">
      <c r="B3" t="s">
        <v>6</v>
      </c>
      <c r="C3" t="s">
        <v>17</v>
      </c>
      <c r="D3" s="22" t="s">
        <v>27</v>
      </c>
      <c r="E3" t="s">
        <v>12</v>
      </c>
      <c r="G3" t="s">
        <v>7</v>
      </c>
      <c r="H3" t="s">
        <v>17</v>
      </c>
      <c r="I3" t="s">
        <v>49</v>
      </c>
      <c r="J3" t="s">
        <v>20</v>
      </c>
      <c r="K3" t="s">
        <v>42</v>
      </c>
      <c r="L3" t="s">
        <v>36</v>
      </c>
      <c r="M3" t="s">
        <v>51</v>
      </c>
      <c r="O3" t="s">
        <v>26</v>
      </c>
    </row>
    <row r="4" spans="2:15" x14ac:dyDescent="0.2">
      <c r="B4" t="s">
        <v>7</v>
      </c>
      <c r="C4" t="s">
        <v>17</v>
      </c>
      <c r="D4" s="22" t="s">
        <v>28</v>
      </c>
      <c r="E4" t="s">
        <v>12</v>
      </c>
      <c r="G4" t="s">
        <v>8</v>
      </c>
      <c r="H4" t="s">
        <v>18</v>
      </c>
      <c r="J4" t="s">
        <v>2</v>
      </c>
      <c r="K4" t="s">
        <v>43</v>
      </c>
      <c r="L4" t="s">
        <v>39</v>
      </c>
      <c r="O4" t="s">
        <v>52</v>
      </c>
    </row>
    <row r="5" spans="2:15" x14ac:dyDescent="0.2">
      <c r="B5" t="s">
        <v>7</v>
      </c>
      <c r="C5" t="s">
        <v>18</v>
      </c>
      <c r="D5" s="22" t="s">
        <v>27</v>
      </c>
      <c r="E5" t="s">
        <v>12</v>
      </c>
      <c r="G5" t="s">
        <v>15</v>
      </c>
      <c r="J5" t="s">
        <v>3</v>
      </c>
    </row>
    <row r="6" spans="2:15" x14ac:dyDescent="0.2">
      <c r="B6" t="s">
        <v>7</v>
      </c>
      <c r="C6" t="s">
        <v>18</v>
      </c>
      <c r="D6" s="22" t="s">
        <v>28</v>
      </c>
      <c r="E6" t="s">
        <v>12</v>
      </c>
      <c r="G6" t="s">
        <v>10</v>
      </c>
      <c r="J6" t="s">
        <v>9</v>
      </c>
    </row>
    <row r="7" spans="2:15" x14ac:dyDescent="0.2">
      <c r="B7" t="s">
        <v>8</v>
      </c>
      <c r="C7" t="s">
        <v>49</v>
      </c>
      <c r="D7" s="22">
        <v>47</v>
      </c>
      <c r="E7" t="s">
        <v>12</v>
      </c>
      <c r="G7" t="s">
        <v>16</v>
      </c>
      <c r="J7" t="s">
        <v>21</v>
      </c>
    </row>
    <row r="8" spans="2:15" x14ac:dyDescent="0.2">
      <c r="B8" t="s">
        <v>8</v>
      </c>
      <c r="C8" t="s">
        <v>49</v>
      </c>
      <c r="D8" s="22">
        <v>348</v>
      </c>
      <c r="E8" t="s">
        <v>12</v>
      </c>
      <c r="G8" t="s">
        <v>35</v>
      </c>
      <c r="J8" t="s">
        <v>22</v>
      </c>
    </row>
    <row r="9" spans="2:15" x14ac:dyDescent="0.2">
      <c r="B9" t="s">
        <v>8</v>
      </c>
      <c r="C9" t="s">
        <v>49</v>
      </c>
      <c r="D9" s="22">
        <v>67</v>
      </c>
      <c r="E9" t="s">
        <v>12</v>
      </c>
    </row>
    <row r="10" spans="2:15" x14ac:dyDescent="0.2">
      <c r="B10" t="s">
        <v>15</v>
      </c>
      <c r="C10" t="s">
        <v>20</v>
      </c>
      <c r="D10" s="22" t="s">
        <v>27</v>
      </c>
      <c r="E10" t="s">
        <v>12</v>
      </c>
    </row>
    <row r="11" spans="2:15" x14ac:dyDescent="0.2">
      <c r="B11" t="s">
        <v>15</v>
      </c>
      <c r="C11" t="s">
        <v>20</v>
      </c>
      <c r="D11" s="22" t="s">
        <v>29</v>
      </c>
      <c r="E11" t="s">
        <v>12</v>
      </c>
      <c r="H11" s="1" t="s">
        <v>17</v>
      </c>
      <c r="I11" s="1" t="s">
        <v>49</v>
      </c>
      <c r="J11" s="1" t="s">
        <v>20</v>
      </c>
      <c r="K11" s="1" t="s">
        <v>42</v>
      </c>
      <c r="L11" s="1" t="s">
        <v>36</v>
      </c>
      <c r="M11" s="26" t="s">
        <v>51</v>
      </c>
    </row>
    <row r="12" spans="2:15" x14ac:dyDescent="0.2">
      <c r="B12" t="s">
        <v>15</v>
      </c>
      <c r="C12" t="s">
        <v>2</v>
      </c>
      <c r="D12" s="22" t="s">
        <v>30</v>
      </c>
      <c r="E12" t="s">
        <v>12</v>
      </c>
      <c r="H12" t="s">
        <v>27</v>
      </c>
      <c r="I12" s="27">
        <v>47</v>
      </c>
      <c r="J12" t="s">
        <v>27</v>
      </c>
      <c r="K12" t="s">
        <v>44</v>
      </c>
      <c r="L12" s="4" t="s">
        <v>37</v>
      </c>
      <c r="M12" s="22">
        <v>3</v>
      </c>
    </row>
    <row r="13" spans="2:15" x14ac:dyDescent="0.2">
      <c r="B13" t="s">
        <v>15</v>
      </c>
      <c r="C13" t="s">
        <v>3</v>
      </c>
      <c r="D13" s="22" t="s">
        <v>30</v>
      </c>
      <c r="E13" t="s">
        <v>12</v>
      </c>
      <c r="H13" t="s">
        <v>28</v>
      </c>
      <c r="I13" s="27">
        <v>348</v>
      </c>
      <c r="J13" t="s">
        <v>29</v>
      </c>
      <c r="K13" s="1" t="s">
        <v>43</v>
      </c>
      <c r="L13" s="4" t="s">
        <v>38</v>
      </c>
      <c r="M13" s="22">
        <v>13</v>
      </c>
    </row>
    <row r="14" spans="2:15" x14ac:dyDescent="0.2">
      <c r="B14" t="s">
        <v>15</v>
      </c>
      <c r="C14" t="s">
        <v>9</v>
      </c>
      <c r="D14" s="22" t="s">
        <v>30</v>
      </c>
      <c r="E14" t="s">
        <v>12</v>
      </c>
      <c r="H14" s="1" t="s">
        <v>18</v>
      </c>
      <c r="I14" s="27">
        <v>67</v>
      </c>
      <c r="K14" t="s">
        <v>45</v>
      </c>
      <c r="L14" s="1" t="s">
        <v>39</v>
      </c>
    </row>
    <row r="15" spans="2:15" x14ac:dyDescent="0.2">
      <c r="B15" t="s">
        <v>15</v>
      </c>
      <c r="C15" t="s">
        <v>21</v>
      </c>
      <c r="D15" s="22" t="s">
        <v>30</v>
      </c>
      <c r="E15" t="s">
        <v>12</v>
      </c>
      <c r="H15" t="s">
        <v>27</v>
      </c>
      <c r="I15" s="1"/>
      <c r="J15" s="1" t="s">
        <v>2</v>
      </c>
      <c r="L15" s="4" t="s">
        <v>37</v>
      </c>
    </row>
    <row r="16" spans="2:15" x14ac:dyDescent="0.2">
      <c r="B16" t="s">
        <v>15</v>
      </c>
      <c r="C16" t="s">
        <v>22</v>
      </c>
      <c r="D16" s="22" t="s">
        <v>31</v>
      </c>
      <c r="E16" t="s">
        <v>12</v>
      </c>
      <c r="H16" t="s">
        <v>28</v>
      </c>
      <c r="J16" t="s">
        <v>30</v>
      </c>
      <c r="L16" s="4" t="s">
        <v>38</v>
      </c>
    </row>
    <row r="17" spans="2:10" x14ac:dyDescent="0.2">
      <c r="B17" t="s">
        <v>10</v>
      </c>
      <c r="C17" t="s">
        <v>51</v>
      </c>
      <c r="D17" s="22">
        <v>3</v>
      </c>
      <c r="E17" t="s">
        <v>13</v>
      </c>
      <c r="J17" t="s">
        <v>31</v>
      </c>
    </row>
    <row r="18" spans="2:10" x14ac:dyDescent="0.2">
      <c r="B18" t="s">
        <v>16</v>
      </c>
      <c r="C18" t="s">
        <v>42</v>
      </c>
      <c r="D18" s="22" t="s">
        <v>40</v>
      </c>
      <c r="E18" t="s">
        <v>14</v>
      </c>
      <c r="J18" s="1" t="s">
        <v>3</v>
      </c>
    </row>
    <row r="19" spans="2:10" x14ac:dyDescent="0.2">
      <c r="B19" t="s">
        <v>16</v>
      </c>
      <c r="C19" t="s">
        <v>43</v>
      </c>
      <c r="D19" s="22" t="s">
        <v>41</v>
      </c>
      <c r="E19" t="s">
        <v>14</v>
      </c>
      <c r="J19" t="s">
        <v>30</v>
      </c>
    </row>
    <row r="20" spans="2:10" x14ac:dyDescent="0.2">
      <c r="B20" t="s">
        <v>35</v>
      </c>
      <c r="C20" t="s">
        <v>36</v>
      </c>
      <c r="D20" s="22" t="s">
        <v>37</v>
      </c>
      <c r="E20" t="s">
        <v>14</v>
      </c>
      <c r="J20" t="s">
        <v>31</v>
      </c>
    </row>
    <row r="21" spans="2:10" x14ac:dyDescent="0.2">
      <c r="B21" t="s">
        <v>35</v>
      </c>
      <c r="C21" t="s">
        <v>36</v>
      </c>
      <c r="D21" s="22" t="s">
        <v>38</v>
      </c>
      <c r="E21" t="s">
        <v>14</v>
      </c>
      <c r="J21" s="1" t="s">
        <v>9</v>
      </c>
    </row>
    <row r="22" spans="2:10" x14ac:dyDescent="0.2">
      <c r="B22" t="s">
        <v>35</v>
      </c>
      <c r="C22" t="s">
        <v>39</v>
      </c>
      <c r="D22" s="22" t="s">
        <v>37</v>
      </c>
      <c r="E22" t="s">
        <v>14</v>
      </c>
      <c r="J22" t="s">
        <v>30</v>
      </c>
    </row>
    <row r="23" spans="2:10" x14ac:dyDescent="0.2">
      <c r="B23" t="s">
        <v>35</v>
      </c>
      <c r="C23" t="s">
        <v>39</v>
      </c>
      <c r="D23" s="22" t="s">
        <v>38</v>
      </c>
      <c r="E23" t="s">
        <v>14</v>
      </c>
      <c r="J23" s="1" t="s">
        <v>21</v>
      </c>
    </row>
    <row r="24" spans="2:10" x14ac:dyDescent="0.2">
      <c r="J24" t="s">
        <v>30</v>
      </c>
    </row>
    <row r="25" spans="2:10" x14ac:dyDescent="0.2">
      <c r="J25" s="1" t="s">
        <v>22</v>
      </c>
    </row>
    <row r="26" spans="2:10" x14ac:dyDescent="0.2">
      <c r="J26" t="s">
        <v>31</v>
      </c>
    </row>
  </sheetData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N16"/>
  <sheetViews>
    <sheetView tabSelected="1" topLeftCell="D1" zoomScaleNormal="100" workbookViewId="0">
      <pane ySplit="4" topLeftCell="A5" activePane="bottomLeft" state="frozen"/>
      <selection activeCell="F18" sqref="F18"/>
      <selection pane="bottomLeft" activeCell="I19" sqref="I18:L19"/>
    </sheetView>
  </sheetViews>
  <sheetFormatPr defaultColWidth="9" defaultRowHeight="15.75" x14ac:dyDescent="0.25"/>
  <cols>
    <col min="1" max="1" width="16.83203125" style="8" customWidth="1"/>
    <col min="2" max="2" width="30.33203125" style="3" customWidth="1"/>
    <col min="3" max="3" width="25.5" style="3" customWidth="1"/>
    <col min="4" max="4" width="25.83203125" style="8" customWidth="1"/>
    <col min="5" max="5" width="21.1640625" style="8" customWidth="1"/>
    <col min="6" max="6" width="18.1640625" style="8" customWidth="1"/>
    <col min="7" max="7" width="16" style="8" customWidth="1"/>
    <col min="8" max="8" width="18.1640625" style="8" customWidth="1"/>
    <col min="9" max="9" width="31.1640625" style="13" customWidth="1"/>
    <col min="10" max="10" width="15.1640625" style="3" customWidth="1"/>
    <col min="11" max="11" width="14.5" style="3" customWidth="1"/>
    <col min="12" max="16384" width="9" style="3"/>
  </cols>
  <sheetData>
    <row r="1" spans="1:14" x14ac:dyDescent="0.25">
      <c r="B1" s="9" t="s">
        <v>24</v>
      </c>
      <c r="C1" s="5"/>
      <c r="I1" s="23" t="s">
        <v>34</v>
      </c>
    </row>
    <row r="4" spans="1:14" x14ac:dyDescent="0.25">
      <c r="A4" s="7" t="s">
        <v>25</v>
      </c>
      <c r="B4" s="2" t="s">
        <v>4</v>
      </c>
      <c r="C4" s="2" t="s">
        <v>0</v>
      </c>
      <c r="D4" s="7" t="s">
        <v>50</v>
      </c>
      <c r="E4" s="7" t="s">
        <v>1</v>
      </c>
      <c r="F4" s="7" t="s">
        <v>11</v>
      </c>
      <c r="G4" s="7" t="s">
        <v>23</v>
      </c>
      <c r="H4" s="7" t="s">
        <v>46</v>
      </c>
      <c r="I4" s="14" t="s">
        <v>48</v>
      </c>
      <c r="J4" s="5" t="s">
        <v>58</v>
      </c>
      <c r="K4" s="5" t="s">
        <v>62</v>
      </c>
      <c r="L4" s="5" t="s">
        <v>63</v>
      </c>
    </row>
    <row r="5" spans="1:14" x14ac:dyDescent="0.25">
      <c r="A5" s="11">
        <v>42291</v>
      </c>
      <c r="B5" s="9" t="s">
        <v>7</v>
      </c>
      <c r="C5" s="9" t="s">
        <v>18</v>
      </c>
      <c r="D5" s="10" t="s">
        <v>27</v>
      </c>
      <c r="E5" s="10" t="s">
        <v>54</v>
      </c>
      <c r="F5" s="17" t="str">
        <f>IFERROR(INDEX(Ед._измерения,MATCH(Учёт!B5,Материал1,0)),"")</f>
        <v>кг.</v>
      </c>
      <c r="G5" s="12">
        <v>1860</v>
      </c>
      <c r="H5" s="12"/>
      <c r="I5" s="12"/>
      <c r="J5" s="12">
        <f t="shared" ref="J5:J16" si="0">SUMIFS($G$5:$G$2000,$C$5:$C$2000,C5,$A$5:$A$2000,"&lt;"&amp;A5)-I5-SUMIFS($J$5:$J$2000,$C$5:$C$2000,C5,$A$5:$A$2000,"&lt;"&amp;A5)-SUMIFS($H$5:$H$2000,$C$5:$C$2000,C5,$A$5:$A$2000,"&lt;="&amp;A5)</f>
        <v>0</v>
      </c>
      <c r="K5" s="34"/>
      <c r="L5" s="12"/>
    </row>
    <row r="6" spans="1:14" x14ac:dyDescent="0.25">
      <c r="A6" s="11">
        <v>42292</v>
      </c>
      <c r="B6" s="9" t="s">
        <v>7</v>
      </c>
      <c r="C6" s="9" t="s">
        <v>18</v>
      </c>
      <c r="D6" s="10" t="s">
        <v>27</v>
      </c>
      <c r="E6" s="10" t="s">
        <v>54</v>
      </c>
      <c r="F6" s="17" t="str">
        <f>IFERROR(INDEX(Ед._измерения,MATCH(Учёт!B6,Материал1,0)),"")</f>
        <v>кг.</v>
      </c>
      <c r="G6" s="12"/>
      <c r="H6" s="17"/>
      <c r="I6" s="12">
        <v>1860</v>
      </c>
      <c r="J6" s="12">
        <f t="shared" si="0"/>
        <v>0</v>
      </c>
      <c r="K6" s="34"/>
      <c r="L6" s="12"/>
    </row>
    <row r="7" spans="1:14" x14ac:dyDescent="0.25">
      <c r="A7" s="11">
        <v>42308</v>
      </c>
      <c r="B7" s="9" t="s">
        <v>7</v>
      </c>
      <c r="C7" s="9" t="s">
        <v>18</v>
      </c>
      <c r="D7" s="10" t="s">
        <v>27</v>
      </c>
      <c r="E7" s="10" t="s">
        <v>54</v>
      </c>
      <c r="F7" s="17" t="str">
        <f>IFERROR(INDEX(Ед._измерения,MATCH(Учёт!B7,Материал1,0)),"")</f>
        <v>кг.</v>
      </c>
      <c r="I7" s="13">
        <v>1200</v>
      </c>
      <c r="J7" s="12">
        <f t="shared" si="0"/>
        <v>660</v>
      </c>
      <c r="K7" s="34"/>
      <c r="L7" s="12"/>
    </row>
    <row r="8" spans="1:14" x14ac:dyDescent="0.25">
      <c r="A8" s="24">
        <v>42323</v>
      </c>
      <c r="B8" s="15" t="s">
        <v>7</v>
      </c>
      <c r="C8" s="15" t="s">
        <v>18</v>
      </c>
      <c r="D8" s="16" t="s">
        <v>27</v>
      </c>
      <c r="E8" s="10" t="s">
        <v>54</v>
      </c>
      <c r="F8" s="17" t="str">
        <f>IFERROR(INDEX(Ед._измерения,MATCH(Учёт!B8,Материал1,0)),"")</f>
        <v>кг.</v>
      </c>
      <c r="G8" s="12"/>
      <c r="H8" s="17"/>
      <c r="I8" s="12">
        <v>700</v>
      </c>
      <c r="J8" s="12">
        <f t="shared" si="0"/>
        <v>500</v>
      </c>
      <c r="K8" s="34"/>
      <c r="L8" s="12"/>
    </row>
    <row r="9" spans="1:14" x14ac:dyDescent="0.25">
      <c r="A9" s="18">
        <v>42290</v>
      </c>
      <c r="B9" s="15" t="s">
        <v>7</v>
      </c>
      <c r="C9" s="15" t="s">
        <v>17</v>
      </c>
      <c r="D9" s="16" t="s">
        <v>28</v>
      </c>
      <c r="E9" s="16">
        <v>5</v>
      </c>
      <c r="F9" s="17" t="str">
        <f>IFERROR(INDEX(Ед._измерения,MATCH(Учёт!B9,Материал1,0)),"")</f>
        <v>кг.</v>
      </c>
      <c r="G9" s="12">
        <v>300</v>
      </c>
      <c r="H9" s="17"/>
      <c r="I9" s="12"/>
      <c r="J9" s="12">
        <f t="shared" si="0"/>
        <v>0</v>
      </c>
      <c r="K9" s="34"/>
      <c r="L9" s="12"/>
    </row>
    <row r="10" spans="1:14" x14ac:dyDescent="0.25">
      <c r="A10" s="18">
        <v>42322</v>
      </c>
      <c r="B10" s="15" t="s">
        <v>7</v>
      </c>
      <c r="C10" s="15" t="s">
        <v>17</v>
      </c>
      <c r="D10" s="16" t="s">
        <v>28</v>
      </c>
      <c r="E10" s="16">
        <v>5</v>
      </c>
      <c r="F10" s="17" t="str">
        <f>IFERROR(INDEX(Ед._измерения,MATCH(Учёт!B10,Материал1,0)),"")</f>
        <v>кг.</v>
      </c>
      <c r="G10" s="12"/>
      <c r="H10" s="17"/>
      <c r="I10" s="12">
        <v>150</v>
      </c>
      <c r="J10" s="12">
        <f t="shared" si="0"/>
        <v>150</v>
      </c>
      <c r="K10" s="34"/>
      <c r="L10" s="12"/>
    </row>
    <row r="11" spans="1:14" x14ac:dyDescent="0.25">
      <c r="A11" s="18">
        <v>42323</v>
      </c>
      <c r="B11" s="15" t="s">
        <v>7</v>
      </c>
      <c r="C11" s="15" t="s">
        <v>17</v>
      </c>
      <c r="D11" s="16" t="s">
        <v>28</v>
      </c>
      <c r="E11" s="16">
        <v>5</v>
      </c>
      <c r="F11" s="17" t="str">
        <f>IFERROR(INDEX(Ед._измерения,MATCH(Учёт!B11,Материал1,0)),"")</f>
        <v>кг.</v>
      </c>
      <c r="G11" s="12"/>
      <c r="H11" s="17"/>
      <c r="I11" s="12">
        <v>20</v>
      </c>
      <c r="J11" s="12">
        <f t="shared" si="0"/>
        <v>130</v>
      </c>
      <c r="K11" s="34"/>
      <c r="L11" s="12"/>
    </row>
    <row r="12" spans="1:14" x14ac:dyDescent="0.25">
      <c r="A12" s="18">
        <v>42292</v>
      </c>
      <c r="B12" s="9" t="s">
        <v>8</v>
      </c>
      <c r="C12" s="9" t="s">
        <v>49</v>
      </c>
      <c r="D12" s="10">
        <v>47</v>
      </c>
      <c r="E12" s="10" t="s">
        <v>60</v>
      </c>
      <c r="F12" s="12" t="str">
        <f>IFERROR(INDEX(Ед._измерения,MATCH(Учёт!B12,Материал1,0)),"")</f>
        <v>кг.</v>
      </c>
      <c r="G12" s="12">
        <v>7000</v>
      </c>
      <c r="H12" s="12"/>
      <c r="I12" s="12"/>
      <c r="J12" s="12">
        <f t="shared" si="0"/>
        <v>0</v>
      </c>
      <c r="K12" s="34"/>
      <c r="L12" s="12"/>
    </row>
    <row r="13" spans="1:14" x14ac:dyDescent="0.25">
      <c r="A13" s="18">
        <v>42297</v>
      </c>
      <c r="B13" s="9" t="s">
        <v>8</v>
      </c>
      <c r="C13" s="9" t="s">
        <v>49</v>
      </c>
      <c r="D13" s="10">
        <v>47</v>
      </c>
      <c r="E13" s="10" t="s">
        <v>60</v>
      </c>
      <c r="F13" s="12" t="str">
        <f>IFERROR(INDEX(Ед._измерения,MATCH(Учёт!B13,Материал1,0)),"")</f>
        <v>кг.</v>
      </c>
      <c r="G13" s="12"/>
      <c r="H13" s="12">
        <v>1000</v>
      </c>
      <c r="I13" s="36">
        <v>6000</v>
      </c>
      <c r="J13" s="35">
        <f t="shared" si="0"/>
        <v>0</v>
      </c>
      <c r="K13" s="34">
        <v>0</v>
      </c>
      <c r="L13" s="12"/>
      <c r="N13" s="3">
        <f>-SUMIFS($H$5:$H$2000,$C$5:$C$2000,C13,$A$5:$A$2000,"&lt;"&amp;A13)</f>
        <v>0</v>
      </c>
    </row>
    <row r="14" spans="1:14" x14ac:dyDescent="0.25">
      <c r="A14" s="18">
        <v>42309</v>
      </c>
      <c r="B14" s="9" t="s">
        <v>8</v>
      </c>
      <c r="C14" s="9" t="s">
        <v>49</v>
      </c>
      <c r="D14" s="10">
        <v>47</v>
      </c>
      <c r="E14" s="10" t="s">
        <v>60</v>
      </c>
      <c r="F14" s="12" t="str">
        <f>IFERROR(INDEX(Ед._измерения,MATCH(Учёт!B14,Материал1,0)),"")</f>
        <v>кг.</v>
      </c>
      <c r="G14" s="12"/>
      <c r="H14" s="12"/>
      <c r="I14" s="12">
        <v>2000</v>
      </c>
      <c r="J14" s="35">
        <f t="shared" si="0"/>
        <v>4000</v>
      </c>
      <c r="K14" s="34">
        <v>4000</v>
      </c>
      <c r="L14" s="12"/>
      <c r="N14" s="3">
        <f t="shared" ref="N14:N15" si="1">-SUMIFS($H$5:$H$2000,$C$5:$C$2000,C14,$A$5:$A$2000,"&lt;"&amp;A14)</f>
        <v>-1000</v>
      </c>
    </row>
    <row r="15" spans="1:14" x14ac:dyDescent="0.25">
      <c r="A15" s="18">
        <v>42318</v>
      </c>
      <c r="B15" s="9" t="s">
        <v>8</v>
      </c>
      <c r="C15" s="9" t="s">
        <v>49</v>
      </c>
      <c r="D15" s="10">
        <v>47</v>
      </c>
      <c r="E15" s="10" t="s">
        <v>60</v>
      </c>
      <c r="F15" s="12" t="str">
        <f>IFERROR(INDEX(Ед._измерения,MATCH(Учёт!B15,Материал1,0)),"")</f>
        <v>кг.</v>
      </c>
      <c r="G15" s="12"/>
      <c r="H15" s="12"/>
      <c r="I15" s="12">
        <v>500</v>
      </c>
      <c r="J15" s="12">
        <f t="shared" si="0"/>
        <v>1500</v>
      </c>
      <c r="K15" s="34">
        <v>1500</v>
      </c>
      <c r="L15" s="12">
        <v>5500</v>
      </c>
      <c r="N15" s="3">
        <f t="shared" si="1"/>
        <v>-1000</v>
      </c>
    </row>
    <row r="16" spans="1:14" x14ac:dyDescent="0.25">
      <c r="A16" s="33"/>
      <c r="B16" s="9"/>
      <c r="C16" s="9"/>
      <c r="D16" s="10"/>
      <c r="E16" s="10"/>
      <c r="F16" s="12" t="str">
        <f>IFERROR(INDEX(Ед._измерения,MATCH(Учёт!B16,Материал1,0)),"")</f>
        <v/>
      </c>
      <c r="G16" s="12"/>
      <c r="H16" s="12"/>
      <c r="I16" s="12"/>
      <c r="J16" s="12">
        <f t="shared" si="0"/>
        <v>0</v>
      </c>
      <c r="K16" s="34"/>
      <c r="L16" s="12"/>
    </row>
  </sheetData>
  <dataValidations count="4">
    <dataValidation type="list" allowBlank="1" showInputMessage="1" showErrorMessage="1" sqref="C1">
      <formula1>Участок</formula1>
    </dataValidation>
    <dataValidation type="custom" allowBlank="1" showInputMessage="1" showErrorMessage="1" sqref="F5:F16">
      <formula1>""</formula1>
    </dataValidation>
    <dataValidation type="list" allowBlank="1" showInputMessage="1" showErrorMessage="1" sqref="B5:B16">
      <formula1>Материал</formula1>
    </dataValidation>
    <dataValidation type="list" allowBlank="1" showInputMessage="1" showErrorMessage="1" sqref="C5:D16">
      <formula1>INDIRECT(B5)</formula1>
    </dataValidation>
  </dataValidations>
  <pageMargins left="0.7" right="0.7" top="0.75" bottom="0.75" header="0.3" footer="0.3"/>
  <pageSetup paperSize="9" orientation="portrait" r:id="rId1"/>
  <ignoredErrors>
    <ignoredError sqref="F5:F6 F7 F8 F9:F11" listDataValidation="1"/>
  </ignoredError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K45"/>
  <sheetViews>
    <sheetView topLeftCell="F1" zoomScale="112" zoomScaleNormal="112" workbookViewId="0">
      <selection activeCell="I9" sqref="I9"/>
    </sheetView>
  </sheetViews>
  <sheetFormatPr defaultColWidth="9" defaultRowHeight="15.75" x14ac:dyDescent="0.25"/>
  <cols>
    <col min="1" max="1" width="30.6640625" style="3" customWidth="1"/>
    <col min="2" max="2" width="27.1640625" style="8" customWidth="1"/>
    <col min="3" max="3" width="22.5" style="8" customWidth="1"/>
    <col min="4" max="4" width="21" style="8" bestFit="1" customWidth="1"/>
    <col min="5" max="5" width="20.6640625" style="8" customWidth="1"/>
    <col min="6" max="6" width="14.1640625" style="13" customWidth="1"/>
    <col min="7" max="7" width="10.83203125" style="3" customWidth="1"/>
    <col min="8" max="8" width="17.1640625" style="3" customWidth="1"/>
    <col min="9" max="9" width="17" style="3" customWidth="1"/>
    <col min="10" max="10" width="34.5" style="3" customWidth="1"/>
    <col min="11" max="11" width="17.5" style="3" bestFit="1" customWidth="1"/>
    <col min="12" max="16384" width="9" style="3"/>
  </cols>
  <sheetData>
    <row r="1" spans="1:11" x14ac:dyDescent="0.25">
      <c r="A1"/>
      <c r="B1"/>
      <c r="D1" s="8" t="str">
        <f>Учёт!B1</f>
        <v>Участок</v>
      </c>
      <c r="E1" s="19">
        <f>Учёт!C1</f>
        <v>0</v>
      </c>
      <c r="H1" s="25" t="str">
        <f>Учёт!I1</f>
        <v>Дата составления:</v>
      </c>
      <c r="I1" s="6"/>
    </row>
    <row r="2" spans="1:11" x14ac:dyDescent="0.25">
      <c r="A2"/>
      <c r="B2"/>
    </row>
    <row r="3" spans="1:11" x14ac:dyDescent="0.25">
      <c r="A3" s="20" t="s">
        <v>25</v>
      </c>
      <c r="B3" t="s">
        <v>33</v>
      </c>
    </row>
    <row r="4" spans="1:11" x14ac:dyDescent="0.25">
      <c r="A4"/>
      <c r="B4"/>
      <c r="C4"/>
      <c r="D4"/>
      <c r="E4"/>
      <c r="F4"/>
      <c r="G4"/>
      <c r="H4"/>
      <c r="I4"/>
      <c r="J4"/>
      <c r="K4"/>
    </row>
    <row r="5" spans="1:11" x14ac:dyDescent="0.25">
      <c r="A5"/>
      <c r="B5"/>
      <c r="C5"/>
      <c r="D5"/>
      <c r="E5"/>
      <c r="F5" s="20" t="s">
        <v>53</v>
      </c>
      <c r="G5"/>
      <c r="H5"/>
      <c r="I5"/>
      <c r="J5"/>
      <c r="K5"/>
    </row>
    <row r="6" spans="1:11" s="30" customFormat="1" ht="25.5" x14ac:dyDescent="0.2">
      <c r="A6" s="28" t="s">
        <v>4</v>
      </c>
      <c r="B6" s="28" t="s">
        <v>0</v>
      </c>
      <c r="C6" s="28" t="s">
        <v>50</v>
      </c>
      <c r="D6" s="28" t="s">
        <v>1</v>
      </c>
      <c r="E6" s="28" t="s">
        <v>11</v>
      </c>
      <c r="F6" s="29" t="s">
        <v>47</v>
      </c>
      <c r="G6" s="29" t="s">
        <v>55</v>
      </c>
      <c r="H6" s="29" t="s">
        <v>57</v>
      </c>
      <c r="I6" s="29" t="s">
        <v>56</v>
      </c>
      <c r="J6" s="31" t="s">
        <v>59</v>
      </c>
      <c r="K6" s="29"/>
    </row>
    <row r="7" spans="1:11" x14ac:dyDescent="0.25">
      <c r="A7" t="s">
        <v>8</v>
      </c>
      <c r="B7" t="s">
        <v>49</v>
      </c>
      <c r="C7"/>
      <c r="D7"/>
      <c r="E7"/>
      <c r="F7" s="21">
        <v>7000</v>
      </c>
      <c r="G7" s="21">
        <v>1000</v>
      </c>
      <c r="H7" s="21">
        <v>500</v>
      </c>
      <c r="I7" s="21">
        <v>-2500</v>
      </c>
      <c r="J7" s="32">
        <v>5500</v>
      </c>
      <c r="K7"/>
    </row>
    <row r="8" spans="1:11" x14ac:dyDescent="0.25">
      <c r="A8" t="s">
        <v>7</v>
      </c>
      <c r="B8" t="s">
        <v>17</v>
      </c>
      <c r="C8"/>
      <c r="D8"/>
      <c r="E8"/>
      <c r="F8" s="21">
        <v>300</v>
      </c>
      <c r="G8" s="21"/>
      <c r="H8" s="21">
        <v>20</v>
      </c>
      <c r="I8" s="21">
        <v>130</v>
      </c>
      <c r="J8" s="32">
        <v>280</v>
      </c>
      <c r="K8"/>
    </row>
    <row r="9" spans="1:11" x14ac:dyDescent="0.25">
      <c r="A9"/>
      <c r="B9" t="s">
        <v>18</v>
      </c>
      <c r="C9"/>
      <c r="D9"/>
      <c r="E9"/>
      <c r="F9" s="21">
        <v>1860</v>
      </c>
      <c r="G9" s="21"/>
      <c r="H9" s="21">
        <v>700</v>
      </c>
      <c r="I9" s="21">
        <v>-1900</v>
      </c>
      <c r="J9" s="32">
        <v>1160</v>
      </c>
      <c r="K9"/>
    </row>
    <row r="10" spans="1:11" x14ac:dyDescent="0.25">
      <c r="A10" t="s">
        <v>61</v>
      </c>
      <c r="B10" t="s">
        <v>61</v>
      </c>
      <c r="C10"/>
      <c r="D10"/>
      <c r="E10"/>
      <c r="F10" s="21"/>
      <c r="G10" s="21"/>
      <c r="H10" s="21"/>
      <c r="I10" s="21">
        <v>0</v>
      </c>
      <c r="J10" s="32">
        <v>0</v>
      </c>
      <c r="K10"/>
    </row>
    <row r="11" spans="1:11" x14ac:dyDescent="0.25">
      <c r="A11" s="22" t="s">
        <v>32</v>
      </c>
      <c r="B11" s="22"/>
      <c r="C11" s="22"/>
      <c r="D11" s="22"/>
      <c r="E11" s="22"/>
      <c r="F11" s="21">
        <v>9160</v>
      </c>
      <c r="G11" s="21">
        <v>1000</v>
      </c>
      <c r="H11" s="21">
        <v>20</v>
      </c>
      <c r="I11" s="21">
        <v>-4270</v>
      </c>
      <c r="J11" s="32">
        <v>6940</v>
      </c>
      <c r="K11"/>
    </row>
    <row r="12" spans="1:11" x14ac:dyDescent="0.25">
      <c r="A12"/>
      <c r="B12"/>
      <c r="C12"/>
      <c r="D12"/>
      <c r="E12"/>
      <c r="F12"/>
      <c r="G12"/>
      <c r="H12"/>
      <c r="I12"/>
      <c r="J12"/>
      <c r="K12"/>
    </row>
    <row r="13" spans="1:11" x14ac:dyDescent="0.25">
      <c r="A13"/>
      <c r="B13"/>
      <c r="C13"/>
      <c r="D13"/>
      <c r="E13"/>
      <c r="F13"/>
      <c r="G13"/>
      <c r="H13"/>
      <c r="I13"/>
      <c r="J13"/>
      <c r="K13"/>
    </row>
    <row r="14" spans="1:11" x14ac:dyDescent="0.25">
      <c r="A14"/>
      <c r="B14"/>
      <c r="C14"/>
      <c r="D14"/>
      <c r="E14"/>
      <c r="F14"/>
      <c r="G14"/>
      <c r="H14"/>
      <c r="I14"/>
      <c r="J14"/>
      <c r="K14"/>
    </row>
    <row r="15" spans="1:11" x14ac:dyDescent="0.25">
      <c r="A15"/>
      <c r="B15"/>
      <c r="C15"/>
      <c r="D15"/>
      <c r="E15"/>
      <c r="F15"/>
      <c r="G15"/>
      <c r="H15"/>
      <c r="I15"/>
      <c r="J15"/>
      <c r="K15"/>
    </row>
    <row r="16" spans="1:11" x14ac:dyDescent="0.25">
      <c r="A16"/>
      <c r="B16"/>
      <c r="C16"/>
      <c r="D16"/>
      <c r="E16"/>
      <c r="F16"/>
      <c r="G16"/>
      <c r="H16"/>
      <c r="I16"/>
      <c r="J16"/>
      <c r="K16"/>
    </row>
    <row r="17" spans="1:11" x14ac:dyDescent="0.25">
      <c r="A17"/>
      <c r="B17"/>
      <c r="C17"/>
      <c r="D17"/>
      <c r="E17"/>
      <c r="F17"/>
      <c r="G17"/>
      <c r="H17"/>
      <c r="I17"/>
      <c r="J17"/>
      <c r="K17"/>
    </row>
    <row r="18" spans="1:11" x14ac:dyDescent="0.25">
      <c r="A18"/>
      <c r="B18"/>
      <c r="C18"/>
      <c r="D18"/>
      <c r="E18"/>
      <c r="F18"/>
      <c r="G18"/>
      <c r="H18"/>
      <c r="I18"/>
      <c r="J18"/>
      <c r="K18"/>
    </row>
    <row r="19" spans="1:11" x14ac:dyDescent="0.25">
      <c r="A19"/>
      <c r="B19"/>
      <c r="C19"/>
      <c r="D19"/>
      <c r="E19"/>
      <c r="F19"/>
      <c r="G19"/>
      <c r="H19"/>
      <c r="I19"/>
      <c r="J19"/>
      <c r="K19"/>
    </row>
    <row r="20" spans="1:11" x14ac:dyDescent="0.25">
      <c r="A20"/>
      <c r="B20"/>
      <c r="C20"/>
      <c r="D20"/>
      <c r="E20"/>
      <c r="F20"/>
      <c r="G20"/>
      <c r="H20"/>
      <c r="I20"/>
      <c r="J20"/>
      <c r="K20"/>
    </row>
    <row r="21" spans="1:11" x14ac:dyDescent="0.25">
      <c r="A21"/>
      <c r="B21"/>
      <c r="C21"/>
      <c r="D21"/>
      <c r="E21"/>
      <c r="F21"/>
      <c r="G21"/>
      <c r="H21"/>
      <c r="I21"/>
      <c r="J21"/>
      <c r="K21"/>
    </row>
    <row r="22" spans="1:11" x14ac:dyDescent="0.25">
      <c r="A22"/>
      <c r="B22"/>
      <c r="C22"/>
      <c r="D22"/>
      <c r="E22"/>
      <c r="F22"/>
      <c r="G22"/>
      <c r="H22"/>
      <c r="I22"/>
      <c r="J22"/>
      <c r="K22"/>
    </row>
    <row r="23" spans="1:11" x14ac:dyDescent="0.25">
      <c r="A23"/>
      <c r="B23"/>
      <c r="C23"/>
      <c r="D23"/>
      <c r="E23"/>
      <c r="F23"/>
      <c r="G23"/>
      <c r="H23"/>
      <c r="I23"/>
      <c r="J23"/>
    </row>
    <row r="24" spans="1:11" x14ac:dyDescent="0.25">
      <c r="A24"/>
      <c r="B24"/>
      <c r="C24"/>
      <c r="D24"/>
      <c r="E24"/>
      <c r="F24"/>
      <c r="G24"/>
      <c r="H24"/>
      <c r="I24"/>
      <c r="J24"/>
    </row>
    <row r="25" spans="1:11" x14ac:dyDescent="0.25">
      <c r="A25"/>
      <c r="B25"/>
      <c r="C25"/>
      <c r="D25"/>
      <c r="E25"/>
      <c r="F25"/>
      <c r="G25"/>
      <c r="H25"/>
      <c r="I25"/>
      <c r="J25"/>
    </row>
    <row r="26" spans="1:11" x14ac:dyDescent="0.25">
      <c r="A26"/>
      <c r="B26"/>
      <c r="C26"/>
      <c r="D26"/>
      <c r="E26"/>
      <c r="F26"/>
      <c r="G26"/>
      <c r="H26"/>
      <c r="I26"/>
      <c r="J26"/>
    </row>
    <row r="27" spans="1:1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A28"/>
      <c r="B28"/>
      <c r="C28"/>
      <c r="D28"/>
      <c r="E28"/>
      <c r="F28"/>
      <c r="G28"/>
      <c r="H28"/>
      <c r="I28"/>
      <c r="J28"/>
    </row>
    <row r="29" spans="1:11" x14ac:dyDescent="0.25">
      <c r="A29"/>
      <c r="B29"/>
      <c r="C29"/>
      <c r="D29"/>
      <c r="E29"/>
      <c r="F29"/>
      <c r="G29"/>
      <c r="H29"/>
      <c r="I29"/>
      <c r="J29"/>
    </row>
    <row r="30" spans="1:11" x14ac:dyDescent="0.25">
      <c r="A30"/>
      <c r="B30"/>
      <c r="C30"/>
      <c r="D30"/>
      <c r="E30"/>
      <c r="F30"/>
      <c r="G30"/>
      <c r="H30"/>
      <c r="I30"/>
      <c r="J30"/>
    </row>
    <row r="31" spans="1:11" x14ac:dyDescent="0.25">
      <c r="A31"/>
      <c r="B31"/>
      <c r="C31"/>
      <c r="D31"/>
      <c r="E31"/>
      <c r="F31"/>
      <c r="G31"/>
      <c r="H31"/>
      <c r="I31"/>
      <c r="J31"/>
    </row>
    <row r="32" spans="1:11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</row>
    <row r="41" spans="1:10" x14ac:dyDescent="0.25">
      <c r="A41"/>
      <c r="B41"/>
      <c r="C41"/>
      <c r="D41"/>
      <c r="E41"/>
      <c r="F41"/>
      <c r="G41"/>
      <c r="H41"/>
      <c r="I41"/>
    </row>
    <row r="42" spans="1:10" x14ac:dyDescent="0.25">
      <c r="A42"/>
      <c r="B42"/>
      <c r="C42"/>
      <c r="D42"/>
      <c r="E42"/>
      <c r="F42"/>
      <c r="G42"/>
      <c r="H42"/>
      <c r="I42"/>
    </row>
    <row r="43" spans="1:10" x14ac:dyDescent="0.25">
      <c r="A43"/>
      <c r="B43"/>
      <c r="C43"/>
      <c r="D43"/>
      <c r="E43"/>
      <c r="F43"/>
      <c r="G43"/>
      <c r="H43"/>
      <c r="I43"/>
    </row>
    <row r="44" spans="1:10" x14ac:dyDescent="0.25">
      <c r="A44"/>
      <c r="B44"/>
      <c r="C44"/>
      <c r="D44"/>
      <c r="E44"/>
      <c r="F44"/>
      <c r="G44"/>
      <c r="H44"/>
      <c r="I44"/>
    </row>
    <row r="45" spans="1:10" x14ac:dyDescent="0.25">
      <c r="A45"/>
      <c r="B45"/>
      <c r="C45"/>
      <c r="D45"/>
      <c r="E45"/>
      <c r="F45"/>
      <c r="G45"/>
      <c r="H45"/>
      <c r="I45"/>
    </row>
  </sheetData>
  <pageMargins left="0.7" right="0.7" top="0.75" bottom="0.75" header="0.3" footer="0.3"/>
  <pageSetup paperSize="9" scale="8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Обновить_сводную">
                <anchor moveWithCells="1" sizeWithCells="1">
                  <from>
                    <xdr:col>7</xdr:col>
                    <xdr:colOff>495300</xdr:colOff>
                    <xdr:row>1</xdr:row>
                    <xdr:rowOff>19050</xdr:rowOff>
                  </from>
                  <to>
                    <xdr:col>9</xdr:col>
                    <xdr:colOff>0</xdr:colOff>
                    <xdr:row>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24</vt:i4>
      </vt:variant>
    </vt:vector>
  </HeadingPairs>
  <TitlesOfParts>
    <vt:vector size="27" baseType="lpstr">
      <vt:lpstr>БД</vt:lpstr>
      <vt:lpstr>Учёт</vt:lpstr>
      <vt:lpstr>Отчёт</vt:lpstr>
      <vt:lpstr>AristoRod</vt:lpstr>
      <vt:lpstr>Concave_13_плоские</vt:lpstr>
      <vt:lpstr>Pipe_9_круглые</vt:lpstr>
      <vt:lpstr>PowerArc</vt:lpstr>
      <vt:lpstr>PowerBridge</vt:lpstr>
      <vt:lpstr>АН</vt:lpstr>
      <vt:lpstr>Ед._измерения</vt:lpstr>
      <vt:lpstr>Керамические_подкладки</vt:lpstr>
      <vt:lpstr>Круги</vt:lpstr>
      <vt:lpstr>Материал</vt:lpstr>
      <vt:lpstr>Материал1</vt:lpstr>
      <vt:lpstr>Отрезные</vt:lpstr>
      <vt:lpstr>Св_08Г2С</vt:lpstr>
      <vt:lpstr>Св_10ГНА</vt:lpstr>
      <vt:lpstr>Св_10НМА</vt:lpstr>
      <vt:lpstr>Сварочная_проволока</vt:lpstr>
      <vt:lpstr>Стеклоткань</vt:lpstr>
      <vt:lpstr>Т</vt:lpstr>
      <vt:lpstr>УОНИ_13\55</vt:lpstr>
      <vt:lpstr>УОНИИ_13\55</vt:lpstr>
      <vt:lpstr>Участок</vt:lpstr>
      <vt:lpstr>Флюс</vt:lpstr>
      <vt:lpstr>Шлифовальные</vt:lpstr>
      <vt:lpstr>Электроды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Ярослав</cp:lastModifiedBy>
  <cp:lastPrinted>2015-10-23T14:11:10Z</cp:lastPrinted>
  <dcterms:created xsi:type="dcterms:W3CDTF">2015-05-20T06:14:02Z</dcterms:created>
  <dcterms:modified xsi:type="dcterms:W3CDTF">2015-11-19T14:17:46Z</dcterms:modified>
</cp:coreProperties>
</file>