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5" windowWidth="23835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0" i="1"/>
  <c r="K19"/>
  <c r="K18"/>
  <c r="K17"/>
  <c r="K16"/>
  <c r="K15"/>
  <c r="K14"/>
  <c r="K13"/>
  <c r="K12"/>
  <c r="K11"/>
  <c r="K10"/>
  <c r="K9"/>
  <c r="K8"/>
  <c r="K7"/>
  <c r="K6"/>
  <c r="M6"/>
  <c r="T5"/>
  <c r="R5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3" l="1"/>
  <c r="M2"/>
  <c r="N7"/>
  <c r="P5"/>
  <c r="N5"/>
</calcChain>
</file>

<file path=xl/sharedStrings.xml><?xml version="1.0" encoding="utf-8"?>
<sst xmlns="http://schemas.openxmlformats.org/spreadsheetml/2006/main" count="20" uniqueCount="20">
  <si>
    <t>Иванов</t>
  </si>
  <si>
    <t>Петров</t>
  </si>
  <si>
    <t>Сидоров</t>
  </si>
  <si>
    <t>Костин</t>
  </si>
  <si>
    <t>Воропаев</t>
  </si>
  <si>
    <t>Тарасов</t>
  </si>
  <si>
    <t>Булкин</t>
  </si>
  <si>
    <t>Ёлкин</t>
  </si>
  <si>
    <t>Полкин</t>
  </si>
  <si>
    <t>Конев</t>
  </si>
  <si>
    <t>Лосев</t>
  </si>
  <si>
    <t>Мышкин</t>
  </si>
  <si>
    <t>Кошкин</t>
  </si>
  <si>
    <r>
      <t xml:space="preserve">ЧЛЕНЫ ГРУППЫ     </t>
    </r>
    <r>
      <rPr>
        <sz val="14"/>
        <color theme="8" tint="0.39997558519241921"/>
        <rFont val="Calibri"/>
        <family val="2"/>
        <charset val="204"/>
        <scheme val="minor"/>
      </rPr>
      <t>.</t>
    </r>
  </si>
  <si>
    <t>Печкин</t>
  </si>
  <si>
    <t>Овечкин</t>
  </si>
  <si>
    <r>
      <t xml:space="preserve">РУКОВОДИТЕЛЬ ПРОЕКТОВ  </t>
    </r>
    <r>
      <rPr>
        <sz val="14"/>
        <color theme="6" tint="0.59999389629810485"/>
        <rFont val="Calibri"/>
        <family val="2"/>
        <charset val="204"/>
        <scheme val="minor"/>
      </rPr>
      <t xml:space="preserve"> .</t>
    </r>
  </si>
  <si>
    <r>
      <t xml:space="preserve">ОТВЕТСТВЕННЫЙ ИСПОЛНИТЕЛЬ ПРОЕКТА     </t>
    </r>
    <r>
      <rPr>
        <sz val="14"/>
        <color theme="3" tint="0.39997558519241921"/>
        <rFont val="Calibri"/>
        <family val="2"/>
        <charset val="204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</t>
    </r>
  </si>
  <si>
    <r>
      <t xml:space="preserve"> ЗАКАЗЧИК ПРОЕКТА     </t>
    </r>
    <r>
      <rPr>
        <sz val="14"/>
        <color theme="7" tint="0.59999389629810485"/>
        <rFont val="Calibri"/>
        <family val="2"/>
        <charset val="204"/>
        <scheme val="minor"/>
      </rPr>
      <t>.</t>
    </r>
  </si>
  <si>
    <r>
      <t xml:space="preserve">ВНУТРЕННИЙ АУДИТОР  ПРОЕКТА  </t>
    </r>
    <r>
      <rPr>
        <sz val="14"/>
        <color theme="5" tint="0.59999389629810485"/>
        <rFont val="Calibri"/>
        <family val="2"/>
        <charset val="204"/>
        <scheme val="minor"/>
      </rPr>
      <t xml:space="preserve"> 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</si>
</sst>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6" tint="0.59999389629810485"/>
      <name val="Calibri"/>
      <family val="2"/>
      <charset val="204"/>
      <scheme val="minor"/>
    </font>
    <font>
      <sz val="14"/>
      <color theme="8" tint="0.39997558519241921"/>
      <name val="Calibri"/>
      <family val="2"/>
      <charset val="204"/>
      <scheme val="minor"/>
    </font>
    <font>
      <sz val="14"/>
      <color theme="7" tint="0.59999389629810485"/>
      <name val="Calibri"/>
      <family val="2"/>
      <charset val="204"/>
      <scheme val="minor"/>
    </font>
    <font>
      <sz val="14"/>
      <color theme="3" tint="0.39997558519241921"/>
      <name val="Calibri"/>
      <family val="2"/>
      <charset val="204"/>
      <scheme val="minor"/>
    </font>
    <font>
      <sz val="14"/>
      <color theme="5" tint="0.5999938962981048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4"/>
      <color theme="0" tint="-0.1499984740745262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9" fillId="0" borderId="0" xfId="0" applyFont="1"/>
    <xf numFmtId="0" fontId="8" fillId="9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11" fillId="9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8" borderId="2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6" borderId="2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6" borderId="4" xfId="0" applyFill="1" applyBorder="1" applyAlignment="1">
      <alignment horizontal="right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right" vertical="center"/>
    </xf>
    <xf numFmtId="0" fontId="0" fillId="7" borderId="3" xfId="0" applyFill="1" applyBorder="1" applyAlignment="1">
      <alignment horizontal="right" vertical="center"/>
    </xf>
    <xf numFmtId="0" fontId="0" fillId="7" borderId="4" xfId="0" applyFill="1" applyBorder="1" applyAlignment="1">
      <alignment horizontal="right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left" vertical="top" wrapText="1"/>
    </xf>
    <xf numFmtId="0" fontId="2" fillId="3" borderId="3" xfId="0" applyNumberFormat="1" applyFont="1" applyFill="1" applyBorder="1" applyAlignment="1">
      <alignment horizontal="left" vertical="top" wrapText="1"/>
    </xf>
    <xf numFmtId="0" fontId="2" fillId="3" borderId="4" xfId="0" applyNumberFormat="1" applyFont="1" applyFill="1" applyBorder="1" applyAlignment="1">
      <alignment horizontal="left" vertical="top" wrapText="1"/>
    </xf>
    <xf numFmtId="0" fontId="2" fillId="3" borderId="5" xfId="0" applyNumberFormat="1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6" xfId="0" applyNumberFormat="1" applyFont="1" applyFill="1" applyBorder="1" applyAlignment="1">
      <alignment horizontal="left" vertical="top" wrapText="1"/>
    </xf>
    <xf numFmtId="0" fontId="2" fillId="3" borderId="7" xfId="0" applyNumberFormat="1" applyFont="1" applyFill="1" applyBorder="1" applyAlignment="1">
      <alignment horizontal="left" vertical="top" wrapText="1"/>
    </xf>
    <xf numFmtId="0" fontId="2" fillId="3" borderId="8" xfId="0" applyNumberFormat="1" applyFont="1" applyFill="1" applyBorder="1" applyAlignment="1">
      <alignment horizontal="left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3" fillId="0" borderId="0" xfId="0" applyFont="1" applyAlignment="1"/>
    <xf numFmtId="0" fontId="1" fillId="5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  <fill>
        <patternFill>
          <bgColor rgb="FFFFFF0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auto="1"/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E25"/>
  <sheetViews>
    <sheetView tabSelected="1" workbookViewId="0">
      <selection activeCell="P18" sqref="P18"/>
    </sheetView>
  </sheetViews>
  <sheetFormatPr defaultRowHeight="15"/>
  <cols>
    <col min="13" max="13" width="17.42578125" customWidth="1"/>
    <col min="14" max="14" width="15.140625" customWidth="1"/>
    <col min="15" max="15" width="5.42578125" customWidth="1"/>
    <col min="16" max="16" width="13.7109375" customWidth="1"/>
    <col min="17" max="17" width="3.7109375" customWidth="1"/>
    <col min="18" max="18" width="13.42578125" customWidth="1"/>
    <col min="19" max="19" width="3.28515625" customWidth="1"/>
    <col min="20" max="20" width="15.85546875" customWidth="1"/>
    <col min="22" max="22" width="14.5703125" customWidth="1"/>
  </cols>
  <sheetData>
    <row r="1" spans="1:31" ht="30.75" customHeight="1">
      <c r="A1" s="30" t="s">
        <v>18</v>
      </c>
      <c r="B1" s="31"/>
      <c r="C1" s="31"/>
      <c r="D1" s="31"/>
      <c r="E1" s="31"/>
      <c r="F1" s="31"/>
      <c r="G1" s="31"/>
      <c r="H1" s="31"/>
      <c r="I1" s="32"/>
    </row>
    <row r="2" spans="1:31" ht="31.5" customHeight="1">
      <c r="A2" s="42"/>
      <c r="B2" s="9" t="s">
        <v>16</v>
      </c>
      <c r="C2" s="10"/>
      <c r="D2" s="10"/>
      <c r="E2" s="10"/>
      <c r="F2" s="10"/>
      <c r="G2" s="10"/>
      <c r="H2" s="10"/>
      <c r="I2" s="11"/>
      <c r="M2" s="7" t="str">
        <f>IF(OR(K6=R4,K7=R4,K8=R4,K9=R4,K10=R4,K11=R4,K12=R4,K13=R4,K14=R4,K15=R4,K16=R4,K17=R4,K18=R4,K19=R4,K20=R4),"Ответственный исполнитель проекта не может быть членом группы!!!"," ")</f>
        <v xml:space="preserve"> 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31" ht="31.5" customHeight="1">
      <c r="A3" s="42"/>
      <c r="B3" s="12"/>
      <c r="C3" s="14" t="s">
        <v>17</v>
      </c>
      <c r="D3" s="15"/>
      <c r="E3" s="15"/>
      <c r="F3" s="15"/>
      <c r="G3" s="15"/>
      <c r="H3" s="15"/>
      <c r="I3" s="16"/>
      <c r="M3" s="8" t="str">
        <f>IF(OR(T4=K6,T4=K7,T4=K8,T4=K9,T4=K10,T4=K11,T4=K12,T4=K13,T4=K14,T4=K15,T4=K16,T4=K17,T4=K18,T4=K19,T4=K20,T5=R5,T5=P5,T5=N5),"Аудитор не может совмещать другие должности!!!"," ")</f>
        <v>Аудитор не может совмещать другие должности!!!</v>
      </c>
      <c r="N3" s="8"/>
      <c r="O3" s="8"/>
      <c r="P3" s="8"/>
      <c r="Q3" s="8"/>
      <c r="R3" s="8"/>
      <c r="S3" s="8"/>
      <c r="T3" s="8"/>
      <c r="U3" s="8"/>
      <c r="V3" s="44"/>
      <c r="W3" s="44"/>
      <c r="X3" s="44"/>
    </row>
    <row r="4" spans="1:31" ht="29.25" customHeight="1">
      <c r="A4" s="42"/>
      <c r="B4" s="12"/>
      <c r="C4" s="17"/>
      <c r="D4" s="19" t="s">
        <v>19</v>
      </c>
      <c r="E4" s="20"/>
      <c r="F4" s="20"/>
      <c r="G4" s="20"/>
      <c r="H4" s="20"/>
      <c r="I4" s="21"/>
      <c r="N4" s="6">
        <v>1</v>
      </c>
      <c r="O4" s="4"/>
      <c r="P4" s="6">
        <v>3</v>
      </c>
      <c r="Q4" s="4"/>
      <c r="R4" s="6">
        <v>3</v>
      </c>
      <c r="S4" s="4"/>
      <c r="T4" s="6">
        <v>4</v>
      </c>
    </row>
    <row r="5" spans="1:31" ht="30.75" customHeight="1">
      <c r="A5" s="42"/>
      <c r="B5" s="12"/>
      <c r="C5" s="17"/>
      <c r="D5" s="22"/>
      <c r="E5" s="24" t="s">
        <v>13</v>
      </c>
      <c r="F5" s="25"/>
      <c r="G5" s="25"/>
      <c r="H5" s="25"/>
      <c r="I5" s="26"/>
      <c r="N5" s="45" t="str">
        <f>CHOOSE(N4,F6,F7,F8)</f>
        <v>Иванов</v>
      </c>
      <c r="P5" s="46" t="str">
        <f>CHOOSE(P4,F6,F7,F8,F9,F10)</f>
        <v>Сидоров</v>
      </c>
      <c r="R5" s="47" t="str">
        <f>CHOOSE(R4,F6,F7,F8,F9,F10,F11,F12,F13,F14)</f>
        <v>Сидоров</v>
      </c>
      <c r="T5" s="48" t="str">
        <f>CHOOSE(T4,F6,F7,F8,F9,F10,F11,F12,F13,F14)</f>
        <v>Костин</v>
      </c>
    </row>
    <row r="6" spans="1:31" ht="20.100000000000001" customHeight="1">
      <c r="A6" s="42"/>
      <c r="B6" s="12"/>
      <c r="C6" s="17"/>
      <c r="D6" s="22"/>
      <c r="E6" s="28"/>
      <c r="F6" s="27" t="s">
        <v>0</v>
      </c>
      <c r="G6" s="27"/>
      <c r="H6" s="27"/>
      <c r="I6" s="27"/>
      <c r="K6" s="4">
        <f>IF(L6,1,0)</f>
        <v>0</v>
      </c>
      <c r="L6" s="4" t="b">
        <v>0</v>
      </c>
      <c r="M6" s="5" t="str">
        <f>IF(L6,CONCATENATE(F6,",  "),"")</f>
        <v/>
      </c>
    </row>
    <row r="7" spans="1:31" ht="20.100000000000001" customHeight="1">
      <c r="A7" s="42"/>
      <c r="B7" s="12"/>
      <c r="C7" s="17"/>
      <c r="D7" s="22"/>
      <c r="E7" s="28"/>
      <c r="F7" s="27" t="s">
        <v>1</v>
      </c>
      <c r="G7" s="27"/>
      <c r="H7" s="27"/>
      <c r="I7" s="27"/>
      <c r="K7" s="4">
        <f>IF(L7,2,0)</f>
        <v>0</v>
      </c>
      <c r="L7" s="4" t="b">
        <v>0</v>
      </c>
      <c r="M7" s="5" t="str">
        <f t="shared" ref="M7:M25" si="0">IF(L7,CONCATENATE(F7,",  "),"")</f>
        <v/>
      </c>
      <c r="N7" s="33" t="str">
        <f>LEFT(CONCATENATE(M6,M7,M8,M9,M10,M11,M12,M13,M14,M15,M16,M17,M18,M19,M20,M21,M22,M23,M24,M25),LEN(CONCATENATE(M6,M7,M8,M9,M10,M11,M12,M13,M14,M15,M16,M17,M18,M19,M20,M21,M22,M23,M24,M25))-3)</f>
        <v>Костин,  Ёлкин,  Конев,  Лосев,  Кошкин,  Печкин,  Овечкин</v>
      </c>
      <c r="O7" s="34"/>
      <c r="P7" s="34"/>
      <c r="Q7" s="34"/>
      <c r="R7" s="34"/>
      <c r="S7" s="34"/>
      <c r="T7" s="35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>
      <c r="A8" s="42"/>
      <c r="B8" s="12"/>
      <c r="C8" s="17"/>
      <c r="D8" s="22"/>
      <c r="E8" s="28"/>
      <c r="F8" s="27" t="s">
        <v>2</v>
      </c>
      <c r="G8" s="27"/>
      <c r="H8" s="27"/>
      <c r="I8" s="27"/>
      <c r="K8" s="4">
        <f>IF(L8,3,0)</f>
        <v>0</v>
      </c>
      <c r="L8" s="4" t="b">
        <v>0</v>
      </c>
      <c r="M8" s="5" t="str">
        <f t="shared" si="0"/>
        <v/>
      </c>
      <c r="N8" s="36"/>
      <c r="O8" s="37"/>
      <c r="P8" s="37"/>
      <c r="Q8" s="37"/>
      <c r="R8" s="37"/>
      <c r="S8" s="37"/>
      <c r="T8" s="38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20.100000000000001" customHeight="1">
      <c r="A9" s="42"/>
      <c r="B9" s="12"/>
      <c r="C9" s="17"/>
      <c r="D9" s="22"/>
      <c r="E9" s="28"/>
      <c r="F9" s="27" t="s">
        <v>3</v>
      </c>
      <c r="G9" s="27"/>
      <c r="H9" s="27"/>
      <c r="I9" s="27"/>
      <c r="K9" s="4">
        <f>IF(L9,4,0)</f>
        <v>4</v>
      </c>
      <c r="L9" s="4" t="b">
        <v>1</v>
      </c>
      <c r="M9" s="5" t="str">
        <f t="shared" si="0"/>
        <v xml:space="preserve">Костин,  </v>
      </c>
      <c r="N9" s="36"/>
      <c r="O9" s="37"/>
      <c r="P9" s="37"/>
      <c r="Q9" s="37"/>
      <c r="R9" s="37"/>
      <c r="S9" s="37"/>
      <c r="T9" s="38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20.100000000000001" customHeight="1">
      <c r="A10" s="42"/>
      <c r="B10" s="12"/>
      <c r="C10" s="17"/>
      <c r="D10" s="22"/>
      <c r="E10" s="28"/>
      <c r="F10" s="27" t="s">
        <v>4</v>
      </c>
      <c r="G10" s="27"/>
      <c r="H10" s="27"/>
      <c r="I10" s="27"/>
      <c r="K10" s="4">
        <f>IF(L10,5,0)</f>
        <v>0</v>
      </c>
      <c r="L10" s="4" t="b">
        <v>0</v>
      </c>
      <c r="M10" s="5" t="str">
        <f t="shared" si="0"/>
        <v/>
      </c>
      <c r="N10" s="36"/>
      <c r="O10" s="37"/>
      <c r="P10" s="37"/>
      <c r="Q10" s="37"/>
      <c r="R10" s="37"/>
      <c r="S10" s="37"/>
      <c r="T10" s="38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20.100000000000001" customHeight="1">
      <c r="A11" s="42"/>
      <c r="B11" s="12"/>
      <c r="C11" s="17"/>
      <c r="D11" s="22"/>
      <c r="E11" s="28"/>
      <c r="F11" s="27" t="s">
        <v>5</v>
      </c>
      <c r="G11" s="27"/>
      <c r="H11" s="27"/>
      <c r="I11" s="27"/>
      <c r="K11" s="4">
        <f>IF(L11,6,0)</f>
        <v>0</v>
      </c>
      <c r="L11" s="4" t="b">
        <v>0</v>
      </c>
      <c r="M11" s="5" t="str">
        <f t="shared" si="0"/>
        <v/>
      </c>
      <c r="N11" s="39"/>
      <c r="O11" s="40"/>
      <c r="P11" s="40"/>
      <c r="Q11" s="40"/>
      <c r="R11" s="40"/>
      <c r="S11" s="40"/>
      <c r="T11" s="4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0.100000000000001" customHeight="1">
      <c r="A12" s="42"/>
      <c r="B12" s="12"/>
      <c r="C12" s="17"/>
      <c r="D12" s="22"/>
      <c r="E12" s="28"/>
      <c r="F12" s="27" t="s">
        <v>6</v>
      </c>
      <c r="G12" s="27"/>
      <c r="H12" s="27"/>
      <c r="I12" s="27"/>
      <c r="K12" s="4">
        <f>IF(L12,7,0)</f>
        <v>0</v>
      </c>
      <c r="L12" s="4" t="b">
        <v>0</v>
      </c>
      <c r="M12" s="5" t="str">
        <f t="shared" si="0"/>
        <v/>
      </c>
    </row>
    <row r="13" spans="1:31" ht="20.100000000000001" customHeight="1">
      <c r="A13" s="42"/>
      <c r="B13" s="12"/>
      <c r="C13" s="17"/>
      <c r="D13" s="22"/>
      <c r="E13" s="28"/>
      <c r="F13" s="27" t="s">
        <v>7</v>
      </c>
      <c r="G13" s="27"/>
      <c r="H13" s="27"/>
      <c r="I13" s="27"/>
      <c r="K13" s="4">
        <f>IF(L13,8,0)</f>
        <v>8</v>
      </c>
      <c r="L13" s="4" t="b">
        <v>1</v>
      </c>
      <c r="M13" s="5" t="str">
        <f t="shared" si="0"/>
        <v xml:space="preserve">Ёлкин,  </v>
      </c>
    </row>
    <row r="14" spans="1:31" ht="20.100000000000001" customHeight="1">
      <c r="A14" s="42"/>
      <c r="B14" s="12"/>
      <c r="C14" s="17"/>
      <c r="D14" s="22"/>
      <c r="E14" s="28"/>
      <c r="F14" s="27" t="s">
        <v>8</v>
      </c>
      <c r="G14" s="27"/>
      <c r="H14" s="27"/>
      <c r="I14" s="27"/>
      <c r="K14" s="4">
        <f>IF(L14,9,0)</f>
        <v>0</v>
      </c>
      <c r="L14" s="4" t="b">
        <v>0</v>
      </c>
      <c r="M14" s="5" t="str">
        <f t="shared" si="0"/>
        <v/>
      </c>
    </row>
    <row r="15" spans="1:31" ht="20.100000000000001" customHeight="1">
      <c r="A15" s="42"/>
      <c r="B15" s="12"/>
      <c r="C15" s="17"/>
      <c r="D15" s="22"/>
      <c r="E15" s="28"/>
      <c r="F15" s="27" t="s">
        <v>9</v>
      </c>
      <c r="G15" s="27"/>
      <c r="H15" s="27"/>
      <c r="I15" s="27"/>
      <c r="K15" s="4">
        <f>IF(L15,10,0)</f>
        <v>10</v>
      </c>
      <c r="L15" s="4" t="b">
        <v>1</v>
      </c>
      <c r="M15" s="5" t="str">
        <f t="shared" si="0"/>
        <v xml:space="preserve">Конев,  </v>
      </c>
    </row>
    <row r="16" spans="1:31" ht="20.100000000000001" customHeight="1">
      <c r="A16" s="42"/>
      <c r="B16" s="12"/>
      <c r="C16" s="17"/>
      <c r="D16" s="22"/>
      <c r="E16" s="28"/>
      <c r="F16" s="27" t="s">
        <v>10</v>
      </c>
      <c r="G16" s="27"/>
      <c r="H16" s="27"/>
      <c r="I16" s="27"/>
      <c r="K16" s="4">
        <f>IF(L16,11,0)</f>
        <v>11</v>
      </c>
      <c r="L16" s="4" t="b">
        <v>1</v>
      </c>
      <c r="M16" s="5" t="str">
        <f t="shared" si="0"/>
        <v xml:space="preserve">Лосев,  </v>
      </c>
      <c r="P16" s="1"/>
    </row>
    <row r="17" spans="1:13" ht="20.100000000000001" customHeight="1">
      <c r="A17" s="42"/>
      <c r="B17" s="12"/>
      <c r="C17" s="17"/>
      <c r="D17" s="22"/>
      <c r="E17" s="28"/>
      <c r="F17" s="27" t="s">
        <v>11</v>
      </c>
      <c r="G17" s="27"/>
      <c r="H17" s="27"/>
      <c r="I17" s="27"/>
      <c r="K17" s="4">
        <f>IF(L17,12,0)</f>
        <v>0</v>
      </c>
      <c r="L17" s="4" t="b">
        <v>0</v>
      </c>
      <c r="M17" s="5" t="str">
        <f t="shared" si="0"/>
        <v/>
      </c>
    </row>
    <row r="18" spans="1:13" ht="20.100000000000001" customHeight="1">
      <c r="A18" s="42"/>
      <c r="B18" s="12"/>
      <c r="C18" s="17"/>
      <c r="D18" s="22"/>
      <c r="E18" s="28"/>
      <c r="F18" s="27" t="s">
        <v>12</v>
      </c>
      <c r="G18" s="27"/>
      <c r="H18" s="27"/>
      <c r="I18" s="27"/>
      <c r="K18" s="4">
        <f>IF(L18,13,0)</f>
        <v>13</v>
      </c>
      <c r="L18" s="4" t="b">
        <v>1</v>
      </c>
      <c r="M18" s="5" t="str">
        <f t="shared" si="0"/>
        <v xml:space="preserve">Кошкин,  </v>
      </c>
    </row>
    <row r="19" spans="1:13" ht="20.100000000000001" customHeight="1">
      <c r="A19" s="42"/>
      <c r="B19" s="12"/>
      <c r="C19" s="17"/>
      <c r="D19" s="22"/>
      <c r="E19" s="28"/>
      <c r="F19" s="27" t="s">
        <v>14</v>
      </c>
      <c r="G19" s="27"/>
      <c r="H19" s="27"/>
      <c r="I19" s="27"/>
      <c r="K19" s="4">
        <f>IF(L19,14,0)</f>
        <v>14</v>
      </c>
      <c r="L19" s="4" t="b">
        <v>1</v>
      </c>
      <c r="M19" s="5" t="str">
        <f t="shared" si="0"/>
        <v xml:space="preserve">Печкин,  </v>
      </c>
    </row>
    <row r="20" spans="1:13" ht="20.100000000000001" customHeight="1">
      <c r="A20" s="42"/>
      <c r="B20" s="12"/>
      <c r="C20" s="17"/>
      <c r="D20" s="22"/>
      <c r="E20" s="28"/>
      <c r="F20" s="27" t="s">
        <v>15</v>
      </c>
      <c r="G20" s="27"/>
      <c r="H20" s="27"/>
      <c r="I20" s="27"/>
      <c r="K20" s="4">
        <f>IF(L20,15,0)</f>
        <v>15</v>
      </c>
      <c r="L20" s="4" t="b">
        <v>1</v>
      </c>
      <c r="M20" s="5" t="str">
        <f t="shared" si="0"/>
        <v xml:space="preserve">Овечкин,  </v>
      </c>
    </row>
    <row r="21" spans="1:13" ht="20.100000000000001" customHeight="1">
      <c r="A21" s="42"/>
      <c r="B21" s="12"/>
      <c r="C21" s="17"/>
      <c r="D21" s="22"/>
      <c r="E21" s="28"/>
      <c r="F21" s="27"/>
      <c r="G21" s="27"/>
      <c r="H21" s="27"/>
      <c r="I21" s="27"/>
      <c r="L21" s="4" t="b">
        <v>0</v>
      </c>
      <c r="M21" s="5" t="str">
        <f t="shared" si="0"/>
        <v/>
      </c>
    </row>
    <row r="22" spans="1:13" ht="20.100000000000001" customHeight="1">
      <c r="A22" s="42"/>
      <c r="B22" s="12"/>
      <c r="C22" s="17"/>
      <c r="D22" s="22"/>
      <c r="E22" s="28"/>
      <c r="F22" s="27"/>
      <c r="G22" s="27"/>
      <c r="H22" s="27"/>
      <c r="I22" s="27"/>
      <c r="L22" s="4" t="b">
        <v>0</v>
      </c>
      <c r="M22" s="5" t="str">
        <f t="shared" si="0"/>
        <v/>
      </c>
    </row>
    <row r="23" spans="1:13" ht="20.100000000000001" customHeight="1">
      <c r="A23" s="42"/>
      <c r="B23" s="12"/>
      <c r="C23" s="17"/>
      <c r="D23" s="22"/>
      <c r="E23" s="28"/>
      <c r="F23" s="27"/>
      <c r="G23" s="27"/>
      <c r="H23" s="27"/>
      <c r="I23" s="27"/>
      <c r="L23" s="4" t="b">
        <v>0</v>
      </c>
      <c r="M23" s="5" t="str">
        <f t="shared" si="0"/>
        <v/>
      </c>
    </row>
    <row r="24" spans="1:13" ht="20.100000000000001" customHeight="1">
      <c r="A24" s="42"/>
      <c r="B24" s="12"/>
      <c r="C24" s="17"/>
      <c r="D24" s="22"/>
      <c r="E24" s="28"/>
      <c r="F24" s="27"/>
      <c r="G24" s="27"/>
      <c r="H24" s="27"/>
      <c r="I24" s="27"/>
      <c r="L24" s="4" t="b">
        <v>0</v>
      </c>
      <c r="M24" s="5" t="str">
        <f t="shared" si="0"/>
        <v/>
      </c>
    </row>
    <row r="25" spans="1:13" ht="20.100000000000001" customHeight="1">
      <c r="A25" s="43"/>
      <c r="B25" s="13"/>
      <c r="C25" s="18"/>
      <c r="D25" s="23"/>
      <c r="E25" s="29"/>
      <c r="F25" s="27"/>
      <c r="G25" s="27"/>
      <c r="H25" s="27"/>
      <c r="I25" s="27"/>
      <c r="L25" s="4" t="b">
        <v>0</v>
      </c>
      <c r="M25" s="5" t="str">
        <f t="shared" si="0"/>
        <v/>
      </c>
    </row>
  </sheetData>
  <mergeCells count="33">
    <mergeCell ref="A2:A25"/>
    <mergeCell ref="M2:X2"/>
    <mergeCell ref="M3:U3"/>
    <mergeCell ref="F24:I24"/>
    <mergeCell ref="F25:I25"/>
    <mergeCell ref="E6:E25"/>
    <mergeCell ref="A1:I1"/>
    <mergeCell ref="N7:T11"/>
    <mergeCell ref="F18:I18"/>
    <mergeCell ref="F19:I19"/>
    <mergeCell ref="F20:I20"/>
    <mergeCell ref="F21:I21"/>
    <mergeCell ref="F22:I22"/>
    <mergeCell ref="F23:I23"/>
    <mergeCell ref="F12:I12"/>
    <mergeCell ref="F13:I13"/>
    <mergeCell ref="F14:I14"/>
    <mergeCell ref="F15:I15"/>
    <mergeCell ref="F17:I17"/>
    <mergeCell ref="B2:I2"/>
    <mergeCell ref="B3:B25"/>
    <mergeCell ref="C3:I3"/>
    <mergeCell ref="C4:C25"/>
    <mergeCell ref="D4:I4"/>
    <mergeCell ref="D5:D25"/>
    <mergeCell ref="E5:I5"/>
    <mergeCell ref="F16:I16"/>
    <mergeCell ref="F6:I6"/>
    <mergeCell ref="F7:I7"/>
    <mergeCell ref="F8:I8"/>
    <mergeCell ref="F9:I9"/>
    <mergeCell ref="F10:I10"/>
    <mergeCell ref="F11:I11"/>
  </mergeCells>
  <conditionalFormatting sqref="M3">
    <cfRule type="containsText" dxfId="0" priority="2" operator="containsText" text="Аудитор не может совмещать другие должности!!!">
      <formula>NOT(ISERROR(SEARCH("Аудитор не может совмещать другие должности!!!",M3)))</formula>
    </cfRule>
  </conditionalFormatting>
  <conditionalFormatting sqref="M2">
    <cfRule type="containsText" dxfId="1" priority="1" operator="containsText" text="Ответственный исполнитель проекта не может быть членом группы!!!">
      <formula>NOT(ISERROR(SEARCH("Ответственный исполнитель проекта не может быть членом группы!!!",M2)))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Дорохов</dc:creator>
  <cp:lastModifiedBy>Дорохов</cp:lastModifiedBy>
  <dcterms:created xsi:type="dcterms:W3CDTF">2015-11-23T01:35:53Z</dcterms:created>
  <dcterms:modified xsi:type="dcterms:W3CDTF">2015-11-27T03:48:35Z</dcterms:modified>
</cp:coreProperties>
</file>