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  <pivotCaches>
    <pivotCache cacheId="11" r:id="rId4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C22" i="1" l="1"/>
  <c r="B23" i="1"/>
  <c r="B22" i="1"/>
  <c r="C24" i="1"/>
  <c r="B24" i="1"/>
  <c r="D24" i="1" s="1"/>
  <c r="C23" i="1"/>
  <c r="D23" i="1" s="1"/>
  <c r="D22" i="1"/>
</calcChain>
</file>

<file path=xl/sharedStrings.xml><?xml version="1.0" encoding="utf-8"?>
<sst xmlns="http://schemas.openxmlformats.org/spreadsheetml/2006/main" count="19" uniqueCount="15">
  <si>
    <t>Для начала, я собираю инфу вот в такую таблицу:</t>
  </si>
  <si>
    <t>Начало</t>
  </si>
  <si>
    <t>конец</t>
  </si>
  <si>
    <t>Наименование</t>
  </si>
  <si>
    <t>Характеристика</t>
  </si>
  <si>
    <t>Затем из этой таблицы пишу интервалы, в которые меняются характеристики.</t>
  </si>
  <si>
    <t>Разница</t>
  </si>
  <si>
    <t>После мониторю этот интервал и нахожу время смены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</si>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</sst>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9" formatCode="[$-F400]h:mm:ss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0" applyNumberFormat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7" xfId="0" applyNumberFormat="1" applyFont="1" applyFill="1" applyBorder="1"/>
    <xf numFmtId="164" fontId="0" fillId="0" borderId="7" xfId="0" applyNumberFormat="1" applyFont="1" applyBorder="1"/>
    <xf numFmtId="164" fontId="0" fillId="0" borderId="0" xfId="0" applyNumberFormat="1" applyFill="1"/>
    <xf numFmtId="0" fontId="0" fillId="0" borderId="8" xfId="0" applyBorder="1"/>
    <xf numFmtId="0" fontId="0" fillId="0" borderId="9" xfId="0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9" xfId="0" applyFill="1" applyBorder="1"/>
    <xf numFmtId="20" fontId="0" fillId="0" borderId="0" xfId="0" applyNumberFormat="1" applyBorder="1"/>
    <xf numFmtId="165" fontId="0" fillId="0" borderId="6" xfId="0" applyNumberFormat="1" applyBorder="1"/>
    <xf numFmtId="165" fontId="0" fillId="0" borderId="3" xfId="0" applyNumberFormat="1" applyBorder="1"/>
    <xf numFmtId="0" fontId="0" fillId="0" borderId="10" xfId="0" applyBorder="1"/>
    <xf numFmtId="16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12">
    <dxf>
      <numFmt numFmtId="169" formatCode="[$-F400]h:mm:ss;;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9" formatCode="[$-F400]h:mm:ss;;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6" formatCode="h:mm"/>
    </dxf>
    <dxf>
      <border outline="0">
        <left style="thin">
          <color indexed="64"/>
        </left>
      </border>
    </dxf>
    <dxf>
      <numFmt numFmtId="165" formatCode="[$-F400]h:mm:ss\ AM/PM"/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34.39606550926" createdVersion="4" refreshedVersion="4" minRefreshableVersion="3" recordCount="15">
  <cacheSource type="worksheet">
    <worksheetSource name="Таблица1"/>
  </cacheSource>
  <cacheFields count="6">
    <cacheField name="Начало" numFmtId="164">
      <sharedItems containsSemiMixedTypes="0" containsNonDate="0" containsDate="1" containsString="0" minDate="2015-11-25T00:33:00" maxDate="2015-11-25T22:07:00"/>
    </cacheField>
    <cacheField name="конец" numFmtId="164">
      <sharedItems containsSemiMixedTypes="0" containsNonDate="0" containsDate="1" containsString="0" minDate="2015-11-25T00:03:00" maxDate="2015-11-25T20:20:00"/>
    </cacheField>
    <cacheField name="Наименование" numFmtId="0">
      <sharedItems containsSemiMixedTypes="0" containsString="0" containsNumber="1" containsInteger="1" minValue="1" maxValue="3" count="3">
        <n v="1"/>
        <n v="2"/>
        <n v="3"/>
      </sharedItems>
    </cacheField>
    <cacheField name="Характеристика" numFmtId="0">
      <sharedItems containsSemiMixedTypes="0" containsString="0" containsNumber="1" containsInteger="1" minValue="29" maxValue="60"/>
    </cacheField>
    <cacheField name="От" numFmtId="169">
      <sharedItems containsSemiMixedTypes="0" containsNonDate="0" containsDate="1" containsString="0" minDate="1899-12-30T00:00:00" maxDate="1899-12-31T00:00:00"/>
    </cacheField>
    <cacheField name="До" numFmtId="169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d v="2015-11-25T00:33:00"/>
    <d v="2015-11-25T06:35:00"/>
    <x v="0"/>
    <n v="30"/>
    <d v="1899-12-30T00:00:00"/>
    <d v="1899-12-30T00:00:00"/>
  </r>
  <r>
    <d v="2015-11-25T00:33:00"/>
    <d v="2015-11-25T06:35:00"/>
    <x v="1"/>
    <n v="50"/>
    <d v="1899-12-30T00:00:00"/>
    <d v="1899-12-30T00:00:00"/>
  </r>
  <r>
    <d v="2015-11-25T00:33:00"/>
    <d v="2015-11-25T06:35:00"/>
    <x v="2"/>
    <n v="60"/>
    <d v="1899-12-30T00:00:00"/>
    <d v="1899-12-30T00:00:00"/>
  </r>
  <r>
    <d v="2015-11-25T10:40:00"/>
    <d v="2015-11-25T15:39:00"/>
    <x v="0"/>
    <n v="30"/>
    <d v="1899-12-30T00:00:00"/>
    <d v="1899-12-30T00:00:00"/>
  </r>
  <r>
    <d v="2015-11-25T10:40:00"/>
    <d v="2015-11-25T15:39:00"/>
    <x v="1"/>
    <n v="50"/>
    <d v="1899-12-30T00:00:00"/>
    <d v="1899-12-30T00:00:00"/>
  </r>
  <r>
    <d v="2015-11-25T10:40:00"/>
    <d v="2015-11-25T14:30:00"/>
    <x v="2"/>
    <n v="60"/>
    <d v="1899-12-30T14:30:00"/>
    <d v="1899-12-30T00:00:00"/>
  </r>
  <r>
    <d v="2015-11-25T16:15:00"/>
    <d v="2015-11-25T20:20:00"/>
    <x v="0"/>
    <n v="30"/>
    <d v="1899-12-30T00:00:00"/>
    <d v="1899-12-30T00:00:00"/>
  </r>
  <r>
    <d v="2015-11-25T16:15:00"/>
    <d v="2015-11-25T20:20:00"/>
    <x v="1"/>
    <n v="50"/>
    <d v="1899-12-30T20:20:00"/>
    <d v="1899-12-30T00:00:00"/>
  </r>
  <r>
    <d v="2015-11-25T14:31:00"/>
    <d v="2015-11-25T20:20:00"/>
    <x v="2"/>
    <n v="59"/>
    <d v="1899-12-30T00:00:00"/>
    <d v="1899-12-30T14:31:00"/>
  </r>
  <r>
    <d v="2015-11-25T22:07:00"/>
    <d v="2015-11-25T00:03:00"/>
    <x v="0"/>
    <n v="30"/>
    <d v="1899-12-30T00:03:00"/>
    <d v="1899-12-30T00:00:00"/>
  </r>
  <r>
    <d v="2015-11-25T22:07:00"/>
    <d v="2015-11-25T00:03:00"/>
    <x v="1"/>
    <n v="49"/>
    <d v="1899-12-30T00:00:00"/>
    <d v="1899-12-30T22:07:00"/>
  </r>
  <r>
    <d v="2015-11-25T22:07:00"/>
    <d v="2015-11-25T00:03:00"/>
    <x v="2"/>
    <n v="59"/>
    <d v="1899-12-30T00:00:00"/>
    <d v="1899-12-30T00:00:00"/>
  </r>
  <r>
    <d v="2015-11-25T02:01:00"/>
    <d v="2015-11-25T08:09:00"/>
    <x v="0"/>
    <n v="29"/>
    <d v="1899-12-30T00:00:00"/>
    <d v="1899-12-30T02:01:00"/>
  </r>
  <r>
    <d v="2015-11-25T02:01:00"/>
    <d v="2015-11-25T08:09:00"/>
    <x v="1"/>
    <n v="49"/>
    <d v="1899-12-30T00:00:00"/>
    <d v="1899-12-30T00:00:00"/>
  </r>
  <r>
    <d v="2015-11-25T02:01:00"/>
    <d v="2015-11-25T08:09:00"/>
    <x v="2"/>
    <n v="59"/>
    <d v="1899-12-30T00:00:00"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J21:L24" firstHeaderRow="0" firstDataRow="1" firstDataCol="1"/>
  <pivotFields count="6">
    <pivotField numFmtId="164" showAll="0"/>
    <pivotField numFmtId="164"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169" showAll="0" defaultSubtotal="0"/>
    <pivotField dataField="1" numFmtId="169" showAll="0" defaultSubtotal="0"/>
  </pivotFields>
  <rowFields count="1">
    <field x="2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Максимум  От" fld="4" subtotal="max" baseField="2" baseItem="0" numFmtId="165"/>
    <dataField name="Максимум До" fld="5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F17" totalsRowShown="0">
  <autoFilter ref="A2:F17"/>
  <tableColumns count="6">
    <tableColumn id="1" name="Начало" dataDxfId="7"/>
    <tableColumn id="2" name="конец" dataDxfId="6"/>
    <tableColumn id="3" name="Наименование" dataDxfId="5"/>
    <tableColumn id="4" name="Характеристика" dataDxfId="4"/>
    <tableColumn id="6" name="От" dataDxfId="0">
      <calculatedColumnFormula>MOD(Таблица1[[#This Row],[конец]],1)*(IFERROR(INDEX(D4:$D$17,MATCH(Таблица1[[#This Row],[Наименование]],C4:$C$17,0))-Таблица1[[#This Row],[Характеристика]],0)&lt;&gt;0)</calculatedColumnFormula>
    </tableColumn>
    <tableColumn id="5" name="До" dataDxfId="3">
      <calculatedColumnFormula>MOD(Таблица1[[#This Row],[Начало]],1)*(IFERROR(LOOKUP(2,1/(Таблица1[[#This Row],[Наименование]]=$C$2:C2),$D$2:D2)-Таблица1[[#This Row],[Характеристика]],0)&lt;&gt;0)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1:D24" totalsRowShown="0" tableBorderDxfId="11">
  <autoFilter ref="A21:D24"/>
  <tableColumns count="4">
    <tableColumn id="1" name="Наименование"/>
    <tableColumn id="2" name="От" dataDxfId="2">
      <calculatedColumnFormula>LOOKUP(2,1/(Таблица2[[#This Row],[Наименование]]=Таблица1[Наименование])/(Таблица1[От]&gt;0),Таблица1[От])</calculatedColumnFormula>
    </tableColumn>
    <tableColumn id="3" name="До" dataDxfId="1">
      <calculatedColumnFormula>LOOKUP(2,1/(Таблица2[[#This Row],[Наименование]]=Таблица1[Наименование])/(Таблица1[До]&gt;0),Таблица1[До])</calculatedColumnFormula>
    </tableColumn>
    <tableColumn id="4" name="Разница" dataDxfId="10">
      <calculatedColumnFormula>Таблица2[[#This Row],[До]]-Таблица2[[#This Row],[От]]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28:B31" totalsRowShown="0" tableBorderDxfId="9">
  <autoFilter ref="A28:B31"/>
  <tableColumns count="2">
    <tableColumn id="1" name="Наименование"/>
    <tableColumn id="2" name="Время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K22" sqref="K22"/>
    </sheetView>
  </sheetViews>
  <sheetFormatPr defaultRowHeight="15" x14ac:dyDescent="0.25"/>
  <cols>
    <col min="1" max="1" width="17" customWidth="1"/>
    <col min="2" max="2" width="13.28515625" bestFit="1" customWidth="1"/>
    <col min="3" max="3" width="17" customWidth="1"/>
    <col min="4" max="4" width="17.5703125" customWidth="1"/>
    <col min="5" max="5" width="11" customWidth="1"/>
    <col min="6" max="6" width="13.140625" customWidth="1"/>
    <col min="10" max="10" width="17.28515625" customWidth="1"/>
    <col min="11" max="11" width="14.28515625" bestFit="1" customWidth="1"/>
    <col min="12" max="12" width="14.140625" bestFit="1" customWidth="1"/>
  </cols>
  <sheetData>
    <row r="1" spans="1:6" x14ac:dyDescent="0.25">
      <c r="A1" s="7" t="s">
        <v>0</v>
      </c>
      <c r="B1" s="1"/>
      <c r="C1" s="1"/>
      <c r="D1" s="1"/>
    </row>
    <row r="2" spans="1:6" x14ac:dyDescent="0.25">
      <c r="A2" s="7" t="s">
        <v>1</v>
      </c>
      <c r="B2" s="7" t="s">
        <v>2</v>
      </c>
      <c r="C2" s="1" t="s">
        <v>3</v>
      </c>
      <c r="D2" s="1" t="s">
        <v>4</v>
      </c>
      <c r="E2" t="s">
        <v>10</v>
      </c>
      <c r="F2" s="24" t="s">
        <v>11</v>
      </c>
    </row>
    <row r="3" spans="1:6" x14ac:dyDescent="0.25">
      <c r="A3" s="10">
        <v>42333.022916666669</v>
      </c>
      <c r="B3" s="8">
        <v>42333.274305555555</v>
      </c>
      <c r="C3" s="3">
        <v>1</v>
      </c>
      <c r="D3" s="3">
        <v>30</v>
      </c>
      <c r="E3" s="24">
        <f>MOD(Таблица1[[#This Row],[конец]],1)*(IFERROR(INDEX(D4:$D$17,MATCH(Таблица1[[#This Row],[Наименование]],C4:$C$17,0))-Таблица1[[#This Row],[Характеристика]],0)&lt;&gt;0)</f>
        <v>0</v>
      </c>
      <c r="F3" s="24">
        <f>MOD(Таблица1[[#This Row],[Начало]],1)*(IFERROR(LOOKUP(2,1/(Таблица1[[#This Row],[Наименование]]=$C$2:C2),$D$2:D2)-Таблица1[[#This Row],[Характеристика]],0)&lt;&gt;0)</f>
        <v>0</v>
      </c>
    </row>
    <row r="4" spans="1:6" x14ac:dyDescent="0.25">
      <c r="A4" s="10">
        <v>42333.022916666669</v>
      </c>
      <c r="B4" s="8">
        <v>42333.274305555555</v>
      </c>
      <c r="C4" s="3">
        <v>2</v>
      </c>
      <c r="D4" s="3">
        <v>50</v>
      </c>
      <c r="E4" s="24">
        <f>MOD(Таблица1[[#This Row],[конец]],1)*(IFERROR(INDEX(D5:$D$17,MATCH(Таблица1[[#This Row],[Наименование]],C5:$C$17,0))-Таблица1[[#This Row],[Характеристика]],0)&lt;&gt;0)</f>
        <v>0</v>
      </c>
      <c r="F4" s="24">
        <f>MOD(Таблица1[[#This Row],[Начало]],1)*(IFERROR(LOOKUP(2,1/(Таблица1[[#This Row],[Наименование]]=$C$2:C3),$D$2:D3)-Таблица1[[#This Row],[Характеристика]],0)&lt;&gt;0)</f>
        <v>0</v>
      </c>
    </row>
    <row r="5" spans="1:6" x14ac:dyDescent="0.25">
      <c r="A5" s="10">
        <v>42333.022916666669</v>
      </c>
      <c r="B5" s="8">
        <v>42333.274305555555</v>
      </c>
      <c r="C5" s="3">
        <v>3</v>
      </c>
      <c r="D5" s="3">
        <v>60</v>
      </c>
      <c r="E5" s="24">
        <f>MOD(Таблица1[[#This Row],[конец]],1)*(IFERROR(INDEX(D6:$D$17,MATCH(Таблица1[[#This Row],[Наименование]],C6:$C$17,0))-Таблица1[[#This Row],[Характеристика]],0)&lt;&gt;0)</f>
        <v>0</v>
      </c>
      <c r="F5" s="24">
        <f>MOD(Таблица1[[#This Row],[Начало]],1)*(IFERROR(LOOKUP(2,1/(Таблица1[[#This Row],[Наименование]]=$C$2:C4),$D$2:D4)-Таблица1[[#This Row],[Характеристика]],0)&lt;&gt;0)</f>
        <v>0</v>
      </c>
    </row>
    <row r="6" spans="1:6" x14ac:dyDescent="0.25">
      <c r="A6" s="8">
        <v>42333.444444444445</v>
      </c>
      <c r="B6" s="9">
        <v>42333.652083333334</v>
      </c>
      <c r="C6" s="3">
        <v>1</v>
      </c>
      <c r="D6" s="3">
        <v>30</v>
      </c>
      <c r="E6" s="24">
        <f>MOD(Таблица1[[#This Row],[конец]],1)*(IFERROR(INDEX(D7:$D$17,MATCH(Таблица1[[#This Row],[Наименование]],C7:$C$17,0))-Таблица1[[#This Row],[Характеристика]],0)&lt;&gt;0)</f>
        <v>0</v>
      </c>
      <c r="F6" s="24">
        <f>MOD(Таблица1[[#This Row],[Начало]],1)*(IFERROR(LOOKUP(2,1/(Таблица1[[#This Row],[Наименование]]=$C$2:C5),$D$2:D5)-Таблица1[[#This Row],[Характеристика]],0)&lt;&gt;0)</f>
        <v>0</v>
      </c>
    </row>
    <row r="7" spans="1:6" x14ac:dyDescent="0.25">
      <c r="A7" s="8">
        <v>42333.444444444445</v>
      </c>
      <c r="B7" s="9">
        <v>42333.652083333334</v>
      </c>
      <c r="C7" s="3">
        <v>2</v>
      </c>
      <c r="D7" s="3">
        <v>50</v>
      </c>
      <c r="E7" s="24">
        <f>MOD(Таблица1[[#This Row],[конец]],1)*(IFERROR(INDEX(D8:$D$17,MATCH(Таблица1[[#This Row],[Наименование]],C8:$C$17,0))-Таблица1[[#This Row],[Характеристика]],0)&lt;&gt;0)</f>
        <v>0</v>
      </c>
      <c r="F7" s="24">
        <f>MOD(Таблица1[[#This Row],[Начало]],1)*(IFERROR(LOOKUP(2,1/(Таблица1[[#This Row],[Наименование]]=$C$2:C6),$D$2:D6)-Таблица1[[#This Row],[Характеристика]],0)&lt;&gt;0)</f>
        <v>0</v>
      </c>
    </row>
    <row r="8" spans="1:6" x14ac:dyDescent="0.25">
      <c r="A8" s="8">
        <v>42333.444444444445</v>
      </c>
      <c r="B8" s="9">
        <v>42333.604166666664</v>
      </c>
      <c r="C8" s="3">
        <v>3</v>
      </c>
      <c r="D8" s="3">
        <v>60</v>
      </c>
      <c r="E8" s="24">
        <f>MOD(Таблица1[[#This Row],[конец]],1)*(IFERROR(INDEX(D9:$D$17,MATCH(Таблица1[[#This Row],[Наименование]],C9:$C$17,0))-Таблица1[[#This Row],[Характеристика]],0)&lt;&gt;0)</f>
        <v>0.60416666666424135</v>
      </c>
      <c r="F8" s="24">
        <f>MOD(Таблица1[[#This Row],[Начало]],1)*(IFERROR(LOOKUP(2,1/(Таблица1[[#This Row],[Наименование]]=$C$2:C7),$D$2:D7)-Таблица1[[#This Row],[Характеристика]],0)&lt;&gt;0)</f>
        <v>0</v>
      </c>
    </row>
    <row r="9" spans="1:6" x14ac:dyDescent="0.25">
      <c r="A9" s="10">
        <v>42333.677083333336</v>
      </c>
      <c r="B9" s="8">
        <v>42333.847222222219</v>
      </c>
      <c r="C9" s="3">
        <v>1</v>
      </c>
      <c r="D9" s="3">
        <v>30</v>
      </c>
      <c r="E9" s="24">
        <f>MOD(Таблица1[[#This Row],[конец]],1)*(IFERROR(INDEX(D10:$D$17,MATCH(Таблица1[[#This Row],[Наименование]],C10:$C$17,0))-Таблица1[[#This Row],[Характеристика]],0)&lt;&gt;0)</f>
        <v>0</v>
      </c>
      <c r="F9" s="24">
        <f>MOD(Таблица1[[#This Row],[Начало]],1)*(IFERROR(LOOKUP(2,1/(Таблица1[[#This Row],[Наименование]]=$C$2:C8),$D$2:D8)-Таблица1[[#This Row],[Характеристика]],0)&lt;&gt;0)</f>
        <v>0</v>
      </c>
    </row>
    <row r="10" spans="1:6" x14ac:dyDescent="0.25">
      <c r="A10" s="10">
        <v>42333.677083333336</v>
      </c>
      <c r="B10" s="8">
        <v>42333.847222222219</v>
      </c>
      <c r="C10" s="3">
        <v>2</v>
      </c>
      <c r="D10" s="3">
        <v>50</v>
      </c>
      <c r="E10" s="24">
        <f>MOD(Таблица1[[#This Row],[конец]],1)*(IFERROR(INDEX(D11:$D$17,MATCH(Таблица1[[#This Row],[Наименование]],C11:$C$17,0))-Таблица1[[#This Row],[Характеристика]],0)&lt;&gt;0)</f>
        <v>0.84722222221898846</v>
      </c>
      <c r="F10" s="24">
        <f>MOD(Таблица1[[#This Row],[Начало]],1)*(IFERROR(LOOKUP(2,1/(Таблица1[[#This Row],[Наименование]]=$C$2:C9),$D$2:D9)-Таблица1[[#This Row],[Характеристика]],0)&lt;&gt;0)</f>
        <v>0</v>
      </c>
    </row>
    <row r="11" spans="1:6" x14ac:dyDescent="0.25">
      <c r="A11" s="10">
        <v>42333.604861111111</v>
      </c>
      <c r="B11" s="8">
        <v>42333.847222222219</v>
      </c>
      <c r="C11" s="3">
        <v>3</v>
      </c>
      <c r="D11" s="3">
        <v>59</v>
      </c>
      <c r="E11" s="24">
        <f>MOD(Таблица1[[#This Row],[конец]],1)*(IFERROR(INDEX(D12:$D$17,MATCH(Таблица1[[#This Row],[Наименование]],C12:$C$17,0))-Таблица1[[#This Row],[Характеристика]],0)&lt;&gt;0)</f>
        <v>0</v>
      </c>
      <c r="F11" s="24">
        <f>MOD(Таблица1[[#This Row],[Начало]],1)*(IFERROR(LOOKUP(2,1/(Таблица1[[#This Row],[Наименование]]=$C$2:C10),$D$2:D10)-Таблица1[[#This Row],[Характеристика]],0)&lt;&gt;0)</f>
        <v>0.60486111111094942</v>
      </c>
    </row>
    <row r="12" spans="1:6" x14ac:dyDescent="0.25">
      <c r="A12" s="11">
        <v>42333.921527777777</v>
      </c>
      <c r="B12" s="9">
        <v>42333.002083333333</v>
      </c>
      <c r="C12" s="3">
        <v>1</v>
      </c>
      <c r="D12" s="3">
        <v>30</v>
      </c>
      <c r="E12" s="24">
        <f>MOD(Таблица1[[#This Row],[конец]],1)*(IFERROR(INDEX(D13:$D$17,MATCH(Таблица1[[#This Row],[Наименование]],C13:$C$17,0))-Таблица1[[#This Row],[Характеристика]],0)&lt;&gt;0)</f>
        <v>2.0833333328482695E-3</v>
      </c>
      <c r="F12" s="24">
        <f>MOD(Таблица1[[#This Row],[Начало]],1)*(IFERROR(LOOKUP(2,1/(Таблица1[[#This Row],[Наименование]]=$C$2:C11),$D$2:D11)-Таблица1[[#This Row],[Характеристика]],0)&lt;&gt;0)</f>
        <v>0</v>
      </c>
    </row>
    <row r="13" spans="1:6" x14ac:dyDescent="0.25">
      <c r="A13" s="11">
        <v>42333.921527777777</v>
      </c>
      <c r="B13" s="9">
        <v>42333.002083333333</v>
      </c>
      <c r="C13" s="3">
        <v>2</v>
      </c>
      <c r="D13" s="3">
        <v>49</v>
      </c>
      <c r="E13" s="24">
        <f>MOD(Таблица1[[#This Row],[конец]],1)*(IFERROR(INDEX(D14:$D$17,MATCH(Таблица1[[#This Row],[Наименование]],C14:$C$17,0))-Таблица1[[#This Row],[Характеристика]],0)&lt;&gt;0)</f>
        <v>0</v>
      </c>
      <c r="F13" s="24">
        <f>MOD(Таблица1[[#This Row],[Начало]],1)*(IFERROR(LOOKUP(2,1/(Таблица1[[#This Row],[Наименование]]=$C$2:C12),$D$2:D12)-Таблица1[[#This Row],[Характеристика]],0)&lt;&gt;0)</f>
        <v>0.92152777777664596</v>
      </c>
    </row>
    <row r="14" spans="1:6" x14ac:dyDescent="0.25">
      <c r="A14" s="11">
        <v>42333.921527777777</v>
      </c>
      <c r="B14" s="9">
        <v>42333.002083333333</v>
      </c>
      <c r="C14" s="3">
        <v>3</v>
      </c>
      <c r="D14" s="3">
        <v>59</v>
      </c>
      <c r="E14" s="24">
        <f>MOD(Таблица1[[#This Row],[конец]],1)*(IFERROR(INDEX(D15:$D$17,MATCH(Таблица1[[#This Row],[Наименование]],C15:$C$17,0))-Таблица1[[#This Row],[Характеристика]],0)&lt;&gt;0)</f>
        <v>0</v>
      </c>
      <c r="F14" s="24">
        <f>MOD(Таблица1[[#This Row],[Начало]],1)*(IFERROR(LOOKUP(2,1/(Таблица1[[#This Row],[Наименование]]=$C$2:C13),$D$2:D13)-Таблица1[[#This Row],[Характеристика]],0)&lt;&gt;0)</f>
        <v>0</v>
      </c>
    </row>
    <row r="15" spans="1:6" x14ac:dyDescent="0.25">
      <c r="A15" s="12">
        <v>42333.084027777775</v>
      </c>
      <c r="B15" s="12">
        <v>42333.339583333334</v>
      </c>
      <c r="C15" s="3">
        <v>1</v>
      </c>
      <c r="D15" s="3">
        <v>29</v>
      </c>
      <c r="E15" s="24">
        <f>MOD(Таблица1[[#This Row],[конец]],1)*(IFERROR(INDEX(D16:$D$17,MATCH(Таблица1[[#This Row],[Наименование]],C16:$C$17,0))-Таблица1[[#This Row],[Характеристика]],0)&lt;&gt;0)</f>
        <v>0</v>
      </c>
      <c r="F15" s="24">
        <f>MOD(Таблица1[[#This Row],[Начало]],1)*(IFERROR(LOOKUP(2,1/(Таблица1[[#This Row],[Наименование]]=$C$2:C14),$D$2:D14)-Таблица1[[#This Row],[Характеристика]],0)&lt;&gt;0)</f>
        <v>8.4027777775190771E-2</v>
      </c>
    </row>
    <row r="16" spans="1:6" x14ac:dyDescent="0.25">
      <c r="A16" s="12">
        <v>42333.084027777775</v>
      </c>
      <c r="B16" s="12">
        <v>42333.339583333334</v>
      </c>
      <c r="C16" s="3">
        <v>2</v>
      </c>
      <c r="D16" s="3">
        <v>49</v>
      </c>
      <c r="E16" s="24">
        <f>MOD(Таблица1[[#This Row],[конец]],1)*(IFERROR(INDEX(D17:$D$17,MATCH(Таблица1[[#This Row],[Наименование]],C17:$C$17,0))-Таблица1[[#This Row],[Характеристика]],0)&lt;&gt;0)</f>
        <v>0</v>
      </c>
      <c r="F16" s="24">
        <f>MOD(Таблица1[[#This Row],[Начало]],1)*(IFERROR(LOOKUP(2,1/(Таблица1[[#This Row],[Наименование]]=$C$2:C15),$D$2:D15)-Таблица1[[#This Row],[Характеристика]],0)&lt;&gt;0)</f>
        <v>0</v>
      </c>
    </row>
    <row r="17" spans="1:12" x14ac:dyDescent="0.25">
      <c r="A17" s="12">
        <v>42333.084027777775</v>
      </c>
      <c r="B17" s="12">
        <v>42333.339583333334</v>
      </c>
      <c r="C17" s="3">
        <v>3</v>
      </c>
      <c r="D17" s="3">
        <v>59</v>
      </c>
      <c r="E17" s="24">
        <f>MOD(Таблица1[[#This Row],[конец]],1)*(IFERROR(INDEX(D$17:$D18,MATCH(Таблица1[[#This Row],[Наименование]],C$17:$C18,0))-Таблица1[[#This Row],[Характеристика]],0)&lt;&gt;0)</f>
        <v>0</v>
      </c>
      <c r="F17" s="24">
        <f>MOD(Таблица1[[#This Row],[Начало]],1)*(IFERROR(LOOKUP(2,1/(Таблица1[[#This Row],[Наименование]]=$C$2:C16),$D$2:D16)-Таблица1[[#This Row],[Характеристика]],0)&lt;&gt;0)</f>
        <v>0</v>
      </c>
    </row>
    <row r="20" spans="1:12" x14ac:dyDescent="0.25">
      <c r="A20" s="6" t="s">
        <v>5</v>
      </c>
      <c r="B20" s="5"/>
      <c r="C20" s="5"/>
      <c r="D20" s="5"/>
      <c r="E20" s="13"/>
    </row>
    <row r="21" spans="1:12" x14ac:dyDescent="0.25">
      <c r="A21" s="2" t="s">
        <v>3</v>
      </c>
      <c r="B21" s="2" t="s">
        <v>10</v>
      </c>
      <c r="C21" s="2" t="s">
        <v>11</v>
      </c>
      <c r="D21" s="2" t="s">
        <v>6</v>
      </c>
      <c r="E21" s="14"/>
      <c r="J21" s="25" t="s">
        <v>12</v>
      </c>
      <c r="K21" s="1" t="s">
        <v>13</v>
      </c>
      <c r="L21" s="1" t="s">
        <v>14</v>
      </c>
    </row>
    <row r="22" spans="1:12" x14ac:dyDescent="0.25">
      <c r="A22" s="2">
        <v>1</v>
      </c>
      <c r="B22" s="15">
        <f>LOOKUP(2,1/(Таблица2[[#This Row],[Наименование]]=Таблица1[Наименование])/(Таблица1[От]&gt;0),Таблица1[От])</f>
        <v>2.0833333328482695E-3</v>
      </c>
      <c r="C22" s="15">
        <f>LOOKUP(2,1/(Таблица2[[#This Row],[Наименование]]=Таблица1[Наименование])/(Таблица1[До]&gt;0),Таблица1[До])</f>
        <v>8.4027777775190771E-2</v>
      </c>
      <c r="D22" s="15">
        <f>Таблица2[[#This Row],[До]]-Таблица2[[#This Row],[От]]</f>
        <v>8.1944444442342501E-2</v>
      </c>
      <c r="E22" s="14"/>
      <c r="H22" s="7"/>
      <c r="J22" s="26">
        <v>1</v>
      </c>
      <c r="K22" s="7">
        <v>2.0833333333333333E-3</v>
      </c>
      <c r="L22" s="7">
        <v>8.4027777777777771E-2</v>
      </c>
    </row>
    <row r="23" spans="1:12" x14ac:dyDescent="0.25">
      <c r="A23" s="2">
        <v>2</v>
      </c>
      <c r="B23" s="15">
        <f>LOOKUP(2,1/(Таблица2[[#This Row],[Наименование]]=Таблица1[Наименование])/(Таблица1[От]&gt;0),Таблица1[От])</f>
        <v>0.84722222221898846</v>
      </c>
      <c r="C23" s="15">
        <f>LOOKUP(2,1/(Таблица2[[#This Row],[Наименование]]=Таблица1[Наименование])/(Таблица1[До]&gt;0),Таблица1[До])</f>
        <v>0.92152777777664596</v>
      </c>
      <c r="D23" s="15">
        <f>Таблица2[[#This Row],[До]]-Таблица2[[#This Row],[От]]</f>
        <v>7.4305555557657499E-2</v>
      </c>
      <c r="E23" s="14"/>
      <c r="H23" s="7"/>
      <c r="J23" s="26">
        <v>2</v>
      </c>
      <c r="K23" s="7">
        <v>0.84722222222222221</v>
      </c>
      <c r="L23" s="7">
        <v>0.92152777777777783</v>
      </c>
    </row>
    <row r="24" spans="1:12" x14ac:dyDescent="0.25">
      <c r="A24" s="2">
        <v>3</v>
      </c>
      <c r="B24" s="15">
        <f>LOOKUP(2,1/(Таблица2[[#This Row],[Наименование]]=Таблица1[Наименование])/(Таблица1[От]&gt;0),Таблица1[От])</f>
        <v>0.60416666666424135</v>
      </c>
      <c r="C24" s="15">
        <f>LOOKUP(2,1/(Таблица2[[#This Row],[Наименование]]=Таблица1[Наименование])/(Таблица1[До]&gt;0),Таблица1[До])</f>
        <v>0.60486111111094942</v>
      </c>
      <c r="D24" s="15">
        <f>Таблица2[[#This Row],[До]]-Таблица2[[#This Row],[От]]</f>
        <v>6.944444467080757E-4</v>
      </c>
      <c r="E24" s="14"/>
      <c r="H24" s="7"/>
      <c r="J24" s="26">
        <v>3</v>
      </c>
      <c r="K24" s="7">
        <v>0.60416666666666663</v>
      </c>
      <c r="L24" s="7">
        <v>0.60486111111111118</v>
      </c>
    </row>
    <row r="25" spans="1:12" x14ac:dyDescent="0.25">
      <c r="A25" s="16"/>
      <c r="B25" s="15"/>
      <c r="C25" s="2"/>
      <c r="D25" s="2"/>
      <c r="E25" s="14"/>
    </row>
    <row r="26" spans="1:12" x14ac:dyDescent="0.25">
      <c r="A26" s="16"/>
      <c r="B26" s="15"/>
      <c r="C26" s="2"/>
      <c r="D26" s="2"/>
      <c r="E26" s="14"/>
    </row>
    <row r="27" spans="1:12" x14ac:dyDescent="0.25">
      <c r="A27" s="17" t="s">
        <v>7</v>
      </c>
      <c r="B27" s="18"/>
      <c r="C27" s="2"/>
      <c r="D27" s="2"/>
      <c r="E27" s="14"/>
    </row>
    <row r="28" spans="1:12" x14ac:dyDescent="0.25">
      <c r="A28" s="2" t="s">
        <v>3</v>
      </c>
      <c r="B28" s="2" t="s">
        <v>8</v>
      </c>
      <c r="C28" s="2"/>
      <c r="D28" s="2"/>
      <c r="E28" s="19" t="s">
        <v>9</v>
      </c>
    </row>
    <row r="29" spans="1:12" x14ac:dyDescent="0.25">
      <c r="A29" s="2">
        <v>1</v>
      </c>
      <c r="B29" s="20">
        <v>2.1527777777777781E-2</v>
      </c>
      <c r="C29" s="2"/>
      <c r="D29" s="2"/>
      <c r="E29" s="14"/>
    </row>
    <row r="30" spans="1:12" x14ac:dyDescent="0.25">
      <c r="A30" s="2">
        <v>2</v>
      </c>
      <c r="B30" s="20">
        <v>0.85486111111111107</v>
      </c>
      <c r="C30" s="2"/>
      <c r="D30" s="2"/>
      <c r="E30" s="14"/>
    </row>
    <row r="31" spans="1:12" x14ac:dyDescent="0.25">
      <c r="A31" s="2">
        <v>3</v>
      </c>
      <c r="B31" s="20">
        <v>0.60486111111111118</v>
      </c>
      <c r="C31" s="2"/>
      <c r="D31" s="2"/>
      <c r="E31" s="14"/>
    </row>
    <row r="32" spans="1:12" x14ac:dyDescent="0.25">
      <c r="A32" s="21"/>
      <c r="B32" s="22"/>
      <c r="C32" s="4"/>
      <c r="D32" s="4"/>
      <c r="E32" s="23"/>
    </row>
  </sheetData>
  <pageMargins left="0.7" right="0.7" top="0.75" bottom="0.75" header="0.3" footer="0.3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Elena</cp:lastModifiedBy>
  <dcterms:created xsi:type="dcterms:W3CDTF">2015-11-25T09:05:33Z</dcterms:created>
  <dcterms:modified xsi:type="dcterms:W3CDTF">2015-11-26T06:31:40Z</dcterms:modified>
</cp:coreProperties>
</file>