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1760"/>
  </bookViews>
  <sheets>
    <sheet name="Лист1" sheetId="1" r:id="rId1"/>
  </sheets>
  <definedNames>
    <definedName name="_xlnm._FilterDatabase" localSheetId="0" hidden="1">Лист1!$I$1:$O$39</definedName>
    <definedName name="A_">Лист1!$C$2</definedName>
    <definedName name="B_">Лист1!$C$3</definedName>
    <definedName name="C_">Лист1!$C$4</definedName>
  </definedNames>
  <calcPr calcId="144525"/>
</workbook>
</file>

<file path=xl/calcChain.xml><?xml version="1.0" encoding="utf-8"?>
<calcChain xmlns="http://schemas.openxmlformats.org/spreadsheetml/2006/main">
  <c r="O30" i="1" l="1"/>
  <c r="O32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1" i="1"/>
  <c r="O33" i="1"/>
  <c r="O34" i="1"/>
  <c r="O36" i="1"/>
  <c r="O38" i="1"/>
  <c r="O35" i="1"/>
  <c r="O39" i="1"/>
  <c r="O37" i="1"/>
  <c r="O7" i="1"/>
  <c r="O3" i="1"/>
  <c r="O4" i="1"/>
  <c r="O5" i="1"/>
  <c r="O6" i="1"/>
  <c r="O2" i="1"/>
  <c r="M37" i="1"/>
  <c r="M33" i="1"/>
  <c r="M34" i="1"/>
  <c r="M36" i="1"/>
  <c r="M38" i="1"/>
  <c r="M32" i="1"/>
  <c r="M35" i="1"/>
  <c r="M39" i="1"/>
  <c r="M4" i="1" l="1"/>
  <c r="M5" i="1"/>
  <c r="M6" i="1"/>
  <c r="M7" i="1"/>
  <c r="M9" i="1"/>
  <c r="M11" i="1"/>
  <c r="M14" i="1"/>
  <c r="M15" i="1"/>
  <c r="M18" i="1"/>
  <c r="M19" i="1"/>
  <c r="M20" i="1"/>
  <c r="M21" i="1"/>
  <c r="M24" i="1"/>
  <c r="M25" i="1"/>
  <c r="M27" i="1"/>
  <c r="M28" i="1"/>
  <c r="M29" i="1"/>
  <c r="M30" i="1"/>
  <c r="M31" i="1"/>
  <c r="P2" i="1" l="1"/>
  <c r="P3" i="1" s="1"/>
  <c r="P4" i="1" s="1"/>
  <c r="P5" i="1" s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M2" i="1" l="1"/>
  <c r="M3" i="1"/>
  <c r="M8" i="1" l="1"/>
  <c r="M10" i="1" l="1"/>
  <c r="M12" i="1" l="1"/>
  <c r="M13" i="1" l="1"/>
  <c r="M16" i="1" l="1"/>
  <c r="M17" i="1" l="1"/>
  <c r="M22" i="1" l="1"/>
  <c r="M23" i="1" l="1"/>
  <c r="M26" i="1" l="1"/>
</calcChain>
</file>

<file path=xl/sharedStrings.xml><?xml version="1.0" encoding="utf-8"?>
<sst xmlns="http://schemas.openxmlformats.org/spreadsheetml/2006/main" count="157" uniqueCount="37">
  <si>
    <t>Индекс+Поикпоз</t>
  </si>
  <si>
    <t>Сорт 1</t>
  </si>
  <si>
    <t>Маржа</t>
  </si>
  <si>
    <t>Сорт 2</t>
  </si>
  <si>
    <t>Сорт 3</t>
  </si>
  <si>
    <t>Сорт 4</t>
  </si>
  <si>
    <t>Товар</t>
  </si>
  <si>
    <t>СтатусТовара</t>
  </si>
  <si>
    <t>Сорт</t>
  </si>
  <si>
    <t>АВС</t>
  </si>
  <si>
    <t>МаржаСумм</t>
  </si>
  <si>
    <t>Маржа%</t>
  </si>
  <si>
    <t>Маржа Нарастающим Итогом</t>
  </si>
  <si>
    <t>Актуальная</t>
  </si>
  <si>
    <t>A</t>
  </si>
  <si>
    <t>B</t>
  </si>
  <si>
    <t>C</t>
  </si>
  <si>
    <t>Под заказ</t>
  </si>
  <si>
    <t>Выведена</t>
  </si>
  <si>
    <t>Z</t>
  </si>
  <si>
    <t>-</t>
  </si>
  <si>
    <t>Спорная</t>
  </si>
  <si>
    <t>Новинка</t>
  </si>
  <si>
    <t>N</t>
  </si>
  <si>
    <t>D</t>
  </si>
  <si>
    <t>Эксклюзив</t>
  </si>
  <si>
    <t>Полуфабрикат</t>
  </si>
  <si>
    <t>P</t>
  </si>
  <si>
    <t>X</t>
  </si>
  <si>
    <t>Старый артикул</t>
  </si>
  <si>
    <t>Дата вывода</t>
  </si>
  <si>
    <t>Новое условие:</t>
  </si>
  <si>
    <t>Таким образом, подсвеченные ячейки должны быть X</t>
  </si>
  <si>
    <r>
      <t xml:space="preserve">Если дата вывода </t>
    </r>
    <r>
      <rPr>
        <sz val="10"/>
        <color rgb="FF7030A0"/>
        <rFont val="Calibri"/>
        <family val="2"/>
        <charset val="204"/>
        <scheme val="minor"/>
      </rPr>
      <t>меньше 6 месяцев</t>
    </r>
    <r>
      <rPr>
        <sz val="10"/>
        <color theme="1"/>
        <rFont val="Calibri"/>
        <family val="2"/>
        <charset val="204"/>
        <scheme val="minor"/>
      </rPr>
      <t xml:space="preserve"> назад: ABC = X</t>
    </r>
  </si>
  <si>
    <r>
      <t>Если дата вывода</t>
    </r>
    <r>
      <rPr>
        <sz val="10"/>
        <color rgb="FF7030A0"/>
        <rFont val="Calibri"/>
        <family val="2"/>
        <charset val="204"/>
        <scheme val="minor"/>
      </rPr>
      <t xml:space="preserve"> больше 6 месяцев </t>
    </r>
    <r>
      <rPr>
        <sz val="10"/>
        <color theme="1"/>
        <rFont val="Calibri"/>
        <family val="2"/>
        <charset val="204"/>
        <scheme val="minor"/>
      </rPr>
      <t>назад: ABC = Z</t>
    </r>
  </si>
  <si>
    <t>01.07.2015 и после</t>
  </si>
  <si>
    <t>31.06.2015 и 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</si>
</sst>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rgb="FF7030A0"/>
      <name val="Calibri"/>
      <family val="2"/>
      <charset val="204"/>
      <scheme val="minor"/>
    </font>
    <font>
      <sz val="10"/>
      <color rgb="FF7030A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9" fontId="3" fillId="4" borderId="1" xfId="0" applyNumberFormat="1" applyFont="1" applyFill="1" applyBorder="1" applyAlignment="1">
      <alignment horizont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/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ill="1" applyBorder="1"/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5" fillId="5" borderId="0" xfId="0" applyFont="1" applyFill="1" applyBorder="1" applyAlignment="1">
      <alignment horizontal="left"/>
    </xf>
    <xf numFmtId="0" fontId="2" fillId="0" borderId="0" xfId="0" applyFont="1"/>
    <xf numFmtId="0" fontId="2" fillId="0" borderId="0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workbookViewId="0">
      <selection activeCell="K24" sqref="K24"/>
    </sheetView>
  </sheetViews>
  <sheetFormatPr defaultRowHeight="15" x14ac:dyDescent="0.25"/>
  <cols>
    <col min="1" max="1" width="14.7109375" bestFit="1" customWidth="1"/>
    <col min="6" max="6" width="10.140625" bestFit="1" customWidth="1"/>
    <col min="10" max="10" width="15.5703125" bestFit="1" customWidth="1"/>
    <col min="12" max="12" width="10.140625" bestFit="1" customWidth="1"/>
    <col min="14" max="14" width="11.140625" bestFit="1" customWidth="1"/>
    <col min="16" max="16" width="12.5703125" customWidth="1"/>
  </cols>
  <sheetData>
    <row r="1" spans="1:20" ht="38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/>
      <c r="H1" s="4"/>
      <c r="I1" s="3" t="s">
        <v>6</v>
      </c>
      <c r="J1" s="3" t="s">
        <v>7</v>
      </c>
      <c r="K1" s="3" t="s">
        <v>8</v>
      </c>
      <c r="L1" s="18" t="s">
        <v>30</v>
      </c>
      <c r="M1" s="16" t="s">
        <v>9</v>
      </c>
      <c r="N1" s="3" t="s">
        <v>10</v>
      </c>
      <c r="O1" s="3" t="s">
        <v>11</v>
      </c>
      <c r="P1" s="5" t="s">
        <v>12</v>
      </c>
    </row>
    <row r="2" spans="1:20" x14ac:dyDescent="0.25">
      <c r="A2" s="6" t="s">
        <v>13</v>
      </c>
      <c r="B2" s="7" t="s">
        <v>14</v>
      </c>
      <c r="C2" s="8">
        <v>0.5</v>
      </c>
      <c r="D2" s="9">
        <v>2</v>
      </c>
      <c r="E2" s="9">
        <v>2</v>
      </c>
      <c r="F2" s="9">
        <v>2</v>
      </c>
      <c r="I2" s="10"/>
      <c r="J2" s="10" t="s">
        <v>13</v>
      </c>
      <c r="K2" s="10" t="s">
        <v>1</v>
      </c>
      <c r="L2" s="20" t="s">
        <v>20</v>
      </c>
      <c r="M2" s="17" t="str">
        <f>IF(AND(J2="Актуальная",K2="Сорт 1"),IF(P2&lt;=A_,$B$2,IF(P2&lt;=A_+B_,$B$3,$B$4)),INDEX($B$2:$F$11, MATCH(J2,$A$2:$A$11,0), MATCH(K2,$B$1:$F$1,0)))</f>
        <v>A</v>
      </c>
      <c r="N2" s="11">
        <v>300000</v>
      </c>
      <c r="O2" s="12">
        <f>N2/SUM($N$2:$N$39)</f>
        <v>0.30012365094418902</v>
      </c>
      <c r="P2" s="12">
        <f>O2</f>
        <v>0.30012365094418902</v>
      </c>
      <c r="T2" s="14"/>
    </row>
    <row r="3" spans="1:20" x14ac:dyDescent="0.25">
      <c r="A3" s="6" t="s">
        <v>13</v>
      </c>
      <c r="B3" s="7" t="s">
        <v>15</v>
      </c>
      <c r="C3" s="8">
        <v>0.3</v>
      </c>
      <c r="D3" s="9">
        <v>2</v>
      </c>
      <c r="E3" s="9">
        <v>2</v>
      </c>
      <c r="F3" s="9">
        <v>2</v>
      </c>
      <c r="I3" s="10"/>
      <c r="J3" s="10" t="s">
        <v>13</v>
      </c>
      <c r="K3" s="10" t="s">
        <v>1</v>
      </c>
      <c r="L3" s="20" t="s">
        <v>20</v>
      </c>
      <c r="M3" s="17" t="str">
        <f>IF(AND(J3="Актуальная",K3="Сорт 1"),IF(P3&lt;=A_,$B$2,IF(P3&lt;=A_+B_,$B$3,$B$4)),INDEX($B$2:$F$11, MATCH(J3,$A$2:$A$11,0), MATCH(K3,$B$1:$F$1,0)))</f>
        <v>A</v>
      </c>
      <c r="N3" s="11">
        <v>145000</v>
      </c>
      <c r="O3" s="12">
        <f>N3/SUM($N$2:$N$39)</f>
        <v>0.1450597646230247</v>
      </c>
      <c r="P3" s="12">
        <f>P2+O3</f>
        <v>0.44518341556721375</v>
      </c>
      <c r="T3" s="14"/>
    </row>
    <row r="4" spans="1:20" x14ac:dyDescent="0.25">
      <c r="A4" s="6" t="s">
        <v>13</v>
      </c>
      <c r="B4" s="7" t="s">
        <v>16</v>
      </c>
      <c r="C4" s="8">
        <v>0.2</v>
      </c>
      <c r="D4" s="9">
        <v>2</v>
      </c>
      <c r="E4" s="9">
        <v>2</v>
      </c>
      <c r="F4" s="9">
        <v>2</v>
      </c>
      <c r="I4" s="10"/>
      <c r="J4" s="10" t="s">
        <v>17</v>
      </c>
      <c r="K4" s="10" t="s">
        <v>1</v>
      </c>
      <c r="L4" s="20" t="s">
        <v>20</v>
      </c>
      <c r="M4" s="17" t="str">
        <f>IF(AND(J4="Актуальная",K4="Сорт 1"),IF(P4&lt;=A_,$B$2,IF(P4&lt;=A_+B_,$B$3,$B$4)),INDEX($B$2:$F$11, MATCH(J4,$A$2:$A$11,0), MATCH(K4,$B$1:$F$1,0)))</f>
        <v>D</v>
      </c>
      <c r="N4" s="11">
        <v>98000</v>
      </c>
      <c r="O4" s="12">
        <f>N4/SUM($N$2:$N$39)</f>
        <v>9.8040392641768406E-2</v>
      </c>
      <c r="P4" s="12">
        <f t="shared" ref="P4:P39" si="0">P3+O4</f>
        <v>0.5432238082089822</v>
      </c>
      <c r="T4" s="14"/>
    </row>
    <row r="5" spans="1:20" x14ac:dyDescent="0.25">
      <c r="A5" s="6" t="s">
        <v>18</v>
      </c>
      <c r="B5" s="6" t="s">
        <v>19</v>
      </c>
      <c r="C5" s="13" t="s">
        <v>20</v>
      </c>
      <c r="D5" s="9" t="s">
        <v>19</v>
      </c>
      <c r="E5" s="9" t="s">
        <v>19</v>
      </c>
      <c r="F5" s="9" t="s">
        <v>19</v>
      </c>
      <c r="I5" s="10"/>
      <c r="J5" s="10" t="s">
        <v>21</v>
      </c>
      <c r="K5" s="10" t="s">
        <v>1</v>
      </c>
      <c r="L5" s="20" t="s">
        <v>20</v>
      </c>
      <c r="M5" s="17" t="str">
        <f>IF(AND(J5="Актуальная",K5="Сорт 1"),IF(P5&lt;=A_,$B$2,IF(P5&lt;=A_+B_,$B$3,$B$4)),INDEX($B$2:$F$11, MATCH(J5,$A$2:$A$11,0), MATCH(K5,$B$1:$F$1,0)))</f>
        <v>X</v>
      </c>
      <c r="N5" s="11">
        <v>87000</v>
      </c>
      <c r="O5" s="12">
        <f>N5/SUM($N$2:$N$39)</f>
        <v>8.7035858773814812E-2</v>
      </c>
      <c r="P5" s="12">
        <f t="shared" si="0"/>
        <v>0.63025966698279701</v>
      </c>
      <c r="T5" s="14"/>
    </row>
    <row r="6" spans="1:20" x14ac:dyDescent="0.25">
      <c r="A6" s="6" t="s">
        <v>22</v>
      </c>
      <c r="B6" s="6" t="s">
        <v>23</v>
      </c>
      <c r="C6" s="13" t="s">
        <v>20</v>
      </c>
      <c r="D6" s="9">
        <v>2</v>
      </c>
      <c r="E6" s="9">
        <v>2</v>
      </c>
      <c r="F6" s="9">
        <v>2</v>
      </c>
      <c r="I6" s="10"/>
      <c r="J6" s="10" t="s">
        <v>22</v>
      </c>
      <c r="K6" s="10" t="s">
        <v>1</v>
      </c>
      <c r="L6" s="20" t="s">
        <v>20</v>
      </c>
      <c r="M6" s="17" t="str">
        <f>IF(AND(J6="Актуальная",K6="Сорт 1"),IF(P6&lt;=A_,$B$2,IF(P6&lt;=A_+B_,$B$3,$B$4)),INDEX($B$2:$F$11, MATCH(J6,$A$2:$A$11,0), MATCH(K6,$B$1:$F$1,0)))</f>
        <v>N</v>
      </c>
      <c r="N6" s="11">
        <v>68900</v>
      </c>
      <c r="O6" s="12">
        <f>N6/SUM($N$2:$N$39)</f>
        <v>6.8928398500182078E-2</v>
      </c>
      <c r="P6" s="12">
        <f t="shared" si="0"/>
        <v>0.69918806548297907</v>
      </c>
      <c r="T6" s="14"/>
    </row>
    <row r="7" spans="1:20" x14ac:dyDescent="0.25">
      <c r="A7" s="6" t="s">
        <v>17</v>
      </c>
      <c r="B7" s="6" t="s">
        <v>24</v>
      </c>
      <c r="C7" s="13" t="s">
        <v>20</v>
      </c>
      <c r="D7" s="9">
        <v>2</v>
      </c>
      <c r="E7" s="9">
        <v>2</v>
      </c>
      <c r="F7" s="9">
        <v>2</v>
      </c>
      <c r="I7" s="10"/>
      <c r="J7" s="10" t="s">
        <v>25</v>
      </c>
      <c r="K7" s="10" t="s">
        <v>1</v>
      </c>
      <c r="L7" s="20" t="s">
        <v>20</v>
      </c>
      <c r="M7" s="17" t="str">
        <f>IF(AND(J7="Актуальная",K7="Сорт 1"),IF(P7&lt;=A_,$B$2,IF(P7&lt;=A_+B_,$B$3,$B$4)),INDEX($B$2:$F$11, MATCH(J7,$A$2:$A$11,0), MATCH(K7,$B$1:$F$1,0)))</f>
        <v>D</v>
      </c>
      <c r="N7" s="11">
        <v>45800</v>
      </c>
      <c r="O7" s="12">
        <f>N7/SUM($N$2:$N$39)</f>
        <v>4.5818877377479521E-2</v>
      </c>
      <c r="P7" s="12">
        <f t="shared" si="0"/>
        <v>0.74500694286045854</v>
      </c>
      <c r="T7" s="14"/>
    </row>
    <row r="8" spans="1:20" x14ac:dyDescent="0.25">
      <c r="A8" s="6" t="s">
        <v>26</v>
      </c>
      <c r="B8" s="6" t="s">
        <v>27</v>
      </c>
      <c r="C8" s="13" t="s">
        <v>20</v>
      </c>
      <c r="D8" s="9" t="s">
        <v>27</v>
      </c>
      <c r="E8" s="9" t="s">
        <v>27</v>
      </c>
      <c r="F8" s="9" t="s">
        <v>27</v>
      </c>
      <c r="I8" s="10"/>
      <c r="J8" s="10" t="s">
        <v>13</v>
      </c>
      <c r="K8" s="10" t="s">
        <v>1</v>
      </c>
      <c r="L8" s="20" t="s">
        <v>20</v>
      </c>
      <c r="M8" s="17" t="str">
        <f>IF(AND(J8="Актуальная",K8="Сорт 1"),IF(P8&lt;=A_,$B$2,IF(P8&lt;=A_+B_,$B$3,$B$4)),INDEX($B$2:$F$11, MATCH(J8,$A$2:$A$11,0), MATCH(K8,$B$1:$F$1,0)))</f>
        <v>B</v>
      </c>
      <c r="N8" s="11">
        <v>45000</v>
      </c>
      <c r="O8" s="12">
        <f>N8/SUM($N$2:$N$39)</f>
        <v>4.5018547641628354E-2</v>
      </c>
      <c r="P8" s="12">
        <f t="shared" si="0"/>
        <v>0.79002549050208692</v>
      </c>
      <c r="T8" s="14"/>
    </row>
    <row r="9" spans="1:20" x14ac:dyDescent="0.25">
      <c r="A9" s="6" t="s">
        <v>21</v>
      </c>
      <c r="B9" s="6" t="s">
        <v>28</v>
      </c>
      <c r="C9" s="13" t="s">
        <v>20</v>
      </c>
      <c r="D9" s="9">
        <v>2</v>
      </c>
      <c r="E9" s="9">
        <v>2</v>
      </c>
      <c r="F9" s="9">
        <v>2</v>
      </c>
      <c r="I9" s="10"/>
      <c r="J9" s="10" t="s">
        <v>26</v>
      </c>
      <c r="K9" s="10" t="s">
        <v>1</v>
      </c>
      <c r="L9" s="20" t="s">
        <v>20</v>
      </c>
      <c r="M9" s="17" t="str">
        <f>IF(AND(J9="Актуальная",K9="Сорт 1"),IF(P9&lt;=A_,$B$2,IF(P9&lt;=A_+B_,$B$3,$B$4)),INDEX($B$2:$F$11, MATCH(J9,$A$2:$A$11,0), MATCH(K9,$B$1:$F$1,0)))</f>
        <v>P</v>
      </c>
      <c r="N9" s="11">
        <v>45000</v>
      </c>
      <c r="O9" s="12">
        <f>N9/SUM($N$2:$N$39)</f>
        <v>4.5018547641628354E-2</v>
      </c>
      <c r="P9" s="12">
        <f t="shared" si="0"/>
        <v>0.83504403814371531</v>
      </c>
      <c r="T9" s="14"/>
    </row>
    <row r="10" spans="1:20" x14ac:dyDescent="0.25">
      <c r="A10" s="6" t="s">
        <v>29</v>
      </c>
      <c r="B10" s="6" t="s">
        <v>28</v>
      </c>
      <c r="C10" s="13" t="s">
        <v>20</v>
      </c>
      <c r="D10" s="9">
        <v>2</v>
      </c>
      <c r="E10" s="9">
        <v>2</v>
      </c>
      <c r="F10" s="9">
        <v>2</v>
      </c>
      <c r="I10" s="10"/>
      <c r="J10" s="10" t="s">
        <v>13</v>
      </c>
      <c r="K10" s="10" t="s">
        <v>1</v>
      </c>
      <c r="L10" s="20" t="s">
        <v>20</v>
      </c>
      <c r="M10" s="17" t="str">
        <f>IF(AND(J10="Актуальная",K10="Сорт 1"),IF(P10&lt;=A_,$B$2,IF(P10&lt;=A_+B_,$B$3,$B$4)),INDEX($B$2:$F$11, MATCH(J10,$A$2:$A$11,0), MATCH(K10,$B$1:$F$1,0)))</f>
        <v>C</v>
      </c>
      <c r="N10" s="11">
        <v>37500</v>
      </c>
      <c r="O10" s="12">
        <f>N10/SUM($N$2:$N$39)</f>
        <v>3.7515456368023628E-2</v>
      </c>
      <c r="P10" s="12">
        <f t="shared" si="0"/>
        <v>0.87255949451173898</v>
      </c>
      <c r="T10" s="14"/>
    </row>
    <row r="11" spans="1:20" x14ac:dyDescent="0.25">
      <c r="A11" s="6" t="s">
        <v>25</v>
      </c>
      <c r="B11" s="6" t="s">
        <v>24</v>
      </c>
      <c r="C11" s="13" t="s">
        <v>20</v>
      </c>
      <c r="D11" s="9">
        <v>2</v>
      </c>
      <c r="E11" s="9">
        <v>2</v>
      </c>
      <c r="F11" s="9">
        <v>2</v>
      </c>
      <c r="I11" s="10"/>
      <c r="J11" s="10" t="s">
        <v>29</v>
      </c>
      <c r="K11" s="10" t="s">
        <v>1</v>
      </c>
      <c r="L11" s="20" t="s">
        <v>20</v>
      </c>
      <c r="M11" s="17" t="str">
        <f>IF(AND(J11="Актуальная",K11="Сорт 1"),IF(P11&lt;=A_,$B$2,IF(P11&lt;=A_+B_,$B$3,$B$4)),INDEX($B$2:$F$11, MATCH(J11,$A$2:$A$11,0), MATCH(K11,$B$1:$F$1,0)))</f>
        <v>X</v>
      </c>
      <c r="N11" s="11">
        <v>35000</v>
      </c>
      <c r="O11" s="12">
        <f>N11/SUM($N$2:$N$39)</f>
        <v>3.501442594348872E-2</v>
      </c>
      <c r="P11" s="12">
        <f t="shared" si="0"/>
        <v>0.90757392045522767</v>
      </c>
      <c r="T11" s="14"/>
    </row>
    <row r="12" spans="1:20" x14ac:dyDescent="0.25">
      <c r="I12" s="15"/>
      <c r="J12" s="15" t="s">
        <v>13</v>
      </c>
      <c r="K12" s="15" t="s">
        <v>1</v>
      </c>
      <c r="L12" s="20" t="s">
        <v>20</v>
      </c>
      <c r="M12" s="17" t="str">
        <f>IF(AND(J12="Актуальная",K12="Сорт 1"),IF(P12&lt;=A_,$B$2,IF(P12&lt;=A_+B_,$B$3,$B$4)),INDEX($B$2:$F$11, MATCH(J12,$A$2:$A$11,0), MATCH(K12,$B$1:$F$1,0)))</f>
        <v>C</v>
      </c>
      <c r="N12" s="11">
        <v>11200</v>
      </c>
      <c r="O12" s="12">
        <f>N12/SUM($N$2:$N$39)</f>
        <v>1.120461630191639E-2</v>
      </c>
      <c r="P12" s="12">
        <f t="shared" si="0"/>
        <v>0.91877853675714405</v>
      </c>
      <c r="T12" s="14"/>
    </row>
    <row r="13" spans="1:20" x14ac:dyDescent="0.25">
      <c r="I13" s="15"/>
      <c r="J13" s="15" t="s">
        <v>13</v>
      </c>
      <c r="K13" s="15" t="s">
        <v>1</v>
      </c>
      <c r="L13" s="20" t="s">
        <v>20</v>
      </c>
      <c r="M13" s="17" t="str">
        <f>IF(AND(J13="Актуальная",K13="Сорт 1"),IF(P13&lt;=A_,$B$2,IF(P13&lt;=A_+B_,$B$3,$B$4)),INDEX($B$2:$F$11, MATCH(J13,$A$2:$A$11,0), MATCH(K13,$B$1:$F$1,0)))</f>
        <v>C</v>
      </c>
      <c r="N13" s="11">
        <v>10000</v>
      </c>
      <c r="O13" s="12">
        <f>N13/SUM($N$2:$N$39)</f>
        <v>1.0004121698139634E-2</v>
      </c>
      <c r="P13" s="12">
        <f t="shared" si="0"/>
        <v>0.92878265845528363</v>
      </c>
      <c r="T13" s="14"/>
    </row>
    <row r="14" spans="1:20" x14ac:dyDescent="0.25">
      <c r="A14" s="21" t="s">
        <v>31</v>
      </c>
      <c r="I14" s="15"/>
      <c r="J14" s="15" t="s">
        <v>29</v>
      </c>
      <c r="K14" s="15" t="s">
        <v>5</v>
      </c>
      <c r="L14" s="20" t="s">
        <v>20</v>
      </c>
      <c r="M14" s="17">
        <f>IF(AND(J14="Актуальная",K14="Сорт 1"),IF(P14&lt;=A_,$B$2,IF(P14&lt;=A_+B_,$B$3,$B$4)),INDEX($B$2:$F$11, MATCH(J14,$A$2:$A$11,0), MATCH(K14,$B$1:$F$1,0)))</f>
        <v>2</v>
      </c>
      <c r="N14" s="11">
        <v>9873</v>
      </c>
      <c r="O14" s="12">
        <f>N14/SUM($N$2:$N$39)</f>
        <v>9.877069352573261E-3</v>
      </c>
      <c r="P14" s="12">
        <f t="shared" si="0"/>
        <v>0.93865972780785689</v>
      </c>
      <c r="T14" s="14"/>
    </row>
    <row r="15" spans="1:20" x14ac:dyDescent="0.25">
      <c r="A15" s="23" t="s">
        <v>33</v>
      </c>
      <c r="F15" s="25" t="s">
        <v>35</v>
      </c>
      <c r="I15" s="15"/>
      <c r="J15" s="15" t="s">
        <v>13</v>
      </c>
      <c r="K15" s="15" t="s">
        <v>4</v>
      </c>
      <c r="L15" s="20" t="s">
        <v>20</v>
      </c>
      <c r="M15" s="17">
        <f>IF(AND(J15="Актуальная",K15="Сорт 1"),IF(P15&lt;=A_,$B$2,IF(P15&lt;=A_+B_,$B$3,$B$4)),INDEX($B$2:$F$11, MATCH(J15,$A$2:$A$11,0), MATCH(K15,$B$1:$F$1,0)))</f>
        <v>2</v>
      </c>
      <c r="N15" s="11">
        <v>8972</v>
      </c>
      <c r="O15" s="12">
        <f>N15/SUM($N$2:$N$39)</f>
        <v>8.9756979875708787E-3</v>
      </c>
      <c r="P15" s="12">
        <f t="shared" si="0"/>
        <v>0.94763542579542781</v>
      </c>
      <c r="T15" s="14"/>
    </row>
    <row r="16" spans="1:20" x14ac:dyDescent="0.25">
      <c r="A16" s="23" t="s">
        <v>34</v>
      </c>
      <c r="F16" t="s">
        <v>36</v>
      </c>
      <c r="I16" s="15"/>
      <c r="J16" s="15" t="s">
        <v>13</v>
      </c>
      <c r="K16" s="15" t="s">
        <v>1</v>
      </c>
      <c r="L16" s="20" t="s">
        <v>20</v>
      </c>
      <c r="M16" s="17" t="str">
        <f>IF(AND(J16="Актуальная",K16="Сорт 1"),IF(P16&lt;=A_,$B$2,IF(P16&lt;=A_+B_,$B$3,$B$4)),INDEX($B$2:$F$11, MATCH(J16,$A$2:$A$11,0), MATCH(K16,$B$1:$F$1,0)))</f>
        <v>C</v>
      </c>
      <c r="N16" s="11">
        <v>8900</v>
      </c>
      <c r="O16" s="12">
        <f>N16/SUM($N$2:$N$39)</f>
        <v>8.9036683113442733E-3</v>
      </c>
      <c r="P16" s="12">
        <f t="shared" si="0"/>
        <v>0.95653909410677207</v>
      </c>
      <c r="T16" s="14"/>
    </row>
    <row r="17" spans="1:20" x14ac:dyDescent="0.25">
      <c r="A17" s="22" t="s">
        <v>32</v>
      </c>
      <c r="I17" s="15"/>
      <c r="J17" s="15" t="s">
        <v>13</v>
      </c>
      <c r="K17" s="15" t="s">
        <v>1</v>
      </c>
      <c r="L17" s="20" t="s">
        <v>20</v>
      </c>
      <c r="M17" s="17" t="str">
        <f>IF(AND(J17="Актуальная",K17="Сорт 1"),IF(P17&lt;=A_,$B$2,IF(P17&lt;=A_+B_,$B$3,$B$4)),INDEX($B$2:$F$11, MATCH(J17,$A$2:$A$11,0), MATCH(K17,$B$1:$F$1,0)))</f>
        <v>C</v>
      </c>
      <c r="N17" s="11">
        <v>8500</v>
      </c>
      <c r="O17" s="12">
        <f>N17/SUM($N$2:$N$39)</f>
        <v>8.503503443418688E-3</v>
      </c>
      <c r="P17" s="12">
        <f t="shared" si="0"/>
        <v>0.96504259755019073</v>
      </c>
      <c r="T17" s="14"/>
    </row>
    <row r="18" spans="1:20" x14ac:dyDescent="0.25">
      <c r="I18" s="15"/>
      <c r="J18" s="15" t="s">
        <v>13</v>
      </c>
      <c r="K18" s="15" t="s">
        <v>3</v>
      </c>
      <c r="L18" s="20" t="s">
        <v>20</v>
      </c>
      <c r="M18" s="17">
        <f>IF(AND(J18="Актуальная",K18="Сорт 1"),IF(P18&lt;=A_,$B$2,IF(P18&lt;=A_+B_,$B$3,$B$4)),INDEX($B$2:$F$11, MATCH(J18,$A$2:$A$11,0), MATCH(K18,$B$1:$F$1,0)))</f>
        <v>2</v>
      </c>
      <c r="N18" s="11">
        <v>6000</v>
      </c>
      <c r="O18" s="12">
        <f>N18/SUM($N$2:$N$39)</f>
        <v>6.0024730188837803E-3</v>
      </c>
      <c r="P18" s="12">
        <f t="shared" si="0"/>
        <v>0.97104507056907452</v>
      </c>
      <c r="T18" s="14"/>
    </row>
    <row r="19" spans="1:20" x14ac:dyDescent="0.25">
      <c r="I19" s="15"/>
      <c r="J19" s="15" t="s">
        <v>26</v>
      </c>
      <c r="K19" s="15" t="s">
        <v>3</v>
      </c>
      <c r="L19" s="20" t="s">
        <v>20</v>
      </c>
      <c r="M19" s="17" t="str">
        <f>IF(AND(J19="Актуальная",K19="Сорт 1"),IF(P19&lt;=A_,$B$2,IF(P19&lt;=A_+B_,$B$3,$B$4)),INDEX($B$2:$F$11, MATCH(J19,$A$2:$A$11,0), MATCH(K19,$B$1:$F$1,0)))</f>
        <v>P</v>
      </c>
      <c r="N19" s="11">
        <v>6000</v>
      </c>
      <c r="O19" s="12">
        <f>N19/SUM($N$2:$N$39)</f>
        <v>6.0024730188837803E-3</v>
      </c>
      <c r="P19" s="12">
        <f t="shared" si="0"/>
        <v>0.97704754358795831</v>
      </c>
      <c r="T19" s="14"/>
    </row>
    <row r="20" spans="1:20" x14ac:dyDescent="0.25">
      <c r="I20" s="15"/>
      <c r="J20" s="15" t="s">
        <v>21</v>
      </c>
      <c r="K20" s="15" t="s">
        <v>4</v>
      </c>
      <c r="L20" s="20" t="s">
        <v>20</v>
      </c>
      <c r="M20" s="17">
        <f>IF(AND(J20="Актуальная",K20="Сорт 1"),IF(P20&lt;=A_,$B$2,IF(P20&lt;=A_+B_,$B$3,$B$4)),INDEX($B$2:$F$11, MATCH(J20,$A$2:$A$11,0), MATCH(K20,$B$1:$F$1,0)))</f>
        <v>2</v>
      </c>
      <c r="N20" s="11">
        <v>5431</v>
      </c>
      <c r="O20" s="12">
        <f>N20/SUM($N$2:$N$39)</f>
        <v>5.4332384942596349E-3</v>
      </c>
      <c r="P20" s="12">
        <f t="shared" si="0"/>
        <v>0.9824807820822179</v>
      </c>
      <c r="T20" s="14"/>
    </row>
    <row r="21" spans="1:20" x14ac:dyDescent="0.25">
      <c r="I21" s="15"/>
      <c r="J21" s="15" t="s">
        <v>21</v>
      </c>
      <c r="K21" s="15" t="s">
        <v>4</v>
      </c>
      <c r="L21" s="20" t="s">
        <v>20</v>
      </c>
      <c r="M21" s="17">
        <f>IF(AND(J21="Актуальная",K21="Сорт 1"),IF(P21&lt;=A_,$B$2,IF(P21&lt;=A_+B_,$B$3,$B$4)),INDEX($B$2:$F$11, MATCH(J21,$A$2:$A$11,0), MATCH(K21,$B$1:$F$1,0)))</f>
        <v>2</v>
      </c>
      <c r="N21" s="11">
        <v>4560</v>
      </c>
      <c r="O21" s="12">
        <f>N21/SUM($N$2:$N$39)</f>
        <v>4.5618794943516729E-3</v>
      </c>
      <c r="P21" s="12">
        <f t="shared" si="0"/>
        <v>0.98704266157656961</v>
      </c>
      <c r="T21" s="14"/>
    </row>
    <row r="22" spans="1:20" x14ac:dyDescent="0.25">
      <c r="I22" s="15"/>
      <c r="J22" s="15" t="s">
        <v>13</v>
      </c>
      <c r="K22" s="15" t="s">
        <v>1</v>
      </c>
      <c r="L22" s="20" t="s">
        <v>20</v>
      </c>
      <c r="M22" s="17" t="str">
        <f>IF(AND(J22="Актуальная",K22="Сорт 1"),IF(P22&lt;=A_,$B$2,IF(P22&lt;=A_+B_,$B$3,$B$4)),INDEX($B$2:$F$11, MATCH(J22,$A$2:$A$11,0), MATCH(K22,$B$1:$F$1,0)))</f>
        <v>C</v>
      </c>
      <c r="N22" s="11">
        <v>3600</v>
      </c>
      <c r="O22" s="12">
        <f>N22/SUM($N$2:$N$39)</f>
        <v>3.6014838113302681E-3</v>
      </c>
      <c r="P22" s="12">
        <f t="shared" si="0"/>
        <v>0.99064414538789991</v>
      </c>
      <c r="T22" s="14"/>
    </row>
    <row r="23" spans="1:20" x14ac:dyDescent="0.25">
      <c r="I23" s="15"/>
      <c r="J23" s="15" t="s">
        <v>13</v>
      </c>
      <c r="K23" s="15" t="s">
        <v>1</v>
      </c>
      <c r="L23" s="20" t="s">
        <v>20</v>
      </c>
      <c r="M23" s="17" t="str">
        <f>IF(AND(J23="Актуальная",K23="Сорт 1"),IF(P23&lt;=A_,$B$2,IF(P23&lt;=A_+B_,$B$3,$B$4)),INDEX($B$2:$F$11, MATCH(J23,$A$2:$A$11,0), MATCH(K23,$B$1:$F$1,0)))</f>
        <v>C</v>
      </c>
      <c r="N23" s="11">
        <v>3000</v>
      </c>
      <c r="O23" s="12">
        <f>N23/SUM($N$2:$N$39)</f>
        <v>3.0012365094418902E-3</v>
      </c>
      <c r="P23" s="12">
        <f t="shared" si="0"/>
        <v>0.99364538189734175</v>
      </c>
      <c r="T23" s="14"/>
    </row>
    <row r="24" spans="1:20" x14ac:dyDescent="0.25">
      <c r="I24" s="15"/>
      <c r="J24" s="15" t="s">
        <v>25</v>
      </c>
      <c r="K24" s="15" t="s">
        <v>3</v>
      </c>
      <c r="L24" s="20" t="s">
        <v>20</v>
      </c>
      <c r="M24" s="17">
        <f>IF(AND(J24="Актуальная",K24="Сорт 1"),IF(P24&lt;=A_,$B$2,IF(P24&lt;=A_+B_,$B$3,$B$4)),INDEX($B$2:$F$11, MATCH(J24,$A$2:$A$11,0), MATCH(K24,$B$1:$F$1,0)))</f>
        <v>2</v>
      </c>
      <c r="N24" s="11">
        <v>1520</v>
      </c>
      <c r="O24" s="12">
        <f>N24/SUM($N$2:$N$39)</f>
        <v>1.5206264981172243E-3</v>
      </c>
      <c r="P24" s="12">
        <f t="shared" si="0"/>
        <v>0.99516600839545899</v>
      </c>
      <c r="T24" s="14"/>
    </row>
    <row r="25" spans="1:20" x14ac:dyDescent="0.25">
      <c r="I25" s="15"/>
      <c r="J25" s="15" t="s">
        <v>13</v>
      </c>
      <c r="K25" s="15" t="s">
        <v>5</v>
      </c>
      <c r="L25" s="20" t="s">
        <v>20</v>
      </c>
      <c r="M25" s="17">
        <f>IF(AND(J25="Актуальная",K25="Сорт 1"),IF(P25&lt;=A_,$B$2,IF(P25&lt;=A_+B_,$B$3,$B$4)),INDEX($B$2:$F$11, MATCH(J25,$A$2:$A$11,0), MATCH(K25,$B$1:$F$1,0)))</f>
        <v>2</v>
      </c>
      <c r="N25" s="11">
        <v>1230</v>
      </c>
      <c r="O25" s="12">
        <f>N25/SUM($N$2:$N$39)</f>
        <v>1.2305069688711748E-3</v>
      </c>
      <c r="P25" s="12">
        <f t="shared" si="0"/>
        <v>0.99639651536433016</v>
      </c>
      <c r="T25" s="14"/>
    </row>
    <row r="26" spans="1:20" x14ac:dyDescent="0.25">
      <c r="I26" s="15"/>
      <c r="J26" s="15" t="s">
        <v>13</v>
      </c>
      <c r="K26" s="15" t="s">
        <v>1</v>
      </c>
      <c r="L26" s="20" t="s">
        <v>20</v>
      </c>
      <c r="M26" s="17" t="str">
        <f>IF(AND(J26="Актуальная",K26="Сорт 1"),IF(P26&lt;=A_,$B$2,IF(P26&lt;=A_+B_,$B$3,$B$4)),INDEX($B$2:$F$11, MATCH(J26,$A$2:$A$11,0), MATCH(K26,$B$1:$F$1,0)))</f>
        <v>C</v>
      </c>
      <c r="N26" s="11">
        <v>960</v>
      </c>
      <c r="O26" s="12">
        <f>N26/SUM($N$2:$N$39)</f>
        <v>9.603956830214048E-4</v>
      </c>
      <c r="P26" s="12">
        <f t="shared" si="0"/>
        <v>0.99735691104735158</v>
      </c>
      <c r="T26" s="14"/>
    </row>
    <row r="27" spans="1:20" x14ac:dyDescent="0.25">
      <c r="I27" s="15"/>
      <c r="J27" s="15" t="s">
        <v>29</v>
      </c>
      <c r="K27" s="15" t="s">
        <v>5</v>
      </c>
      <c r="L27" s="20" t="s">
        <v>20</v>
      </c>
      <c r="M27" s="17">
        <f>IF(AND(J27="Актуальная",K27="Сорт 1"),IF(P27&lt;=A_,$B$2,IF(P27&lt;=A_+B_,$B$3,$B$4)),INDEX($B$2:$F$11, MATCH(J27,$A$2:$A$11,0), MATCH(K27,$B$1:$F$1,0)))</f>
        <v>2</v>
      </c>
      <c r="N27" s="11">
        <v>870</v>
      </c>
      <c r="O27" s="12">
        <f>N27/SUM($N$2:$N$39)</f>
        <v>8.7035858773814808E-4</v>
      </c>
      <c r="P27" s="12">
        <f t="shared" si="0"/>
        <v>0.99822726963508968</v>
      </c>
      <c r="T27" s="14"/>
    </row>
    <row r="28" spans="1:20" x14ac:dyDescent="0.25">
      <c r="I28" s="10"/>
      <c r="J28" s="10" t="s">
        <v>18</v>
      </c>
      <c r="K28" s="10" t="s">
        <v>1</v>
      </c>
      <c r="L28" s="19">
        <v>42247</v>
      </c>
      <c r="M28" s="17" t="str">
        <f>IF(AND(J28="Актуальная",K28="Сорт 1"),IF(P28&lt;=A_,$B$2,IF(P28&lt;=A_+B_,$B$3,$B$4)),INDEX($B$2:$F$11, MATCH(J28,$A$2:$A$11,0), MATCH(K28,$B$1:$F$1,0)))</f>
        <v>Z</v>
      </c>
      <c r="N28" s="11">
        <v>542</v>
      </c>
      <c r="O28" s="12">
        <f>N28/SUM($N$2:$N$39)</f>
        <v>5.4222339603916814E-4</v>
      </c>
      <c r="P28" s="12">
        <f t="shared" si="0"/>
        <v>0.99876949303112883</v>
      </c>
      <c r="T28" s="14"/>
    </row>
    <row r="29" spans="1:20" x14ac:dyDescent="0.25">
      <c r="I29" s="10"/>
      <c r="J29" s="10" t="s">
        <v>18</v>
      </c>
      <c r="K29" s="10" t="s">
        <v>3</v>
      </c>
      <c r="L29" s="19">
        <v>40909</v>
      </c>
      <c r="M29" s="24" t="str">
        <f>IF(AND(J29="Актуальная",K29="Сорт 1"),IF(P29&lt;=A_,$B$2,IF(P29&lt;=A_+B_,$B$3,$B$4)),INDEX($B$2:$F$11, MATCH(J29,$A$2:$A$11,0), MATCH(K29,$B$1:$F$1,0)))</f>
        <v>Z</v>
      </c>
      <c r="N29" s="11">
        <v>500</v>
      </c>
      <c r="O29" s="12">
        <f>N29/SUM($N$2:$N$39)</f>
        <v>5.0020608490698173E-4</v>
      </c>
      <c r="P29" s="12">
        <f t="shared" si="0"/>
        <v>0.9992696991160358</v>
      </c>
      <c r="T29" s="14"/>
    </row>
    <row r="30" spans="1:20" x14ac:dyDescent="0.25">
      <c r="I30" s="10"/>
      <c r="J30" s="10" t="s">
        <v>17</v>
      </c>
      <c r="K30" s="10" t="s">
        <v>5</v>
      </c>
      <c r="L30" s="20" t="s">
        <v>20</v>
      </c>
      <c r="M30" s="17">
        <f>IF(AND(J30="Актуальная",K30="Сорт 1"),IF(P30&lt;=A_,$B$2,IF(P30&lt;=A_+B_,$B$3,$B$4)),INDEX($B$2:$F$11, MATCH(J30,$A$2:$A$11,0), MATCH(K30,$B$1:$F$1,0)))</f>
        <v>2</v>
      </c>
      <c r="N30" s="11">
        <v>245</v>
      </c>
      <c r="O30" s="12">
        <f>N30/SUM($N$2:$N$39)</f>
        <v>2.45100981604421E-4</v>
      </c>
      <c r="P30" s="12">
        <f t="shared" si="0"/>
        <v>0.99951480009764027</v>
      </c>
      <c r="T30" s="14"/>
    </row>
    <row r="31" spans="1:20" x14ac:dyDescent="0.25">
      <c r="I31" s="10"/>
      <c r="J31" s="10" t="s">
        <v>22</v>
      </c>
      <c r="K31" s="10" t="s">
        <v>4</v>
      </c>
      <c r="L31" s="20" t="s">
        <v>20</v>
      </c>
      <c r="M31" s="17">
        <f>IF(AND(J31="Актуальная",K31="Сорт 1"),IF(P31&lt;=A_,$B$2,IF(P31&lt;=A_+B_,$B$3,$B$4)),INDEX($B$2:$F$11, MATCH(J31,$A$2:$A$11,0), MATCH(K31,$B$1:$F$1,0)))</f>
        <v>2</v>
      </c>
      <c r="N31" s="11">
        <v>200</v>
      </c>
      <c r="O31" s="12">
        <f>N31/SUM($N$2:$N$39)</f>
        <v>2.0008243396279268E-4</v>
      </c>
      <c r="P31" s="12">
        <f t="shared" si="0"/>
        <v>0.99971488253160301</v>
      </c>
      <c r="T31" s="14"/>
    </row>
    <row r="32" spans="1:20" x14ac:dyDescent="0.25">
      <c r="I32" s="10"/>
      <c r="J32" s="10" t="s">
        <v>18</v>
      </c>
      <c r="K32" s="10" t="s">
        <v>1</v>
      </c>
      <c r="L32" s="19">
        <v>42186</v>
      </c>
      <c r="M32" s="17" t="str">
        <f>IF(AND(J32="Актуальная",K32="Сорт 1"),IF(P32&lt;=A_,$B$2,IF(P32&lt;=A_+B_,$B$3,$B$4)),INDEX($B$2:$F$11, MATCH(J32,$A$2:$A$11,0), MATCH(K32,$B$1:$F$1,0)))</f>
        <v>Z</v>
      </c>
      <c r="N32" s="11">
        <v>55</v>
      </c>
      <c r="O32" s="12">
        <f>N32/SUM($N$2:$N$39)</f>
        <v>5.5022669339767988E-5</v>
      </c>
      <c r="P32" s="12">
        <f t="shared" si="0"/>
        <v>0.99976990520094278</v>
      </c>
    </row>
    <row r="33" spans="9:16" x14ac:dyDescent="0.25">
      <c r="I33" s="10"/>
      <c r="J33" s="10" t="s">
        <v>18</v>
      </c>
      <c r="K33" s="10" t="s">
        <v>1</v>
      </c>
      <c r="L33" s="19">
        <v>42156</v>
      </c>
      <c r="M33" s="17" t="str">
        <f>IF(AND(J33="Актуальная",K33="Сорт 1"),IF(P33&lt;=A_,$B$2,IF(P33&lt;=A_+B_,$B$3,$B$4)),INDEX($B$2:$F$11, MATCH(J33,$A$2:$A$11,0), MATCH(K33,$B$1:$F$1,0)))</f>
        <v>Z</v>
      </c>
      <c r="N33" s="11">
        <v>50</v>
      </c>
      <c r="O33" s="12">
        <f>N33/SUM($N$2:$N$39)</f>
        <v>5.0020608490698169E-5</v>
      </c>
      <c r="P33" s="12">
        <f t="shared" si="0"/>
        <v>0.99981992580943346</v>
      </c>
    </row>
    <row r="34" spans="9:16" x14ac:dyDescent="0.25">
      <c r="I34" s="10"/>
      <c r="J34" s="10" t="s">
        <v>18</v>
      </c>
      <c r="K34" s="10" t="s">
        <v>1</v>
      </c>
      <c r="L34" s="19">
        <v>42247</v>
      </c>
      <c r="M34" s="17" t="str">
        <f>IF(AND(J34="Актуальная",K34="Сорт 1"),IF(P34&lt;=A_,$B$2,IF(P34&lt;=A_+B_,$B$3,$B$4)),INDEX($B$2:$F$11, MATCH(J34,$A$2:$A$11,0), MATCH(K34,$B$1:$F$1,0)))</f>
        <v>Z</v>
      </c>
      <c r="N34" s="11">
        <v>45</v>
      </c>
      <c r="O34" s="12">
        <f>N34/SUM($N$2:$N$39)</f>
        <v>4.501854764162835E-5</v>
      </c>
      <c r="P34" s="12">
        <f t="shared" si="0"/>
        <v>0.99986494435707507</v>
      </c>
    </row>
    <row r="35" spans="9:16" x14ac:dyDescent="0.25">
      <c r="I35" s="10"/>
      <c r="J35" s="10" t="s">
        <v>18</v>
      </c>
      <c r="K35" s="10" t="s">
        <v>1</v>
      </c>
      <c r="L35" s="19">
        <v>42125</v>
      </c>
      <c r="M35" s="17" t="str">
        <f>IF(AND(J35="Актуальная",K35="Сорт 1"),IF(P35&lt;=A_,$B$2,IF(P35&lt;=A_+B_,$B$3,$B$4)),INDEX($B$2:$F$11, MATCH(J35,$A$2:$A$11,0), MATCH(K35,$B$1:$F$1,0)))</f>
        <v>Z</v>
      </c>
      <c r="N35" s="11">
        <v>45</v>
      </c>
      <c r="O35" s="12">
        <f>N35/SUM($N$2:$N$39)</f>
        <v>4.501854764162835E-5</v>
      </c>
      <c r="P35" s="12">
        <f t="shared" si="0"/>
        <v>0.99990996290471668</v>
      </c>
    </row>
    <row r="36" spans="9:16" x14ac:dyDescent="0.25">
      <c r="I36" s="10"/>
      <c r="J36" s="10" t="s">
        <v>18</v>
      </c>
      <c r="K36" s="10" t="s">
        <v>1</v>
      </c>
      <c r="L36" s="19">
        <v>40909</v>
      </c>
      <c r="M36" s="24" t="str">
        <f>IF(AND(J36="Актуальная",K36="Сорт 1"),IF(P36&lt;=A_,$B$2,IF(P36&lt;=A_+B_,$B$3,$B$4)),INDEX($B$2:$F$11, MATCH(J36,$A$2:$A$11,0), MATCH(K36,$B$1:$F$1,0)))</f>
        <v>Z</v>
      </c>
      <c r="N36" s="11">
        <v>30</v>
      </c>
      <c r="O36" s="12">
        <f>N36/SUM($N$2:$N$39)</f>
        <v>3.00123650944189E-5</v>
      </c>
      <c r="P36" s="12">
        <f t="shared" si="0"/>
        <v>0.99993997526981104</v>
      </c>
    </row>
    <row r="37" spans="9:16" x14ac:dyDescent="0.25">
      <c r="I37" s="10"/>
      <c r="J37" s="10" t="s">
        <v>18</v>
      </c>
      <c r="K37" s="10" t="s">
        <v>1</v>
      </c>
      <c r="L37" s="19">
        <v>40909</v>
      </c>
      <c r="M37" s="24" t="str">
        <f>IF(AND(J37="Актуальная",K37="Сорт 1"),IF(P37&lt;=A_,$B$2,IF(P37&lt;=A_+B_,$B$3,$B$4)),INDEX($B$2:$F$11, MATCH(J37,$A$2:$A$11,0), MATCH(K37,$B$1:$F$1,0)))</f>
        <v>Z</v>
      </c>
      <c r="N37" s="11">
        <v>30</v>
      </c>
      <c r="O37" s="12">
        <f>N37/SUM($N$2:$N$39)</f>
        <v>3.00123650944189E-5</v>
      </c>
      <c r="P37" s="12">
        <f t="shared" si="0"/>
        <v>0.99996998763490541</v>
      </c>
    </row>
    <row r="38" spans="9:16" x14ac:dyDescent="0.25">
      <c r="I38" s="10"/>
      <c r="J38" s="10" t="s">
        <v>18</v>
      </c>
      <c r="K38" s="10" t="s">
        <v>1</v>
      </c>
      <c r="L38" s="19">
        <v>42247</v>
      </c>
      <c r="M38" s="17" t="str">
        <f>IF(AND(J38="Актуальная",K38="Сорт 1"),IF(P38&lt;=A_,$B$2,IF(P38&lt;=A_+B_,$B$3,$B$4)),INDEX($B$2:$F$11, MATCH(J38,$A$2:$A$11,0), MATCH(K38,$B$1:$F$1,0)))</f>
        <v>Z</v>
      </c>
      <c r="N38" s="11">
        <v>15</v>
      </c>
      <c r="O38" s="12">
        <f>N38/SUM($N$2:$N$39)</f>
        <v>1.500618254720945E-5</v>
      </c>
      <c r="P38" s="12">
        <f t="shared" si="0"/>
        <v>0.99998499381745265</v>
      </c>
    </row>
    <row r="39" spans="9:16" x14ac:dyDescent="0.25">
      <c r="I39" s="10"/>
      <c r="J39" s="10" t="s">
        <v>18</v>
      </c>
      <c r="K39" s="10" t="s">
        <v>1</v>
      </c>
      <c r="L39" s="19">
        <v>42247</v>
      </c>
      <c r="M39" s="17" t="str">
        <f>IF(AND(J39="Актуальная",K39="Сорт 1"),IF(P39&lt;=A_,$B$2,IF(P39&lt;=A_+B_,$B$3,$B$4)),INDEX($B$2:$F$11, MATCH(J39,$A$2:$A$11,0), MATCH(K39,$B$1:$F$1,0)))</f>
        <v>Z</v>
      </c>
      <c r="N39" s="11">
        <v>15</v>
      </c>
      <c r="O39" s="12">
        <f>N39/SUM($N$2:$N$39)</f>
        <v>1.500618254720945E-5</v>
      </c>
      <c r="P39" s="12">
        <f t="shared" si="0"/>
        <v>0.99999999999999989</v>
      </c>
    </row>
  </sheetData>
  <autoFilter ref="I1:O39">
    <sortState ref="I2:O39">
      <sortCondition descending="1" ref="O1:O3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A_</vt:lpstr>
      <vt:lpstr>B_</vt:lpstr>
      <vt:lpstr>C_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Шарутина Евгения Павловна</dc:creator>
  <cp:lastModifiedBy>Шарутина Евгения Павловна</cp:lastModifiedBy>
  <dcterms:created xsi:type="dcterms:W3CDTF">2015-11-24T07:54:00Z</dcterms:created>
  <dcterms:modified xsi:type="dcterms:W3CDTF">2015-12-09T08:20:36Z</dcterms:modified>
</cp:coreProperties>
</file>