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480" yWindow="45" windowWidth="22995" windowHeight="10035"/>
  </bookViews>
  <sheets>
    <sheet name="Заказчику" sheetId="1" r:id="rId1"/>
    <sheet name="Макс. плотность" sheetId="5" r:id="rId2"/>
  </sheets>
  <calcPr calcId="162913"/>
</workbook>
</file>

<file path=xl/calcChain.xml><?xml version="1.0" encoding="utf-8"?>
<calcChain xmlns="http://schemas.openxmlformats.org/spreadsheetml/2006/main">
  <c r="K22" i="1" l="1"/>
  <c r="K19" i="1"/>
  <c r="K20" i="1"/>
  <c r="K21" i="1"/>
  <c r="K17" i="1"/>
  <c r="K18" i="1"/>
  <c r="K16" i="1"/>
  <c r="H22" i="1"/>
  <c r="H21" i="1"/>
  <c r="H20" i="1"/>
  <c r="H19" i="1"/>
  <c r="H17" i="1"/>
  <c r="H18" i="1"/>
  <c r="H16" i="1"/>
  <c r="E17" i="1"/>
  <c r="E18" i="1"/>
  <c r="E19" i="1"/>
  <c r="E20" i="1"/>
  <c r="E21" i="1"/>
  <c r="E22" i="1"/>
  <c r="E16" i="1"/>
  <c r="E32" i="5" l="1"/>
  <c r="J49" i="5" l="1"/>
  <c r="J48" i="5"/>
  <c r="J47" i="5"/>
  <c r="E47" i="5"/>
  <c r="D47" i="5"/>
  <c r="J46" i="5"/>
  <c r="J45" i="5"/>
  <c r="J44" i="5"/>
  <c r="E44" i="5"/>
  <c r="D44" i="5"/>
  <c r="J43" i="5"/>
  <c r="J42" i="5"/>
  <c r="J41" i="5"/>
  <c r="E41" i="5"/>
  <c r="D41" i="5"/>
  <c r="J40" i="5"/>
  <c r="J39" i="5"/>
  <c r="J38" i="5"/>
  <c r="E38" i="5"/>
  <c r="D38" i="5"/>
  <c r="J37" i="5"/>
  <c r="J36" i="5"/>
  <c r="J35" i="5"/>
  <c r="K35" i="5" s="1"/>
  <c r="L35" i="5" s="1"/>
  <c r="E35" i="5"/>
  <c r="D35" i="5"/>
  <c r="J34" i="5"/>
  <c r="J33" i="5"/>
  <c r="J32" i="5"/>
  <c r="D32" i="5"/>
  <c r="E19" i="5"/>
  <c r="E18" i="5"/>
  <c r="E17" i="5"/>
  <c r="E16" i="5"/>
  <c r="E15" i="5"/>
  <c r="E14" i="5"/>
  <c r="F14" i="5" s="1"/>
  <c r="G24" i="5" s="1"/>
  <c r="E13" i="5"/>
  <c r="E12" i="5"/>
  <c r="E11" i="5"/>
  <c r="E10" i="5"/>
  <c r="F10" i="5" s="1"/>
  <c r="E24" i="5" s="1"/>
  <c r="E9" i="5"/>
  <c r="E8" i="5"/>
  <c r="E7" i="5"/>
  <c r="E6" i="5"/>
  <c r="F6" i="5" s="1"/>
  <c r="C24" i="5" s="1"/>
  <c r="F8" i="5" l="1"/>
  <c r="D24" i="5" s="1"/>
  <c r="K32" i="5"/>
  <c r="K47" i="5"/>
  <c r="L47" i="5" s="1"/>
  <c r="F16" i="5"/>
  <c r="H24" i="5" s="1"/>
  <c r="F18" i="5"/>
  <c r="L32" i="5"/>
  <c r="K38" i="5"/>
  <c r="L38" i="5" s="1"/>
  <c r="K41" i="5"/>
  <c r="L41" i="5" s="1"/>
  <c r="F12" i="5"/>
  <c r="F24" i="5" s="1"/>
  <c r="K44" i="5"/>
  <c r="L44" i="5" s="1"/>
</calcChain>
</file>

<file path=xl/sharedStrings.xml><?xml version="1.0" encoding="utf-8"?>
<sst xmlns="http://schemas.openxmlformats.org/spreadsheetml/2006/main" count="98" uniqueCount="67">
  <si>
    <t>Начальник строительной лаборатории</t>
  </si>
  <si>
    <t>Исполнитель</t>
  </si>
  <si>
    <t>И.Н. Лапшин</t>
  </si>
  <si>
    <t>Р.Р. Низамов</t>
  </si>
  <si>
    <r>
      <rPr>
        <b/>
        <sz val="12"/>
        <color theme="1"/>
        <rFont val="Times New Roman"/>
        <family val="1"/>
        <charset val="204"/>
      </rPr>
      <t xml:space="preserve">Дата испытания: </t>
    </r>
    <r>
      <rPr>
        <sz val="12"/>
        <color theme="1"/>
        <rFont val="Times New Roman"/>
        <family val="1"/>
        <charset val="204"/>
      </rPr>
      <t>7 декабря 2015 г.</t>
    </r>
  </si>
  <si>
    <r>
      <rPr>
        <b/>
        <sz val="12"/>
        <color theme="1"/>
        <rFont val="Times New Roman"/>
        <family val="1"/>
        <charset val="204"/>
      </rPr>
      <t>Нормативные документы:</t>
    </r>
    <r>
      <rPr>
        <sz val="12"/>
        <color theme="1"/>
        <rFont val="Times New Roman"/>
        <family val="1"/>
        <charset val="204"/>
      </rPr>
      <t xml:space="preserve"> ГОСТ 22733-2002; ГОСТ 5180-84.</t>
    </r>
  </si>
  <si>
    <r>
      <rPr>
        <b/>
        <sz val="12"/>
        <color theme="1"/>
        <rFont val="Times New Roman"/>
        <family val="1"/>
        <charset val="204"/>
      </rPr>
      <t>Наименование метода:</t>
    </r>
    <r>
      <rPr>
        <sz val="12"/>
        <color theme="1"/>
        <rFont val="Times New Roman"/>
        <family val="1"/>
        <charset val="204"/>
      </rPr>
      <t xml:space="preserve"> Метод лабораторного определения максимальной плотности при оптимальной влажности.</t>
    </r>
  </si>
  <si>
    <r>
      <rPr>
        <sz val="12"/>
        <rFont val="Times New Roman"/>
        <family val="1"/>
        <charset val="204"/>
      </rPr>
      <t>Главному инженеру филилала СУ-111</t>
    </r>
    <r>
      <rPr>
        <sz val="12"/>
        <color theme="1"/>
        <rFont val="Times New Roman"/>
        <family val="1"/>
        <charset val="204"/>
      </rPr>
      <t xml:space="preserve">
ФГУП «ГУССТ № 1 при Спецстроее России»</t>
    </r>
  </si>
  <si>
    <t>Ступень
измерения</t>
  </si>
  <si>
    <t xml:space="preserve">Абсолютн.
влажность
грунта </t>
  </si>
  <si>
    <t>Плотность
скелета граунта</t>
  </si>
  <si>
    <t>Определение влажности для начала испытания</t>
  </si>
  <si>
    <t>№</t>
  </si>
  <si>
    <t>m</t>
  </si>
  <si>
    <t>m₁</t>
  </si>
  <si>
    <t>m₀</t>
  </si>
  <si>
    <t>W</t>
  </si>
  <si>
    <r>
      <rPr>
        <b/>
        <i/>
        <sz val="14"/>
        <color theme="1"/>
        <rFont val="Times New Roman"/>
        <family val="1"/>
        <charset val="204"/>
      </rPr>
      <t>W</t>
    </r>
    <r>
      <rPr>
        <b/>
        <i/>
        <sz val="8"/>
        <color theme="1"/>
        <rFont val="Times New Roman"/>
        <family val="1"/>
        <charset val="204"/>
      </rPr>
      <t>ср</t>
    </r>
  </si>
  <si>
    <r>
      <rPr>
        <b/>
        <i/>
        <sz val="12"/>
        <color theme="1"/>
        <rFont val="Times New Roman"/>
        <family val="1"/>
        <charset val="204"/>
      </rPr>
      <t>m</t>
    </r>
    <r>
      <rPr>
        <sz val="12"/>
        <color theme="1"/>
        <rFont val="Times New Roman"/>
        <family val="1"/>
        <charset val="204"/>
      </rPr>
      <t xml:space="preserve"> - масса пустого стаканчика с крышкой, г</t>
    </r>
  </si>
  <si>
    <t>№ 2</t>
  </si>
  <si>
    <r>
      <rPr>
        <b/>
        <i/>
        <sz val="12"/>
        <color theme="1"/>
        <rFont val="Times New Roman"/>
        <family val="1"/>
        <charset val="204"/>
      </rPr>
      <t>m</t>
    </r>
    <r>
      <rPr>
        <b/>
        <i/>
        <sz val="12"/>
        <color theme="1"/>
        <rFont val="Calibri"/>
        <family val="2"/>
        <charset val="204"/>
        <scheme val="minor"/>
      </rPr>
      <t>₁</t>
    </r>
    <r>
      <rPr>
        <sz val="12"/>
        <color theme="1"/>
        <rFont val="Times New Roman"/>
        <family val="1"/>
        <charset val="204"/>
      </rPr>
      <t>- масса влажного грунта со стаканчиком и крышкой, г</t>
    </r>
  </si>
  <si>
    <t>№ 4</t>
  </si>
  <si>
    <t>№ 6</t>
  </si>
  <si>
    <r>
      <rPr>
        <b/>
        <i/>
        <sz val="12"/>
        <color theme="1"/>
        <rFont val="Times New Roman"/>
        <family val="1"/>
        <charset val="204"/>
      </rPr>
      <t>m</t>
    </r>
    <r>
      <rPr>
        <b/>
        <i/>
        <sz val="12"/>
        <color theme="1"/>
        <rFont val="Calibri"/>
        <family val="2"/>
        <charset val="204"/>
        <scheme val="minor"/>
      </rPr>
      <t>₀</t>
    </r>
    <r>
      <rPr>
        <sz val="12"/>
        <color theme="1"/>
        <rFont val="Times New Roman"/>
        <family val="1"/>
        <charset val="204"/>
      </rPr>
      <t>- масса высушенного грута со стаканчиком и крышкой, г</t>
    </r>
  </si>
  <si>
    <t>№ 10</t>
  </si>
  <si>
    <r>
      <rPr>
        <b/>
        <i/>
        <sz val="12"/>
        <color theme="1"/>
        <rFont val="Times New Roman"/>
        <family val="1"/>
        <charset val="204"/>
      </rPr>
      <t>W</t>
    </r>
    <r>
      <rPr>
        <sz val="12"/>
        <color theme="1"/>
        <rFont val="Times New Roman"/>
        <family val="1"/>
        <charset val="204"/>
      </rPr>
      <t>- влажность грунта, %</t>
    </r>
  </si>
  <si>
    <t>№ 8</t>
  </si>
  <si>
    <r>
      <t xml:space="preserve">Q </t>
    </r>
    <r>
      <rPr>
        <sz val="12"/>
        <color theme="1"/>
        <rFont val="Times New Roman"/>
        <family val="1"/>
        <charset val="204"/>
      </rPr>
      <t>- количество воды для доувлажнения грунта, г</t>
    </r>
  </si>
  <si>
    <t>№ 7</t>
  </si>
  <si>
    <t>№ 1</t>
  </si>
  <si>
    <r>
      <rPr>
        <b/>
        <i/>
        <sz val="12"/>
        <color theme="1"/>
        <rFont val="Times New Roman"/>
        <family val="1"/>
        <charset val="204"/>
      </rPr>
      <t>m'</t>
    </r>
    <r>
      <rPr>
        <b/>
        <i/>
        <sz val="8"/>
        <color theme="1"/>
        <rFont val="Times New Roman"/>
        <family val="1"/>
        <charset val="204"/>
      </rPr>
      <t>p</t>
    </r>
    <r>
      <rPr>
        <b/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- вес грунта, подлежащего увлажнению, г</t>
    </r>
  </si>
  <si>
    <t>№ 5</t>
  </si>
  <si>
    <t>№ 3</t>
  </si>
  <si>
    <r>
      <rPr>
        <b/>
        <i/>
        <sz val="12"/>
        <color theme="1"/>
        <rFont val="Times New Roman"/>
        <family val="1"/>
        <charset val="204"/>
      </rPr>
      <t>W</t>
    </r>
    <r>
      <rPr>
        <b/>
        <i/>
        <sz val="14"/>
        <color theme="1"/>
        <rFont val="Calibri"/>
        <family val="2"/>
        <charset val="204"/>
        <scheme val="minor"/>
      </rPr>
      <t>₁</t>
    </r>
    <r>
      <rPr>
        <b/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- требуемая влажность, %</t>
    </r>
  </si>
  <si>
    <r>
      <rPr>
        <b/>
        <i/>
        <sz val="12"/>
        <color theme="1"/>
        <rFont val="Times New Roman"/>
        <family val="1"/>
        <charset val="204"/>
      </rPr>
      <t>W</t>
    </r>
    <r>
      <rPr>
        <b/>
        <i/>
        <sz val="8"/>
        <color theme="1"/>
        <rFont val="Times New Roman"/>
        <family val="1"/>
        <charset val="204"/>
      </rPr>
      <t>g(ср.)</t>
    </r>
    <r>
      <rPr>
        <sz val="12"/>
        <color theme="1"/>
        <rFont val="Times New Roman"/>
        <family val="1"/>
        <charset val="204"/>
      </rPr>
      <t>- естественная влажность грунта, г</t>
    </r>
  </si>
  <si>
    <r>
      <rPr>
        <b/>
        <i/>
        <sz val="12"/>
        <color theme="1"/>
        <rFont val="Times New Roman"/>
        <family val="1"/>
        <charset val="204"/>
      </rPr>
      <t>m</t>
    </r>
    <r>
      <rPr>
        <b/>
        <i/>
        <sz val="8"/>
        <color theme="1"/>
        <rFont val="Calibri"/>
        <family val="2"/>
        <charset val="204"/>
        <scheme val="minor"/>
      </rPr>
      <t>i</t>
    </r>
    <r>
      <rPr>
        <sz val="12"/>
        <color theme="1"/>
        <rFont val="Times New Roman"/>
        <family val="1"/>
        <charset val="204"/>
      </rPr>
      <t xml:space="preserve"> - масса цилиндрической части формы с уплотненным грунтом, г</t>
    </r>
  </si>
  <si>
    <r>
      <rPr>
        <b/>
        <i/>
        <sz val="12"/>
        <color theme="1"/>
        <rFont val="Times New Roman"/>
        <family val="1"/>
        <charset val="204"/>
      </rPr>
      <t>m</t>
    </r>
    <r>
      <rPr>
        <b/>
        <i/>
        <sz val="8"/>
        <color theme="1"/>
        <rFont val="Calibri"/>
        <family val="2"/>
        <charset val="204"/>
        <scheme val="minor"/>
      </rPr>
      <t>c</t>
    </r>
    <r>
      <rPr>
        <b/>
        <i/>
        <sz val="8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- масса цилиндрической части формы без грунта, г</t>
    </r>
  </si>
  <si>
    <t>Расчет количества воды</t>
  </si>
  <si>
    <r>
      <t>W</t>
    </r>
    <r>
      <rPr>
        <b/>
        <i/>
        <sz val="12"/>
        <color theme="1"/>
        <rFont val="Calibri"/>
        <family val="2"/>
        <charset val="204"/>
        <scheme val="minor"/>
      </rPr>
      <t>₁</t>
    </r>
  </si>
  <si>
    <r>
      <t>m</t>
    </r>
    <r>
      <rPr>
        <b/>
        <i/>
        <sz val="12"/>
        <color theme="1"/>
        <rFont val="Calibri"/>
        <family val="2"/>
        <charset val="204"/>
        <scheme val="minor"/>
      </rPr>
      <t>'</t>
    </r>
    <r>
      <rPr>
        <b/>
        <i/>
        <sz val="8"/>
        <color theme="1"/>
        <rFont val="Calibri"/>
        <family val="2"/>
        <charset val="204"/>
        <scheme val="minor"/>
      </rPr>
      <t xml:space="preserve">p </t>
    </r>
  </si>
  <si>
    <t>Q</t>
  </si>
  <si>
    <t>РЕЗУЛЬТАТЫ УПЛОТНЕНИЯ:</t>
  </si>
  <si>
    <t>Таблица Б.1</t>
  </si>
  <si>
    <t>№ испытания</t>
  </si>
  <si>
    <t>Определение плотности</t>
  </si>
  <si>
    <t>Определение влажности</t>
  </si>
  <si>
    <r>
      <t xml:space="preserve">Влажность </t>
    </r>
    <r>
      <rPr>
        <b/>
        <i/>
        <sz val="14"/>
        <color theme="1"/>
        <rFont val="Times New Roman"/>
        <family val="1"/>
        <charset val="204"/>
      </rPr>
      <t>W</t>
    </r>
    <r>
      <rPr>
        <b/>
        <i/>
        <sz val="8"/>
        <color theme="1"/>
        <rFont val="Times New Roman"/>
        <family val="1"/>
        <charset val="204"/>
      </rPr>
      <t>i</t>
    </r>
    <r>
      <rPr>
        <b/>
        <i/>
        <sz val="12"/>
        <color theme="1"/>
        <rFont val="Times New Roman"/>
        <family val="1"/>
        <charset val="204"/>
      </rPr>
      <t>, %</t>
    </r>
  </si>
  <si>
    <r>
      <rPr>
        <b/>
        <sz val="14"/>
        <color theme="1"/>
        <rFont val="Times New Roman"/>
        <family val="1"/>
        <charset val="204"/>
      </rPr>
      <t>ρ</t>
    </r>
    <r>
      <rPr>
        <b/>
        <i/>
        <sz val="8"/>
        <color theme="1"/>
        <rFont val="Times New Roman"/>
        <family val="1"/>
        <charset val="204"/>
      </rPr>
      <t xml:space="preserve">di </t>
    </r>
    <r>
      <rPr>
        <sz val="12"/>
        <color theme="1"/>
        <rFont val="Times New Roman"/>
        <family val="1"/>
        <charset val="204"/>
      </rPr>
      <t xml:space="preserve">плотность сухого грунта
  </t>
    </r>
    <r>
      <rPr>
        <b/>
        <sz val="12"/>
        <color theme="1"/>
        <rFont val="Times New Roman"/>
        <family val="1"/>
        <charset val="204"/>
      </rPr>
      <t xml:space="preserve">г/см³ (по 8.1) </t>
    </r>
  </si>
  <si>
    <r>
      <t xml:space="preserve">Масса, </t>
    </r>
    <r>
      <rPr>
        <b/>
        <sz val="12"/>
        <color theme="1"/>
        <rFont val="Times New Roman"/>
        <family val="1"/>
        <charset val="204"/>
      </rPr>
      <t>г</t>
    </r>
  </si>
  <si>
    <r>
      <rPr>
        <b/>
        <sz val="14"/>
        <color theme="1"/>
        <rFont val="Times New Roman"/>
        <family val="1"/>
        <charset val="204"/>
      </rPr>
      <t>ρ</t>
    </r>
    <r>
      <rPr>
        <b/>
        <i/>
        <sz val="8"/>
        <color theme="1"/>
        <rFont val="Times New Roman"/>
        <family val="1"/>
        <charset val="204"/>
      </rPr>
      <t xml:space="preserve">i </t>
    </r>
    <r>
      <rPr>
        <sz val="12"/>
        <color theme="1"/>
        <rFont val="Times New Roman"/>
        <family val="1"/>
        <charset val="204"/>
      </rPr>
      <t xml:space="preserve">плотность грунта,
 </t>
    </r>
    <r>
      <rPr>
        <b/>
        <sz val="12"/>
        <color theme="1"/>
        <rFont val="Times New Roman"/>
        <family val="1"/>
        <charset val="204"/>
      </rPr>
      <t>г/см³ (по 7.4)</t>
    </r>
  </si>
  <si>
    <t>№ стаканчика для взвешивания</t>
  </si>
  <si>
    <r>
      <t xml:space="preserve">формы (два крыла и дно) </t>
    </r>
    <r>
      <rPr>
        <b/>
        <sz val="12"/>
        <color rgb="FFFF0000"/>
        <rFont val="Times New Roman"/>
        <family val="1"/>
        <charset val="204"/>
      </rPr>
      <t>БЕЗ ДОП. КОЛЬЦА</t>
    </r>
    <r>
      <rPr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m</t>
    </r>
    <r>
      <rPr>
        <b/>
        <i/>
        <sz val="8"/>
        <color theme="1"/>
        <rFont val="Times New Roman"/>
        <family val="1"/>
        <charset val="204"/>
      </rPr>
      <t>c</t>
    </r>
  </si>
  <si>
    <r>
      <t xml:space="preserve">формы с уплотненным грунтом </t>
    </r>
    <r>
      <rPr>
        <b/>
        <i/>
        <sz val="12"/>
        <color theme="1"/>
        <rFont val="Times New Roman"/>
        <family val="1"/>
        <charset val="204"/>
      </rPr>
      <t>m</t>
    </r>
    <r>
      <rPr>
        <b/>
        <i/>
        <sz val="8"/>
        <color theme="1"/>
        <rFont val="Times New Roman"/>
        <family val="1"/>
        <charset val="204"/>
      </rPr>
      <t>i</t>
    </r>
  </si>
  <si>
    <r>
      <t xml:space="preserve"> уплотненного грунта, </t>
    </r>
    <r>
      <rPr>
        <b/>
        <i/>
        <sz val="12"/>
        <color theme="1"/>
        <rFont val="Times New Roman"/>
        <family val="1"/>
        <charset val="204"/>
      </rPr>
      <t>m</t>
    </r>
    <r>
      <rPr>
        <b/>
        <i/>
        <sz val="8"/>
        <color theme="1"/>
        <rFont val="Times New Roman"/>
        <family val="1"/>
        <charset val="204"/>
      </rPr>
      <t>i</t>
    </r>
    <r>
      <rPr>
        <b/>
        <i/>
        <sz val="12"/>
        <color theme="1"/>
        <rFont val="Times New Roman"/>
        <family val="1"/>
        <charset val="204"/>
      </rPr>
      <t>-m</t>
    </r>
    <r>
      <rPr>
        <b/>
        <i/>
        <sz val="8"/>
        <color theme="1"/>
        <rFont val="Times New Roman"/>
        <family val="1"/>
        <charset val="204"/>
      </rPr>
      <t>c</t>
    </r>
  </si>
  <si>
    <r>
      <t xml:space="preserve">пустого стаканчика, </t>
    </r>
    <r>
      <rPr>
        <b/>
        <i/>
        <sz val="12"/>
        <color theme="1"/>
        <rFont val="Times New Roman"/>
        <family val="1"/>
        <charset val="204"/>
      </rPr>
      <t>m</t>
    </r>
  </si>
  <si>
    <r>
      <t xml:space="preserve">стаканчика с влажным грунтом, </t>
    </r>
    <r>
      <rPr>
        <b/>
        <i/>
        <sz val="12"/>
        <color theme="1"/>
        <rFont val="Times New Roman"/>
        <family val="1"/>
        <charset val="204"/>
      </rPr>
      <t>m₁</t>
    </r>
  </si>
  <si>
    <r>
      <t xml:space="preserve">стаканчика с сухим грунтом, </t>
    </r>
    <r>
      <rPr>
        <b/>
        <i/>
        <sz val="12"/>
        <color theme="1"/>
        <rFont val="Times New Roman"/>
        <family val="1"/>
        <charset val="204"/>
      </rPr>
      <t>m₀</t>
    </r>
  </si>
  <si>
    <t>абсолюьтная</t>
  </si>
  <si>
    <t>средняя</t>
  </si>
  <si>
    <t>№ 9</t>
  </si>
  <si>
    <t>СПЕЦСТРОЙ РОССИИ
— 1951 —
ФГУП "ГУССТ № 1 при Спецстрое России"
Строительная лаборатория
Свидетельство об аттестации № 300.341.1 
 ФГУП "ВНИИФТРИ"
6 октября 2015 г. Лаб. № 34-05/
г. Москва</t>
  </si>
  <si>
    <r>
      <rPr>
        <b/>
        <sz val="12"/>
        <color theme="1"/>
        <rFont val="Times New Roman"/>
        <family val="1"/>
        <charset val="204"/>
      </rPr>
      <t>Нормативные документы:</t>
    </r>
    <r>
      <rPr>
        <sz val="12"/>
        <color theme="1"/>
        <rFont val="Times New Roman"/>
        <family val="1"/>
        <charset val="204"/>
      </rPr>
      <t xml:space="preserve"> ГОСТ 22733-2002; ГОСТ 25100-2011; 5180-84.</t>
    </r>
  </si>
  <si>
    <r>
      <rPr>
        <b/>
        <sz val="12"/>
        <color theme="1"/>
        <rFont val="Times New Roman"/>
        <family val="1"/>
        <charset val="204"/>
      </rPr>
      <t>Объект:</t>
    </r>
    <r>
      <rPr>
        <sz val="12"/>
        <color theme="1"/>
        <rFont val="Times New Roman"/>
        <family val="1"/>
        <charset val="204"/>
      </rPr>
      <t xml:space="preserve"> Зона хранения № 3, в/ч 11777
</t>
    </r>
    <r>
      <rPr>
        <b/>
        <sz val="12"/>
        <color theme="1"/>
        <rFont val="Times New Roman"/>
        <family val="1"/>
        <charset val="204"/>
      </rPr>
      <t>По адресу:</t>
    </r>
    <r>
      <rPr>
        <sz val="12"/>
        <color theme="1"/>
        <rFont val="Times New Roman"/>
        <family val="1"/>
        <charset val="204"/>
      </rPr>
      <t xml:space="preserve"> г. Торопец, Тверская область, ЗВО</t>
    </r>
  </si>
  <si>
    <t>РЕЗУЛЬТАТЫ ИСПЫТАНИЙ</t>
  </si>
  <si>
    <t>Таблица значений</t>
  </si>
  <si>
    <r>
      <rPr>
        <b/>
        <sz val="12"/>
        <color theme="1"/>
        <rFont val="Times New Roman"/>
        <family val="1"/>
        <charset val="204"/>
      </rPr>
      <t>ВЫВОД:</t>
    </r>
    <r>
      <rPr>
        <sz val="12"/>
        <color theme="1"/>
        <rFont val="Times New Roman"/>
        <family val="1"/>
        <charset val="204"/>
      </rPr>
      <t xml:space="preserve"> Максимальная плотность 1,76 г/см³ при оптимальной влажности 11 %</t>
    </r>
  </si>
  <si>
    <r>
      <rPr>
        <b/>
        <sz val="12"/>
        <color theme="1"/>
        <rFont val="Times New Roman"/>
        <family val="1"/>
        <charset val="204"/>
      </rPr>
      <t>Наименование метода:</t>
    </r>
    <r>
      <rPr>
        <sz val="12"/>
        <color theme="1"/>
        <rFont val="Times New Roman"/>
        <family val="1"/>
        <charset val="204"/>
      </rPr>
      <t xml:space="preserve"> Метод стандартного уплотнения прибором СОЮЗДОРНИИ. 
Свидетельство о колибровке № 11111111111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</si>
</sst>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2" fontId="1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6" fillId="0" borderId="0" xfId="0" applyFont="1"/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5" borderId="2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Alignment="1">
      <alignment horizontal="center" vertical="center"/>
    </xf>
    <xf numFmtId="2" fontId="1" fillId="5" borderId="3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1" fontId="8" fillId="0" borderId="2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2" fontId="1" fillId="5" borderId="8" xfId="0" applyNumberFormat="1" applyFont="1" applyFill="1" applyBorder="1" applyAlignment="1">
      <alignment horizontal="center" vertical="center"/>
    </xf>
    <xf numFmtId="2" fontId="1" fillId="5" borderId="6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2" fontId="1" fillId="4" borderId="8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1" fillId="6" borderId="2" xfId="0" applyNumberFormat="1" applyFont="1" applyFill="1" applyBorder="1" applyAlignment="1">
      <alignment horizontal="center" vertical="center"/>
    </xf>
    <xf numFmtId="2" fontId="1" fillId="6" borderId="4" xfId="0" applyNumberFormat="1" applyFont="1" applyFill="1" applyBorder="1" applyAlignment="1">
      <alignment horizontal="center" vertical="center"/>
    </xf>
    <xf numFmtId="2" fontId="1" fillId="6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>
                <a:latin typeface="Times New Roman" pitchFamily="18" charset="0"/>
                <a:cs typeface="Times New Roman" pitchFamily="18" charset="0"/>
              </a:rPr>
              <a:t>График</a:t>
            </a:r>
            <a:endParaRPr lang="ru-RU" sz="1200" baseline="0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41045230135364158"/>
          <c:y val="3.99848772221224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453033381712626"/>
          <c:y val="0.12472498780552473"/>
          <c:w val="0.67898931693523024"/>
          <c:h val="0.67752258831205636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effectLst/>
            </c:spPr>
          </c:marker>
          <c:xVal>
            <c:numRef>
              <c:f>Заказчику!$H$16:$H$22</c:f>
              <c:numCache>
                <c:formatCode>0.00</c:formatCode>
                <c:ptCount val="7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13</c:v>
                </c:pt>
                <c:pt idx="6">
                  <c:v>0</c:v>
                </c:pt>
              </c:numCache>
            </c:numRef>
          </c:xVal>
          <c:yVal>
            <c:numRef>
              <c:f>Заказчику!$K$16:$K$22</c:f>
              <c:numCache>
                <c:formatCode>0.00</c:formatCode>
                <c:ptCount val="7"/>
                <c:pt idx="0">
                  <c:v>1.6916790338954912</c:v>
                </c:pt>
                <c:pt idx="1">
                  <c:v>1.696033723744258</c:v>
                </c:pt>
                <c:pt idx="2">
                  <c:v>1.7053308710189286</c:v>
                </c:pt>
                <c:pt idx="3">
                  <c:v>1.7265527904767259</c:v>
                </c:pt>
                <c:pt idx="4">
                  <c:v>1.7608507451577315</c:v>
                </c:pt>
                <c:pt idx="5">
                  <c:v>1.7507074524208692</c:v>
                </c:pt>
                <c:pt idx="6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CA1-4A0F-ADE0-21A8B0CBC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19040"/>
        <c:axId val="81321344"/>
      </c:scatterChart>
      <c:valAx>
        <c:axId val="81319040"/>
        <c:scaling>
          <c:orientation val="minMax"/>
          <c:max val="16"/>
          <c:min val="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 sz="1200" b="0" i="1">
                    <a:latin typeface="Times New Roman" pitchFamily="18" charset="0"/>
                    <a:cs typeface="Times New Roman" pitchFamily="18" charset="0"/>
                  </a:rPr>
                  <a:t>Влажность,</a:t>
                </a:r>
                <a:r>
                  <a:rPr lang="ru-RU" sz="1200" b="0" i="1" baseline="0">
                    <a:latin typeface="Times New Roman" pitchFamily="18" charset="0"/>
                    <a:cs typeface="Times New Roman" pitchFamily="18" charset="0"/>
                  </a:rPr>
                  <a:t> %</a:t>
                </a:r>
                <a:endParaRPr lang="ru-RU" sz="1200" b="0" i="1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3609816480298334"/>
              <c:y val="0.90413569485150669"/>
            </c:manualLayout>
          </c:layout>
          <c:overlay val="0"/>
        </c:title>
        <c:numFmt formatCode="General" sourceLinked="0"/>
        <c:majorTickMark val="cross"/>
        <c:minorTickMark val="cross"/>
        <c:tickLblPos val="nextTo"/>
        <c:spPr>
          <a:effectLst>
            <a:glow>
              <a:schemeClr val="accent1"/>
            </a:glow>
          </a:effectLst>
        </c:spPr>
        <c:txPr>
          <a:bodyPr/>
          <a:lstStyle/>
          <a:p>
            <a:pPr>
              <a:defRPr sz="6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1321344"/>
        <c:crosses val="autoZero"/>
        <c:crossBetween val="midCat"/>
        <c:majorUnit val="2"/>
      </c:valAx>
      <c:valAx>
        <c:axId val="81321344"/>
        <c:scaling>
          <c:orientation val="minMax"/>
          <c:max val="1.8"/>
          <c:min val="1.6600000000000001"/>
        </c:scaling>
        <c:delete val="0"/>
        <c:axPos val="l"/>
        <c:majorGridlines>
          <c:spPr>
            <a:ln>
              <a:noFill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sz="1200" b="0" i="1">
                    <a:latin typeface="Times New Roman" pitchFamily="18" charset="0"/>
                    <a:cs typeface="Times New Roman" pitchFamily="18" charset="0"/>
                  </a:rPr>
                  <a:t>Плотность сухого грунта, г/см³</a:t>
                </a:r>
              </a:p>
            </c:rich>
          </c:tx>
          <c:layout>
            <c:manualLayout>
              <c:xMode val="edge"/>
              <c:yMode val="edge"/>
              <c:x val="3.1670882533514827E-2"/>
              <c:y val="9.9031145977728954E-2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1319040"/>
        <c:crossesAt val="2"/>
        <c:crossBetween val="midCat"/>
      </c:valAx>
      <c:spPr>
        <a:pattFill prst="pct5">
          <a:fgClr>
            <a:schemeClr val="accent1"/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51011</xdr:colOff>
      <xdr:row>0</xdr:row>
      <xdr:rowOff>0</xdr:rowOff>
    </xdr:from>
    <xdr:to>
      <xdr:col>9</xdr:col>
      <xdr:colOff>94194</xdr:colOff>
      <xdr:row>1</xdr:row>
      <xdr:rowOff>61234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461" y="0"/>
          <a:ext cx="700408" cy="461284"/>
        </a:xfrm>
        <a:prstGeom prst="rect">
          <a:avLst/>
        </a:prstGeom>
      </xdr:spPr>
    </xdr:pic>
    <xdr:clientData/>
  </xdr:twoCellAnchor>
  <xdr:twoCellAnchor>
    <xdr:from>
      <xdr:col>13</xdr:col>
      <xdr:colOff>85726</xdr:colOff>
      <xdr:row>12</xdr:row>
      <xdr:rowOff>15689</xdr:rowOff>
    </xdr:from>
    <xdr:to>
      <xdr:col>24</xdr:col>
      <xdr:colOff>489698</xdr:colOff>
      <xdr:row>23</xdr:row>
      <xdr:rowOff>3353</xdr:rowOff>
    </xdr:to>
    <xdr:graphicFrame macro="">
      <xdr:nvGraphicFramePr>
        <xdr:cNvPr id="4" name="Диаграмма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0.68517</cdr:x>
      <cdr:y>0.32131</cdr:y>
    </cdr:from>
    <cdr:to>
      <cdr:x>0.68898</cdr:x>
      <cdr:y>0.80388</cdr:y>
    </cdr:to>
    <cdr:cxnSp macro="">
      <cdr:nvCxnSpPr>
        <cdr:cNvPr id="12" name="Прямая соединительная линия 11"/>
        <cdr:cNvCxnSpPr/>
      </cdr:nvCxnSpPr>
      <cdr:spPr>
        <a:xfrm xmlns:a="http://schemas.openxmlformats.org/drawingml/2006/main" flipH="1">
          <a:off x="2438244" y="922267"/>
          <a:ext cx="13583" cy="1385164"/>
        </a:xfrm>
        <a:prstGeom xmlns:a="http://schemas.openxmlformats.org/drawingml/2006/main" prst="line">
          <a:avLst/>
        </a:prstGeom>
        <a:ln xmlns:a="http://schemas.openxmlformats.org/drawingml/2006/main">
          <a:prstDash val="lg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0.2017</cdr:x>
      <cdr:y>0.32271</cdr:y>
    </cdr:from>
    <cdr:to>
      <cdr:x>0.68798</cdr:x>
      <cdr:y>0.32325</cdr:y>
    </cdr:to>
    <cdr:cxnSp macro="">
      <cdr:nvCxnSpPr>
        <cdr:cNvPr id="18" name="Прямая соединительная линия 17"/>
        <cdr:cNvCxnSpPr/>
      </cdr:nvCxnSpPr>
      <cdr:spPr>
        <a:xfrm xmlns:a="http://schemas.openxmlformats.org/drawingml/2006/main">
          <a:off x="717791" y="926306"/>
          <a:ext cx="1730473" cy="1558"/>
        </a:xfrm>
        <a:prstGeom xmlns:a="http://schemas.openxmlformats.org/drawingml/2006/main" prst="line">
          <a:avLst/>
        </a:prstGeom>
        <a:ln xmlns:a="http://schemas.openxmlformats.org/drawingml/2006/main">
          <a:prstDash val="solid"/>
          <a:headEnd type="triangle" w="sm" len="sm"/>
          <a:tailEnd type="none" w="sm" len="sm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0.20413</cdr:x>
      <cdr:y>0.73791</cdr:y>
    </cdr:from>
    <cdr:to>
      <cdr:x>0.68684</cdr:x>
      <cdr:y>0.73958</cdr:y>
    </cdr:to>
    <cdr:cxnSp macro="">
      <cdr:nvCxnSpPr>
        <cdr:cNvPr id="39" name="Прямая со стрелкой 38"/>
        <cdr:cNvCxnSpPr/>
      </cdr:nvCxnSpPr>
      <cdr:spPr>
        <a:xfrm xmlns:a="http://schemas.openxmlformats.org/drawingml/2006/main">
          <a:off x="726422" y="2118081"/>
          <a:ext cx="1717776" cy="480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0.26888</cdr:x>
      <cdr:y>0.67777</cdr:y>
    </cdr:from>
    <cdr:to>
      <cdr:x>0.74675</cdr:x>
      <cdr:y>0.74935</cdr:y>
    </cdr:to>
    <cdr:sp macro="" textlink="">
      <cdr:nvSpPr>
        <cdr:cNvPr id="46" name="TextBox 45"/>
        <cdr:cNvSpPr txBox="1"/>
      </cdr:nvSpPr>
      <cdr:spPr>
        <a:xfrm xmlns:a="http://schemas.openxmlformats.org/drawingml/2006/main">
          <a:off x="956858" y="1945456"/>
          <a:ext cx="1700559" cy="205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600">
              <a:latin typeface="Times New Roman" pitchFamily="18" charset="0"/>
              <a:cs typeface="Times New Roman" pitchFamily="18" charset="0"/>
            </a:rPr>
            <a:t>Оптимальная влажность</a:t>
          </a:r>
        </a:p>
      </cdr:txBody>
    </cdr:sp>
  </cdr:relSizeAnchor>
  <cdr:relSizeAnchor xmlns:cdr="http://schemas.openxmlformats.org/drawingml/2006/chartDrawing">
    <cdr:from>
      <cdr:x>0.26284</cdr:x>
      <cdr:y>0.27249</cdr:y>
    </cdr:from>
    <cdr:to>
      <cdr:x>0.79051</cdr:x>
      <cdr:y>0.35115</cdr:y>
    </cdr:to>
    <cdr:sp macro="" textlink="">
      <cdr:nvSpPr>
        <cdr:cNvPr id="47" name="TextBox 46"/>
        <cdr:cNvSpPr txBox="1"/>
      </cdr:nvSpPr>
      <cdr:spPr>
        <a:xfrm xmlns:a="http://schemas.openxmlformats.org/drawingml/2006/main">
          <a:off x="935347" y="782157"/>
          <a:ext cx="1877778" cy="225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600">
              <a:latin typeface="Times New Roman" pitchFamily="18" charset="0"/>
              <a:cs typeface="Times New Roman" pitchFamily="18" charset="0"/>
            </a:rPr>
            <a:t>Максимальная плотность</a:t>
          </a:r>
        </a:p>
      </cdr:txBody>
    </cdr:sp>
  </cdr:relSizeAnchor>
  <cdr:relSizeAnchor xmlns:cdr="http://schemas.openxmlformats.org/drawingml/2006/chartDrawing">
    <cdr:from>
      <cdr:x>0.78267</cdr:x>
      <cdr:y>0.24579</cdr:y>
    </cdr:from>
    <cdr:to>
      <cdr:x>0.84089</cdr:x>
      <cdr:y>0.36898</cdr:y>
    </cdr:to>
    <cdr:cxnSp macro="">
      <cdr:nvCxnSpPr>
        <cdr:cNvPr id="69" name="Прямая со стрелкой 68"/>
        <cdr:cNvCxnSpPr/>
      </cdr:nvCxnSpPr>
      <cdr:spPr>
        <a:xfrm xmlns:a="http://schemas.openxmlformats.org/drawingml/2006/main" flipH="1">
          <a:off x="2785214" y="705521"/>
          <a:ext cx="207184" cy="353602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none"/>
          <a:tailEnd type="triangle" w="sm" len="lg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0.83945</cdr:x>
      <cdr:y>0.24788</cdr:y>
    </cdr:from>
    <cdr:to>
      <cdr:x>0.98294</cdr:x>
      <cdr:y>0.24805</cdr:y>
    </cdr:to>
    <cdr:cxnSp macro="">
      <cdr:nvCxnSpPr>
        <cdr:cNvPr id="74" name="Прямая соединительная линия 73"/>
        <cdr:cNvCxnSpPr/>
      </cdr:nvCxnSpPr>
      <cdr:spPr>
        <a:xfrm xmlns:a="http://schemas.openxmlformats.org/drawingml/2006/main">
          <a:off x="2987292" y="711495"/>
          <a:ext cx="510609" cy="49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0.80994</cdr:x>
      <cdr:y>0.15782</cdr:y>
    </cdr:from>
    <cdr:to>
      <cdr:x>1</cdr:x>
      <cdr:y>0.26049</cdr:y>
    </cdr:to>
    <cdr:sp macro="" textlink="">
      <cdr:nvSpPr>
        <cdr:cNvPr id="80" name="TextBox 79"/>
        <cdr:cNvSpPr txBox="1"/>
      </cdr:nvSpPr>
      <cdr:spPr>
        <a:xfrm xmlns:a="http://schemas.openxmlformats.org/drawingml/2006/main">
          <a:off x="2882280" y="453005"/>
          <a:ext cx="676343" cy="294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600">
              <a:latin typeface="Times New Roman" pitchFamily="18" charset="0"/>
              <a:cs typeface="Times New Roman" pitchFamily="18" charset="0"/>
            </a:rPr>
            <a:t>Точка начала</a:t>
          </a:r>
        </a:p>
        <a:p xmlns:a="http://schemas.openxmlformats.org/drawingml/2006/main">
          <a:r>
            <a:rPr lang="ru-RU" sz="600">
              <a:latin typeface="Times New Roman" pitchFamily="18" charset="0"/>
              <a:cs typeface="Times New Roman" pitchFamily="18" charset="0"/>
            </a:rPr>
            <a:t>отжатия</a:t>
          </a:r>
          <a:r>
            <a:rPr lang="ru-RU" sz="600" baseline="0">
              <a:latin typeface="Times New Roman" pitchFamily="18" charset="0"/>
              <a:cs typeface="Times New Roman" pitchFamily="18" charset="0"/>
            </a:rPr>
            <a:t> воды</a:t>
          </a:r>
          <a:endParaRPr lang="ru-RU" sz="6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160483</xdr:colOff>
      <xdr:row>0</xdr:row>
      <xdr:rowOff>17369</xdr:rowOff>
    </xdr:from>
    <xdr:to>
      <xdr:col>11</xdr:col>
      <xdr:colOff>362751</xdr:colOff>
      <xdr:row>2</xdr:row>
      <xdr:rowOff>10352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7248" y="17369"/>
          <a:ext cx="728944" cy="396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showGridLines="0" tabSelected="1" view="pageLayout" topLeftCell="A10" zoomScaleNormal="100" workbookViewId="0">
      <selection activeCell="E22" sqref="E22:G22"/>
    </sheetView>
  </sheetViews>
  <sheetFormatPr defaultRowHeight="15.75" x14ac:dyDescent="0.25"/>
  <cols>
    <col min="1" max="13" width="3" style="1" customWidth="1"/>
    <col min="14" max="16" width="4" style="1" customWidth="1"/>
    <col min="17" max="23" width="4" customWidth="1"/>
    <col min="24" max="24" width="6.7109375" customWidth="1"/>
  </cols>
  <sheetData>
    <row r="1" spans="1:25" ht="31.5" customHeight="1" x14ac:dyDescent="0.25">
      <c r="I1" s="59"/>
      <c r="J1" s="59"/>
      <c r="K1" s="59"/>
      <c r="L1" s="59"/>
      <c r="M1" s="59"/>
      <c r="N1" s="59"/>
      <c r="O1" s="59"/>
      <c r="P1" s="59"/>
    </row>
    <row r="2" spans="1:25" ht="48.75" customHeight="1" x14ac:dyDescent="0.25">
      <c r="A2" s="47" t="s">
        <v>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37"/>
      <c r="Q2" s="47" t="s">
        <v>7</v>
      </c>
      <c r="R2" s="47"/>
      <c r="S2" s="47"/>
      <c r="T2" s="47"/>
      <c r="U2" s="47"/>
      <c r="V2" s="47"/>
      <c r="W2" s="47"/>
      <c r="X2" s="47"/>
      <c r="Y2" s="47"/>
    </row>
    <row r="3" spans="1:25" ht="15.7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37"/>
      <c r="Q3" s="47"/>
      <c r="R3" s="47"/>
      <c r="S3" s="47"/>
      <c r="T3" s="47"/>
      <c r="U3" s="47"/>
      <c r="V3" s="47"/>
      <c r="W3" s="47"/>
      <c r="X3" s="47"/>
      <c r="Y3" s="47"/>
    </row>
    <row r="4" spans="1:25" ht="15.75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37"/>
      <c r="Q4" s="47"/>
      <c r="R4" s="47"/>
      <c r="S4" s="47"/>
      <c r="T4" s="47"/>
      <c r="U4" s="47"/>
      <c r="V4" s="47"/>
      <c r="W4" s="47"/>
      <c r="X4" s="47"/>
      <c r="Y4" s="47"/>
    </row>
    <row r="5" spans="1:25" ht="36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37"/>
      <c r="Q5" s="46" t="s">
        <v>62</v>
      </c>
      <c r="R5" s="46"/>
      <c r="S5" s="46"/>
      <c r="T5" s="46"/>
      <c r="U5" s="46"/>
      <c r="V5" s="46"/>
      <c r="W5" s="46"/>
      <c r="X5" s="46"/>
      <c r="Y5" s="46"/>
    </row>
    <row r="6" spans="1:25" ht="15.75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37"/>
      <c r="Q6" s="46"/>
      <c r="R6" s="46"/>
      <c r="S6" s="46"/>
      <c r="T6" s="46"/>
      <c r="U6" s="46"/>
      <c r="V6" s="46"/>
      <c r="W6" s="46"/>
      <c r="X6" s="46"/>
      <c r="Y6" s="46"/>
    </row>
    <row r="7" spans="1:25" ht="39" customHeigh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7"/>
      <c r="N7" s="37"/>
      <c r="O7" s="37"/>
      <c r="P7" s="37"/>
    </row>
    <row r="8" spans="1:25" ht="51" customHeight="1" x14ac:dyDescent="0.25">
      <c r="A8" s="45" t="s">
        <v>63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spans="1:25" x14ac:dyDescent="0.25">
      <c r="A9" s="52" t="s">
        <v>4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</row>
    <row r="10" spans="1:25" x14ac:dyDescent="0.25">
      <c r="A10" s="52" t="s">
        <v>61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</row>
    <row r="11" spans="1:25" ht="31.5" customHeight="1" x14ac:dyDescent="0.25">
      <c r="A11" s="48" t="s">
        <v>66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</row>
    <row r="12" spans="1:25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42"/>
    </row>
    <row r="13" spans="1:25" ht="15.75" customHeight="1" x14ac:dyDescent="0.25">
      <c r="A13" s="44"/>
      <c r="B13" s="55" t="s">
        <v>64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13"/>
      <c r="O13" s="50"/>
      <c r="P13" s="51"/>
      <c r="Q13" s="51"/>
      <c r="R13" s="51"/>
      <c r="S13" s="51"/>
      <c r="T13" s="51"/>
      <c r="U13" s="51"/>
      <c r="V13" s="51"/>
      <c r="W13" s="51"/>
      <c r="X13" s="51"/>
    </row>
    <row r="14" spans="1:25" ht="12" customHeight="1" x14ac:dyDescent="0.25"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5" ht="48.75" customHeight="1" x14ac:dyDescent="0.25">
      <c r="A15" s="43"/>
      <c r="B15" s="53" t="s">
        <v>8</v>
      </c>
      <c r="C15" s="53"/>
      <c r="D15" s="53"/>
      <c r="E15" s="67" t="s">
        <v>9</v>
      </c>
      <c r="F15" s="68"/>
      <c r="G15" s="69"/>
      <c r="H15" s="53" t="s">
        <v>9</v>
      </c>
      <c r="I15" s="53"/>
      <c r="J15" s="53"/>
      <c r="K15" s="53" t="s">
        <v>10</v>
      </c>
      <c r="L15" s="70"/>
      <c r="M15" s="70"/>
      <c r="N15" s="12"/>
      <c r="O15" s="11"/>
      <c r="P15" s="11"/>
    </row>
    <row r="16" spans="1:25" x14ac:dyDescent="0.25">
      <c r="A16" s="35"/>
      <c r="B16" s="54">
        <v>1</v>
      </c>
      <c r="C16" s="54"/>
      <c r="D16" s="54"/>
      <c r="E16" s="56">
        <f>INDEX('Макс. плотность'!$E$30:$E$80,B16*3,0)</f>
        <v>1.7569818716315531</v>
      </c>
      <c r="F16" s="57"/>
      <c r="G16" s="58"/>
      <c r="H16" s="60">
        <f>ROUND(INDEX('Макс. плотность'!$K$30:$K$80,B16*3,0),0)</f>
        <v>4</v>
      </c>
      <c r="I16" s="61"/>
      <c r="J16" s="62"/>
      <c r="K16" s="63">
        <f>INDEX('Макс. плотность'!$L$30:$L$80,B16*3,0)</f>
        <v>1.6916790338954912</v>
      </c>
      <c r="L16" s="64"/>
      <c r="M16" s="65"/>
      <c r="N16" s="11"/>
      <c r="O16" s="11"/>
      <c r="P16" s="11"/>
    </row>
    <row r="17" spans="1:23" x14ac:dyDescent="0.25">
      <c r="A17" s="35"/>
      <c r="B17" s="54">
        <v>2</v>
      </c>
      <c r="C17" s="54"/>
      <c r="D17" s="54"/>
      <c r="E17" s="56">
        <f>INDEX('Макс. плотность'!$E$30:$E$80,B17*3,0)</f>
        <v>1.8000979911807937</v>
      </c>
      <c r="F17" s="57"/>
      <c r="G17" s="58"/>
      <c r="H17" s="60">
        <f>ROUND(INDEX('Макс. плотность'!$K$30:$K$80,B17*3,0),0)</f>
        <v>6</v>
      </c>
      <c r="I17" s="61"/>
      <c r="J17" s="62"/>
      <c r="K17" s="63">
        <f>INDEX('Макс. плотность'!$L$30:$L$80,B17*3,0)</f>
        <v>1.696033723744258</v>
      </c>
      <c r="L17" s="64"/>
      <c r="M17" s="65"/>
      <c r="N17" s="11"/>
      <c r="O17" s="11"/>
      <c r="P17" s="11"/>
    </row>
    <row r="18" spans="1:23" x14ac:dyDescent="0.25">
      <c r="A18" s="35"/>
      <c r="B18" s="54">
        <v>3</v>
      </c>
      <c r="C18" s="54"/>
      <c r="D18" s="54"/>
      <c r="E18" s="56">
        <f>INDEX('Макс. плотность'!$E$30:$E$80,B18*3,0)</f>
        <v>1.8441940225379716</v>
      </c>
      <c r="F18" s="57"/>
      <c r="G18" s="58"/>
      <c r="H18" s="60">
        <f>ROUND(INDEX('Макс. плотность'!$K$30:$K$80,B18*3,0),0)</f>
        <v>8</v>
      </c>
      <c r="I18" s="61"/>
      <c r="J18" s="62"/>
      <c r="K18" s="63">
        <f>INDEX('Макс. плотность'!$L$30:$L$80,B18*3,0)</f>
        <v>1.7053308710189286</v>
      </c>
      <c r="L18" s="64"/>
      <c r="M18" s="65"/>
      <c r="N18" s="11"/>
      <c r="O18" s="11"/>
      <c r="P18" s="11"/>
    </row>
    <row r="19" spans="1:23" x14ac:dyDescent="0.25">
      <c r="A19" s="35"/>
      <c r="B19" s="54">
        <v>4</v>
      </c>
      <c r="C19" s="54"/>
      <c r="D19" s="54"/>
      <c r="E19" s="56">
        <f>INDEX('Макс. плотность'!$E$30:$E$80,B19*3,0)</f>
        <v>1.900048995590397</v>
      </c>
      <c r="F19" s="57"/>
      <c r="G19" s="58"/>
      <c r="H19" s="60">
        <f>ROUND(INDEX('Макс. плотность'!$K$30:$K$80,B19*3,0),0)</f>
        <v>10</v>
      </c>
      <c r="I19" s="61"/>
      <c r="J19" s="62"/>
      <c r="K19" s="63">
        <f>INDEX('Макс. плотность'!$L$30:$L$80,B19*3,0)</f>
        <v>1.7265527904767259</v>
      </c>
      <c r="L19" s="64"/>
      <c r="M19" s="65"/>
      <c r="N19" s="11"/>
      <c r="O19" s="11"/>
      <c r="P19" s="11"/>
    </row>
    <row r="20" spans="1:23" x14ac:dyDescent="0.25">
      <c r="A20" s="35"/>
      <c r="B20" s="54">
        <v>5</v>
      </c>
      <c r="C20" s="54"/>
      <c r="D20" s="54"/>
      <c r="E20" s="56">
        <f>INDEX('Макс. плотность'!$E$30:$E$80,B20*3,0)</f>
        <v>1.9559039686428221</v>
      </c>
      <c r="F20" s="57"/>
      <c r="G20" s="58"/>
      <c r="H20" s="60">
        <f>ROUND(INDEX('Макс. плотность'!$K$30:$K$80,B20*3,0),0)</f>
        <v>11</v>
      </c>
      <c r="I20" s="61"/>
      <c r="J20" s="62"/>
      <c r="K20" s="63">
        <f>INDEX('Макс. плотность'!$L$30:$L$80,B20*3,0)</f>
        <v>1.7608507451577315</v>
      </c>
      <c r="L20" s="64"/>
      <c r="M20" s="65"/>
      <c r="N20" s="11"/>
      <c r="O20" s="11"/>
      <c r="P20" s="11"/>
    </row>
    <row r="21" spans="1:23" x14ac:dyDescent="0.25">
      <c r="A21" s="35"/>
      <c r="B21" s="54">
        <v>6</v>
      </c>
      <c r="C21" s="54"/>
      <c r="D21" s="54"/>
      <c r="E21" s="56">
        <f>INDEX('Макс. плотность'!$E$30:$E$80,B21*3,0)</f>
        <v>1.9745222929936306</v>
      </c>
      <c r="F21" s="57"/>
      <c r="G21" s="58"/>
      <c r="H21" s="60">
        <f>ROUND(INDEX('Макс. плотность'!$K$30:$K$80,B21*3,0),0)</f>
        <v>13</v>
      </c>
      <c r="I21" s="61"/>
      <c r="J21" s="62"/>
      <c r="K21" s="63">
        <f>INDEX('Макс. плотность'!$L$30:$L$80,B21*3,0)</f>
        <v>1.7507074524208692</v>
      </c>
      <c r="L21" s="64"/>
      <c r="M21" s="65"/>
      <c r="N21" s="11"/>
      <c r="O21" s="11"/>
      <c r="P21" s="11"/>
    </row>
    <row r="22" spans="1:23" x14ac:dyDescent="0.25">
      <c r="A22" s="35"/>
      <c r="B22" s="100">
        <v>7</v>
      </c>
      <c r="C22" s="100"/>
      <c r="D22" s="100"/>
      <c r="E22" s="101">
        <f>INDEX('Макс. плотность'!$E$30:$E$80,B22*3,0)</f>
        <v>0</v>
      </c>
      <c r="F22" s="102"/>
      <c r="G22" s="103"/>
      <c r="H22" s="101">
        <f>ROUND(INDEX('Макс. плотность'!$K$30:$K$80,B22*3,0),0)</f>
        <v>0</v>
      </c>
      <c r="I22" s="102"/>
      <c r="J22" s="103"/>
      <c r="K22" s="101">
        <f>INDEX('Макс. плотность'!$L$30:$L$80,B22*3,0)</f>
        <v>0</v>
      </c>
      <c r="L22" s="102"/>
      <c r="M22" s="103"/>
      <c r="N22" s="11"/>
      <c r="O22" s="11"/>
      <c r="P22" s="11"/>
    </row>
    <row r="23" spans="1:23" ht="39" customHeight="1" x14ac:dyDescent="0.25">
      <c r="A23" s="11"/>
      <c r="B23" s="11"/>
      <c r="C23" s="11"/>
      <c r="D23" s="34"/>
      <c r="E23" s="34"/>
      <c r="F23" s="34"/>
      <c r="G23" s="34"/>
      <c r="H23" s="34"/>
      <c r="I23" s="34"/>
      <c r="J23" s="11"/>
      <c r="K23" s="11"/>
      <c r="L23" s="11"/>
      <c r="M23" s="11"/>
      <c r="N23" s="11"/>
      <c r="O23" s="11"/>
      <c r="P23" s="11"/>
    </row>
    <row r="24" spans="1:23" ht="39" customHeight="1" x14ac:dyDescent="0.25">
      <c r="A24" s="48" t="s">
        <v>65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</row>
    <row r="25" spans="1:23" ht="39" customHeight="1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</row>
    <row r="26" spans="1:23" x14ac:dyDescent="0.25">
      <c r="A26" s="52" t="s">
        <v>0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66"/>
      <c r="M26" s="66"/>
      <c r="N26" s="66"/>
      <c r="O26" s="66"/>
      <c r="P26" s="66"/>
      <c r="R26" s="66" t="s">
        <v>2</v>
      </c>
      <c r="S26" s="66"/>
      <c r="T26" s="66"/>
      <c r="U26" s="66"/>
      <c r="V26" s="66"/>
    </row>
    <row r="27" spans="1:23" ht="15" customHeight="1" x14ac:dyDescent="0.25">
      <c r="A27" s="10"/>
      <c r="B27" s="10"/>
      <c r="C27" s="38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6"/>
      <c r="P27" s="6"/>
      <c r="R27" s="10"/>
      <c r="S27" s="10"/>
      <c r="T27" s="10"/>
      <c r="U27" s="6"/>
      <c r="V27" s="6"/>
    </row>
    <row r="28" spans="1:23" x14ac:dyDescent="0.25">
      <c r="A28" s="52" t="s">
        <v>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66"/>
      <c r="M28" s="66"/>
      <c r="N28" s="66"/>
      <c r="O28" s="66"/>
      <c r="P28" s="66"/>
      <c r="R28" s="66" t="s">
        <v>3</v>
      </c>
      <c r="S28" s="66"/>
      <c r="T28" s="66"/>
      <c r="U28" s="66"/>
      <c r="V28" s="66"/>
    </row>
    <row r="29" spans="1:23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  <c r="N29" s="10"/>
      <c r="O29" s="11"/>
      <c r="P29" s="11"/>
    </row>
    <row r="30" spans="1:23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23" x14ac:dyDescent="0.25">
      <c r="A31" s="4"/>
      <c r="B31" s="10"/>
      <c r="C31" s="38"/>
      <c r="D31" s="4"/>
      <c r="E31" s="4"/>
      <c r="F31" s="4"/>
      <c r="G31" s="4"/>
      <c r="H31" s="10"/>
      <c r="I31" s="4"/>
      <c r="J31" s="10"/>
      <c r="K31" s="4"/>
      <c r="L31" s="10"/>
      <c r="M31" s="4"/>
      <c r="N31" s="4"/>
      <c r="O31" s="5"/>
      <c r="P31" s="5"/>
    </row>
    <row r="32" spans="1:23" x14ac:dyDescent="0.25">
      <c r="A32" s="2"/>
      <c r="B32" s="10"/>
      <c r="C32" s="38"/>
      <c r="D32" s="3"/>
      <c r="E32" s="2"/>
      <c r="F32"/>
      <c r="G32"/>
      <c r="H32"/>
      <c r="I32"/>
      <c r="J32"/>
      <c r="K32"/>
      <c r="L32"/>
      <c r="M32"/>
      <c r="N32"/>
      <c r="O32"/>
      <c r="P32"/>
    </row>
    <row r="33" spans="6:16" x14ac:dyDescent="0.25">
      <c r="F33"/>
      <c r="G33"/>
      <c r="H33"/>
      <c r="I33"/>
      <c r="J33"/>
      <c r="K33"/>
      <c r="L33"/>
      <c r="M33"/>
      <c r="N33"/>
      <c r="O33"/>
      <c r="P33"/>
    </row>
    <row r="34" spans="6:16" x14ac:dyDescent="0.25">
      <c r="F34"/>
      <c r="G34"/>
      <c r="H34"/>
      <c r="I34"/>
      <c r="J34"/>
      <c r="K34"/>
      <c r="L34"/>
      <c r="M34"/>
      <c r="N34"/>
      <c r="O34"/>
      <c r="P34"/>
    </row>
    <row r="35" spans="6:16" x14ac:dyDescent="0.25">
      <c r="F35"/>
      <c r="G35"/>
      <c r="H35"/>
      <c r="I35"/>
      <c r="J35"/>
      <c r="K35"/>
      <c r="L35"/>
      <c r="M35"/>
      <c r="N35"/>
      <c r="O35"/>
      <c r="P35"/>
    </row>
    <row r="36" spans="6:16" x14ac:dyDescent="0.25">
      <c r="F36"/>
      <c r="G36"/>
      <c r="H36"/>
      <c r="I36"/>
      <c r="J36"/>
      <c r="K36"/>
      <c r="L36"/>
      <c r="M36"/>
      <c r="N36"/>
      <c r="O36"/>
      <c r="P36"/>
    </row>
    <row r="37" spans="6:16" x14ac:dyDescent="0.25">
      <c r="F37"/>
      <c r="G37"/>
      <c r="H37"/>
      <c r="I37"/>
      <c r="J37"/>
      <c r="K37"/>
      <c r="L37"/>
      <c r="M37"/>
      <c r="N37"/>
      <c r="O37"/>
      <c r="P37"/>
    </row>
    <row r="38" spans="6:16" x14ac:dyDescent="0.25">
      <c r="F38"/>
      <c r="G38"/>
      <c r="H38"/>
      <c r="I38"/>
      <c r="J38"/>
      <c r="K38"/>
      <c r="L38"/>
      <c r="M38"/>
      <c r="N38"/>
      <c r="O38"/>
      <c r="P38"/>
    </row>
    <row r="39" spans="6:16" x14ac:dyDescent="0.25">
      <c r="F39"/>
      <c r="G39"/>
      <c r="H39"/>
      <c r="I39"/>
      <c r="J39"/>
      <c r="K39"/>
      <c r="L39"/>
      <c r="M39"/>
      <c r="N39"/>
      <c r="O39"/>
      <c r="P39"/>
    </row>
    <row r="40" spans="6:16" x14ac:dyDescent="0.25">
      <c r="F40"/>
      <c r="G40"/>
      <c r="H40"/>
      <c r="I40"/>
      <c r="J40"/>
      <c r="K40"/>
      <c r="L40"/>
      <c r="M40"/>
      <c r="N40"/>
      <c r="O40"/>
      <c r="P40"/>
    </row>
    <row r="41" spans="6:16" x14ac:dyDescent="0.25">
      <c r="F41"/>
      <c r="G41"/>
      <c r="H41"/>
      <c r="I41"/>
      <c r="J41"/>
      <c r="K41"/>
      <c r="L41"/>
      <c r="M41"/>
      <c r="N41"/>
      <c r="O41"/>
      <c r="P41"/>
    </row>
    <row r="42" spans="6:16" ht="15.75" customHeight="1" x14ac:dyDescent="0.25">
      <c r="F42"/>
      <c r="G42"/>
      <c r="H42"/>
      <c r="I42"/>
      <c r="J42"/>
      <c r="K42"/>
      <c r="L42"/>
      <c r="M42"/>
      <c r="N42"/>
      <c r="O42"/>
      <c r="P42"/>
    </row>
    <row r="43" spans="6:16" x14ac:dyDescent="0.25">
      <c r="F43"/>
      <c r="G43"/>
      <c r="H43"/>
      <c r="I43"/>
      <c r="J43"/>
      <c r="K43"/>
      <c r="L43"/>
      <c r="M43"/>
      <c r="N43"/>
      <c r="O43"/>
      <c r="P43"/>
    </row>
    <row r="44" spans="6:16" x14ac:dyDescent="0.25">
      <c r="F44"/>
      <c r="G44"/>
      <c r="H44"/>
      <c r="I44"/>
      <c r="J44"/>
      <c r="K44"/>
      <c r="L44"/>
      <c r="M44"/>
      <c r="N44"/>
      <c r="O44"/>
      <c r="P44"/>
    </row>
    <row r="45" spans="6:16" x14ac:dyDescent="0.25">
      <c r="F45"/>
      <c r="G45"/>
      <c r="H45"/>
      <c r="I45"/>
      <c r="J45"/>
      <c r="K45"/>
      <c r="L45"/>
      <c r="M45"/>
      <c r="N45"/>
      <c r="O45"/>
      <c r="P45"/>
    </row>
    <row r="46" spans="6:16" x14ac:dyDescent="0.25">
      <c r="F46"/>
      <c r="G46"/>
      <c r="H46"/>
      <c r="I46"/>
      <c r="J46"/>
      <c r="K46"/>
      <c r="L46"/>
      <c r="M46"/>
      <c r="N46"/>
      <c r="O46"/>
      <c r="P46"/>
    </row>
    <row r="47" spans="6:16" x14ac:dyDescent="0.25">
      <c r="F47"/>
      <c r="G47"/>
      <c r="H47"/>
      <c r="I47"/>
      <c r="J47"/>
      <c r="K47"/>
      <c r="L47"/>
      <c r="M47"/>
      <c r="N47"/>
      <c r="O47"/>
      <c r="P47"/>
    </row>
    <row r="48" spans="6:16" x14ac:dyDescent="0.25">
      <c r="F48"/>
      <c r="G48"/>
      <c r="H48"/>
      <c r="I48"/>
      <c r="J48"/>
      <c r="K48"/>
      <c r="L48"/>
      <c r="M48"/>
      <c r="N48"/>
      <c r="O48"/>
      <c r="P48"/>
    </row>
    <row r="49" spans="6:16" x14ac:dyDescent="0.25">
      <c r="F49"/>
      <c r="G49"/>
      <c r="H49"/>
      <c r="I49"/>
      <c r="J49"/>
      <c r="K49"/>
      <c r="L49"/>
      <c r="M49"/>
      <c r="N49"/>
      <c r="O49"/>
      <c r="P49"/>
    </row>
    <row r="50" spans="6:16" x14ac:dyDescent="0.25">
      <c r="F50"/>
      <c r="G50"/>
      <c r="H50"/>
      <c r="I50"/>
      <c r="J50"/>
      <c r="K50"/>
      <c r="L50"/>
      <c r="M50"/>
      <c r="N50"/>
      <c r="O50"/>
      <c r="P50"/>
    </row>
  </sheetData>
  <mergeCells count="50">
    <mergeCell ref="R26:V26"/>
    <mergeCell ref="R28:V28"/>
    <mergeCell ref="A26:K26"/>
    <mergeCell ref="A28:K28"/>
    <mergeCell ref="E15:G15"/>
    <mergeCell ref="K21:M21"/>
    <mergeCell ref="H22:J22"/>
    <mergeCell ref="K22:M22"/>
    <mergeCell ref="H19:J19"/>
    <mergeCell ref="K19:M19"/>
    <mergeCell ref="H20:J20"/>
    <mergeCell ref="K20:M20"/>
    <mergeCell ref="K15:M15"/>
    <mergeCell ref="H16:J16"/>
    <mergeCell ref="K16:M16"/>
    <mergeCell ref="H17:J17"/>
    <mergeCell ref="L28:P28"/>
    <mergeCell ref="E16:G16"/>
    <mergeCell ref="E17:G17"/>
    <mergeCell ref="E18:G18"/>
    <mergeCell ref="E19:G19"/>
    <mergeCell ref="E20:G20"/>
    <mergeCell ref="E21:G21"/>
    <mergeCell ref="L26:P26"/>
    <mergeCell ref="K17:M17"/>
    <mergeCell ref="B22:D22"/>
    <mergeCell ref="B13:M13"/>
    <mergeCell ref="E22:G22"/>
    <mergeCell ref="I1:P1"/>
    <mergeCell ref="H18:J18"/>
    <mergeCell ref="H21:J21"/>
    <mergeCell ref="H15:J15"/>
    <mergeCell ref="A12:W12"/>
    <mergeCell ref="K18:M18"/>
    <mergeCell ref="A8:Y8"/>
    <mergeCell ref="Q5:Y6"/>
    <mergeCell ref="Q2:Y4"/>
    <mergeCell ref="A2:O6"/>
    <mergeCell ref="A24:W24"/>
    <mergeCell ref="O13:X13"/>
    <mergeCell ref="A11:Y11"/>
    <mergeCell ref="A10:Y10"/>
    <mergeCell ref="A9:Y9"/>
    <mergeCell ref="B15:D15"/>
    <mergeCell ref="B16:D16"/>
    <mergeCell ref="B17:D17"/>
    <mergeCell ref="B18:D18"/>
    <mergeCell ref="B19:D19"/>
    <mergeCell ref="B20:D20"/>
    <mergeCell ref="B21:D21"/>
  </mergeCells>
  <pageMargins left="0.5608974358974359" right="0.21875" top="0.3125" bottom="0.3063725490196078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view="pageLayout" topLeftCell="A22" zoomScale="85" zoomScaleNormal="85" zoomScalePageLayoutView="85" workbookViewId="0">
      <selection activeCell="A35" sqref="A35:A49"/>
    </sheetView>
  </sheetViews>
  <sheetFormatPr defaultColWidth="9.140625" defaultRowHeight="15" x14ac:dyDescent="0.25"/>
  <cols>
    <col min="1" max="12" width="7.28515625" customWidth="1"/>
  </cols>
  <sheetData>
    <row r="1" spans="1:12" ht="15.75" x14ac:dyDescent="0.25">
      <c r="A1" s="52" t="s">
        <v>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5.75" x14ac:dyDescent="0.25">
      <c r="A2" s="52" t="s">
        <v>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15.75" x14ac:dyDescent="0.25">
      <c r="A3" s="46" t="s">
        <v>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8.75" x14ac:dyDescent="0.25">
      <c r="A4" s="73" t="s">
        <v>11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ht="19.5" x14ac:dyDescent="0.25">
      <c r="A5" s="19" t="s">
        <v>12</v>
      </c>
      <c r="B5" s="20" t="s">
        <v>13</v>
      </c>
      <c r="C5" s="20" t="s">
        <v>14</v>
      </c>
      <c r="D5" s="20" t="s">
        <v>15</v>
      </c>
      <c r="E5" s="21" t="s">
        <v>16</v>
      </c>
      <c r="F5" s="20" t="s">
        <v>17</v>
      </c>
      <c r="G5" s="22"/>
      <c r="H5" s="74" t="s">
        <v>18</v>
      </c>
      <c r="I5" s="74"/>
      <c r="J5" s="74"/>
      <c r="K5" s="74"/>
      <c r="L5" s="74"/>
    </row>
    <row r="6" spans="1:12" ht="15.75" x14ac:dyDescent="0.25">
      <c r="A6" s="14" t="s">
        <v>19</v>
      </c>
      <c r="B6" s="23">
        <v>11.93</v>
      </c>
      <c r="C6" s="23">
        <v>48.55</v>
      </c>
      <c r="D6" s="23">
        <v>48.31</v>
      </c>
      <c r="E6" s="15">
        <f>(C6-D6)/(D6-B6)*100</f>
        <v>0.65970313358987043</v>
      </c>
      <c r="F6" s="71">
        <f>ROUND(AVERAGE(E6:E7),1)</f>
        <v>0.7</v>
      </c>
      <c r="G6" s="22"/>
      <c r="H6" s="48" t="s">
        <v>20</v>
      </c>
      <c r="I6" s="48"/>
      <c r="J6" s="48"/>
      <c r="K6" s="48"/>
      <c r="L6" s="48"/>
    </row>
    <row r="7" spans="1:12" ht="15.75" x14ac:dyDescent="0.25">
      <c r="A7" s="14" t="s">
        <v>21</v>
      </c>
      <c r="B7" s="23">
        <v>12.46</v>
      </c>
      <c r="C7" s="23">
        <v>63.63</v>
      </c>
      <c r="D7" s="23">
        <v>63.26</v>
      </c>
      <c r="E7" s="15">
        <f>(C7-D7)/(D7-B7)*100</f>
        <v>0.72834645669292242</v>
      </c>
      <c r="F7" s="72"/>
      <c r="G7" s="22"/>
      <c r="H7" s="48"/>
      <c r="I7" s="48"/>
      <c r="J7" s="48"/>
      <c r="K7" s="48"/>
      <c r="L7" s="48"/>
    </row>
    <row r="8" spans="1:12" ht="15.75" x14ac:dyDescent="0.25">
      <c r="A8" s="14" t="s">
        <v>22</v>
      </c>
      <c r="B8" s="23">
        <v>11.42</v>
      </c>
      <c r="C8" s="23">
        <v>32.01</v>
      </c>
      <c r="D8" s="23">
        <v>31.28</v>
      </c>
      <c r="E8" s="15">
        <f t="shared" ref="E8:E19" si="0">(C8-D8)/(D8-B8)*100</f>
        <v>3.6757301107754126</v>
      </c>
      <c r="F8" s="71">
        <f t="shared" ref="F8" si="1">ROUND(AVERAGE(E8:E9),1)</f>
        <v>3.6</v>
      </c>
      <c r="G8" s="22"/>
      <c r="H8" s="48" t="s">
        <v>23</v>
      </c>
      <c r="I8" s="48"/>
      <c r="J8" s="48"/>
      <c r="K8" s="48"/>
      <c r="L8" s="48"/>
    </row>
    <row r="9" spans="1:12" ht="15.75" x14ac:dyDescent="0.25">
      <c r="A9" s="14" t="s">
        <v>21</v>
      </c>
      <c r="B9" s="23">
        <v>12.46</v>
      </c>
      <c r="C9" s="23">
        <v>28.22</v>
      </c>
      <c r="D9" s="23">
        <v>27.67</v>
      </c>
      <c r="E9" s="15">
        <f t="shared" si="0"/>
        <v>3.6160420775805204</v>
      </c>
      <c r="F9" s="72"/>
      <c r="G9" s="22"/>
      <c r="H9" s="48"/>
      <c r="I9" s="48"/>
      <c r="J9" s="48"/>
      <c r="K9" s="48"/>
      <c r="L9" s="48"/>
    </row>
    <row r="10" spans="1:12" ht="15.75" x14ac:dyDescent="0.25">
      <c r="A10" s="18" t="s">
        <v>24</v>
      </c>
      <c r="B10" s="23">
        <v>11.94</v>
      </c>
      <c r="C10" s="23">
        <v>34.76</v>
      </c>
      <c r="D10" s="23">
        <v>33.450000000000003</v>
      </c>
      <c r="E10" s="15">
        <f t="shared" si="0"/>
        <v>6.0901906090190367</v>
      </c>
      <c r="F10" s="71">
        <f t="shared" ref="F10" si="2">ROUND(AVERAGE(E10:E11),1)</f>
        <v>6.2</v>
      </c>
      <c r="G10" s="22"/>
      <c r="H10" s="48" t="s">
        <v>25</v>
      </c>
      <c r="I10" s="48"/>
      <c r="J10" s="48"/>
      <c r="K10" s="48"/>
      <c r="L10" s="48"/>
    </row>
    <row r="11" spans="1:12" ht="15.75" x14ac:dyDescent="0.25">
      <c r="A11" s="18" t="s">
        <v>26</v>
      </c>
      <c r="B11" s="23">
        <v>10.68</v>
      </c>
      <c r="C11" s="23">
        <v>30.79</v>
      </c>
      <c r="D11" s="23">
        <v>29.6</v>
      </c>
      <c r="E11" s="15">
        <f t="shared" si="0"/>
        <v>6.2896405919661618</v>
      </c>
      <c r="F11" s="72"/>
      <c r="G11" s="22"/>
      <c r="H11" s="75" t="s">
        <v>27</v>
      </c>
      <c r="I11" s="75"/>
      <c r="J11" s="75"/>
      <c r="K11" s="75"/>
      <c r="L11" s="75"/>
    </row>
    <row r="12" spans="1:12" ht="15.75" x14ac:dyDescent="0.25">
      <c r="A12" s="18" t="s">
        <v>28</v>
      </c>
      <c r="B12" s="23">
        <v>12.53</v>
      </c>
      <c r="C12" s="23">
        <v>35.090000000000003</v>
      </c>
      <c r="D12" s="23">
        <v>33.380000000000003</v>
      </c>
      <c r="E12" s="15">
        <f t="shared" si="0"/>
        <v>8.2014388489208674</v>
      </c>
      <c r="F12" s="71">
        <f t="shared" ref="F12" si="3">ROUND(AVERAGE(E12:E13),1)</f>
        <v>8.1999999999999993</v>
      </c>
      <c r="G12" s="22"/>
      <c r="H12" s="75"/>
      <c r="I12" s="75"/>
      <c r="J12" s="75"/>
      <c r="K12" s="75"/>
      <c r="L12" s="75"/>
    </row>
    <row r="13" spans="1:12" ht="15.75" x14ac:dyDescent="0.25">
      <c r="A13" s="18" t="s">
        <v>29</v>
      </c>
      <c r="B13" s="23">
        <v>10.75</v>
      </c>
      <c r="C13" s="23">
        <v>35.49</v>
      </c>
      <c r="D13" s="23">
        <v>33.630000000000003</v>
      </c>
      <c r="E13" s="15">
        <f t="shared" si="0"/>
        <v>8.1293706293706265</v>
      </c>
      <c r="F13" s="72"/>
      <c r="G13" s="22"/>
      <c r="H13" s="48" t="s">
        <v>30</v>
      </c>
      <c r="I13" s="48"/>
      <c r="J13" s="48"/>
      <c r="K13" s="48"/>
      <c r="L13" s="48"/>
    </row>
    <row r="14" spans="1:12" ht="15.75" x14ac:dyDescent="0.25">
      <c r="A14" s="18" t="s">
        <v>31</v>
      </c>
      <c r="B14" s="23">
        <v>12.4</v>
      </c>
      <c r="C14" s="23">
        <v>37.369999999999997</v>
      </c>
      <c r="D14" s="23">
        <v>35.15</v>
      </c>
      <c r="E14" s="15">
        <f t="shared" si="0"/>
        <v>9.7582417582417538</v>
      </c>
      <c r="F14" s="76">
        <f t="shared" ref="F14:F18" si="4">ROUND(AVERAGE(E14:E15),1)</f>
        <v>10.1</v>
      </c>
      <c r="G14" s="22"/>
      <c r="H14" s="48"/>
      <c r="I14" s="48"/>
      <c r="J14" s="48"/>
      <c r="K14" s="48"/>
      <c r="L14" s="48"/>
    </row>
    <row r="15" spans="1:12" ht="15.75" x14ac:dyDescent="0.25">
      <c r="A15" s="18" t="s">
        <v>32</v>
      </c>
      <c r="B15" s="23">
        <v>13</v>
      </c>
      <c r="C15" s="23">
        <v>36.92</v>
      </c>
      <c r="D15" s="23">
        <v>34.67</v>
      </c>
      <c r="E15" s="15">
        <f t="shared" si="0"/>
        <v>10.383017997231194</v>
      </c>
      <c r="F15" s="76"/>
      <c r="G15" s="22"/>
      <c r="H15" s="48" t="s">
        <v>33</v>
      </c>
      <c r="I15" s="48"/>
      <c r="J15" s="48"/>
      <c r="K15" s="48"/>
      <c r="L15" s="48"/>
    </row>
    <row r="16" spans="1:12" ht="15.75" x14ac:dyDescent="0.25">
      <c r="A16" s="18" t="s">
        <v>24</v>
      </c>
      <c r="B16" s="23">
        <v>11.94</v>
      </c>
      <c r="C16" s="23">
        <v>37.659999999999997</v>
      </c>
      <c r="D16" s="23">
        <v>34.92</v>
      </c>
      <c r="E16" s="15">
        <f t="shared" si="0"/>
        <v>11.923411662315033</v>
      </c>
      <c r="F16" s="76">
        <f t="shared" si="4"/>
        <v>11.3</v>
      </c>
      <c r="G16" s="24"/>
      <c r="H16" s="48" t="s">
        <v>34</v>
      </c>
      <c r="I16" s="48"/>
      <c r="J16" s="48"/>
      <c r="K16" s="48"/>
      <c r="L16" s="48"/>
    </row>
    <row r="17" spans="1:12" ht="15.75" x14ac:dyDescent="0.25">
      <c r="A17" s="18" t="s">
        <v>19</v>
      </c>
      <c r="B17" s="23">
        <v>11.96</v>
      </c>
      <c r="C17" s="23">
        <v>35.42</v>
      </c>
      <c r="D17" s="23">
        <v>33.14</v>
      </c>
      <c r="E17" s="15">
        <f t="shared" si="0"/>
        <v>10.764872521246465</v>
      </c>
      <c r="F17" s="76"/>
      <c r="G17" s="24"/>
      <c r="H17" s="46" t="s">
        <v>35</v>
      </c>
      <c r="I17" s="46"/>
      <c r="J17" s="46"/>
      <c r="K17" s="46"/>
      <c r="L17" s="46"/>
    </row>
    <row r="18" spans="1:12" ht="15.75" x14ac:dyDescent="0.25">
      <c r="A18" s="25" t="s">
        <v>32</v>
      </c>
      <c r="B18" s="23">
        <v>13</v>
      </c>
      <c r="C18" s="23">
        <v>35.9</v>
      </c>
      <c r="D18" s="23">
        <v>33.340000000000003</v>
      </c>
      <c r="E18" s="15">
        <f t="shared" si="0"/>
        <v>12.586037364798401</v>
      </c>
      <c r="F18" s="76">
        <f t="shared" si="4"/>
        <v>12.7</v>
      </c>
      <c r="G18" s="24"/>
      <c r="H18" s="46"/>
      <c r="I18" s="46"/>
      <c r="J18" s="46"/>
      <c r="K18" s="46"/>
      <c r="L18" s="46"/>
    </row>
    <row r="19" spans="1:12" ht="15.75" x14ac:dyDescent="0.25">
      <c r="A19" s="25" t="s">
        <v>22</v>
      </c>
      <c r="B19" s="23">
        <v>11.42</v>
      </c>
      <c r="C19" s="23">
        <v>33.869999999999997</v>
      </c>
      <c r="D19" s="23">
        <v>31.32</v>
      </c>
      <c r="E19" s="15">
        <f t="shared" si="0"/>
        <v>12.81407035175878</v>
      </c>
      <c r="F19" s="76"/>
      <c r="G19" s="24"/>
      <c r="H19" s="46" t="s">
        <v>36</v>
      </c>
      <c r="I19" s="46"/>
      <c r="J19" s="46"/>
      <c r="K19" s="46"/>
      <c r="L19" s="46"/>
    </row>
    <row r="20" spans="1:12" ht="15.75" x14ac:dyDescent="0.25">
      <c r="A20" s="7"/>
      <c r="B20" s="7"/>
      <c r="C20" s="7"/>
      <c r="D20" s="7"/>
      <c r="E20" s="9"/>
      <c r="F20" s="26"/>
      <c r="G20" s="24"/>
      <c r="H20" s="46"/>
      <c r="I20" s="46"/>
      <c r="J20" s="46"/>
      <c r="K20" s="46"/>
      <c r="L20" s="46"/>
    </row>
    <row r="21" spans="1:12" ht="18.75" x14ac:dyDescent="0.25">
      <c r="A21" s="73" t="s">
        <v>37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  <row r="22" spans="1:12" ht="15.75" x14ac:dyDescent="0.25">
      <c r="A22" s="78" t="s">
        <v>38</v>
      </c>
      <c r="B22" s="79"/>
      <c r="C22" s="27">
        <v>4</v>
      </c>
      <c r="D22" s="27">
        <v>6</v>
      </c>
      <c r="E22" s="27">
        <v>8</v>
      </c>
      <c r="F22" s="27">
        <v>10</v>
      </c>
      <c r="G22" s="27">
        <v>12</v>
      </c>
      <c r="H22" s="27">
        <v>14</v>
      </c>
      <c r="I22" s="28"/>
      <c r="J22" s="28"/>
      <c r="K22" s="28"/>
      <c r="L22" s="28"/>
    </row>
    <row r="23" spans="1:12" ht="15.75" x14ac:dyDescent="0.25">
      <c r="A23" s="78" t="s">
        <v>39</v>
      </c>
      <c r="B23" s="79"/>
      <c r="C23" s="29">
        <v>3000</v>
      </c>
      <c r="D23" s="29">
        <v>2935</v>
      </c>
      <c r="E23" s="29">
        <v>2925</v>
      </c>
      <c r="F23" s="29">
        <v>2880</v>
      </c>
      <c r="G23" s="29">
        <v>2937</v>
      </c>
      <c r="H23" s="29">
        <v>2790</v>
      </c>
      <c r="I23" s="30"/>
      <c r="J23" s="30"/>
      <c r="K23" s="30"/>
      <c r="L23" s="30"/>
    </row>
    <row r="24" spans="1:12" ht="15.75" x14ac:dyDescent="0.25">
      <c r="A24" s="78" t="s">
        <v>40</v>
      </c>
      <c r="B24" s="79"/>
      <c r="C24" s="16">
        <f>(C23/1+0.01*F6)*0.01*(C22-F6)</f>
        <v>99.000230999999999</v>
      </c>
      <c r="D24" s="16">
        <f>(D23/1+0.01*F8)*0.01*(D22-F8)</f>
        <v>70.440864000000005</v>
      </c>
      <c r="E24" s="16">
        <f>(E23/1+0.01*F10)*0.01*(E22-F10)</f>
        <v>52.651115999999988</v>
      </c>
      <c r="F24" s="16">
        <f>(F23/1+0.01*F12)*0.01*(F22-F12)</f>
        <v>51.841476000000014</v>
      </c>
      <c r="G24" s="16">
        <f>(G23/1+0.01*F14)*0.01*(G22-F14)</f>
        <v>55.804919000000012</v>
      </c>
      <c r="H24" s="16">
        <f>(H23/1+0.01*F16)*0.01*(H22-F16)</f>
        <v>75.333050999999969</v>
      </c>
      <c r="I24" s="30"/>
      <c r="J24" s="30"/>
      <c r="K24" s="30"/>
      <c r="L24" s="30"/>
    </row>
    <row r="25" spans="1:12" ht="15.75" x14ac:dyDescent="0.25">
      <c r="A25" s="31"/>
      <c r="B25" s="31"/>
      <c r="C25" s="32"/>
      <c r="D25" s="32"/>
      <c r="E25" s="32"/>
      <c r="F25" s="32"/>
      <c r="G25" s="32"/>
      <c r="H25" s="32"/>
      <c r="I25" s="30"/>
      <c r="J25" s="30"/>
      <c r="K25" s="30"/>
      <c r="L25" s="30"/>
    </row>
    <row r="26" spans="1:12" ht="19.5" x14ac:dyDescent="0.25">
      <c r="A26" s="80" t="s">
        <v>41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2" ht="15.75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81" t="s">
        <v>42</v>
      </c>
      <c r="K27" s="81"/>
      <c r="L27" s="81"/>
    </row>
    <row r="28" spans="1:12" ht="15.75" x14ac:dyDescent="0.25">
      <c r="A28" s="87" t="s">
        <v>43</v>
      </c>
      <c r="B28" s="82" t="s">
        <v>44</v>
      </c>
      <c r="C28" s="83"/>
      <c r="D28" s="83"/>
      <c r="E28" s="84"/>
      <c r="F28" s="82" t="s">
        <v>45</v>
      </c>
      <c r="G28" s="83"/>
      <c r="H28" s="83"/>
      <c r="I28" s="84"/>
      <c r="J28" s="54" t="s">
        <v>46</v>
      </c>
      <c r="K28" s="54"/>
      <c r="L28" s="77" t="s">
        <v>47</v>
      </c>
    </row>
    <row r="29" spans="1:12" ht="15.75" x14ac:dyDescent="0.25">
      <c r="A29" s="87"/>
      <c r="B29" s="82" t="s">
        <v>48</v>
      </c>
      <c r="C29" s="83"/>
      <c r="D29" s="84"/>
      <c r="E29" s="85" t="s">
        <v>49</v>
      </c>
      <c r="F29" s="87" t="s">
        <v>50</v>
      </c>
      <c r="G29" s="82" t="s">
        <v>48</v>
      </c>
      <c r="H29" s="83"/>
      <c r="I29" s="84"/>
      <c r="J29" s="54"/>
      <c r="K29" s="54"/>
      <c r="L29" s="77"/>
    </row>
    <row r="30" spans="1:12" ht="138" x14ac:dyDescent="0.25">
      <c r="A30" s="87"/>
      <c r="B30" s="17" t="s">
        <v>51</v>
      </c>
      <c r="C30" s="17" t="s">
        <v>52</v>
      </c>
      <c r="D30" s="17" t="s">
        <v>53</v>
      </c>
      <c r="E30" s="86"/>
      <c r="F30" s="87"/>
      <c r="G30" s="17" t="s">
        <v>54</v>
      </c>
      <c r="H30" s="17" t="s">
        <v>55</v>
      </c>
      <c r="I30" s="17" t="s">
        <v>56</v>
      </c>
      <c r="J30" s="33" t="s">
        <v>57</v>
      </c>
      <c r="K30" s="33" t="s">
        <v>58</v>
      </c>
      <c r="L30" s="77"/>
    </row>
    <row r="31" spans="1:12" ht="15.75" x14ac:dyDescent="0.25">
      <c r="A31" s="14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4">
        <v>7</v>
      </c>
      <c r="H31" s="14">
        <v>8</v>
      </c>
      <c r="I31" s="14">
        <v>9</v>
      </c>
      <c r="J31" s="14">
        <v>10</v>
      </c>
      <c r="K31" s="14">
        <v>11</v>
      </c>
      <c r="L31" s="14">
        <v>12</v>
      </c>
    </row>
    <row r="32" spans="1:12" ht="10.5" customHeight="1" x14ac:dyDescent="0.25">
      <c r="A32" s="88" t="s">
        <v>29</v>
      </c>
      <c r="B32" s="88">
        <v>3710</v>
      </c>
      <c r="C32" s="88">
        <v>5503</v>
      </c>
      <c r="D32" s="88">
        <f>C32-B32</f>
        <v>1793</v>
      </c>
      <c r="E32" s="91">
        <f>(C32-B32)/1020.5</f>
        <v>1.7569818716315531</v>
      </c>
      <c r="F32" s="40" t="s">
        <v>32</v>
      </c>
      <c r="G32" s="8">
        <v>13</v>
      </c>
      <c r="H32" s="8">
        <v>35.6</v>
      </c>
      <c r="I32" s="8">
        <v>34.74</v>
      </c>
      <c r="J32" s="8">
        <f t="shared" ref="J32:J49" si="5">(H32-I32)/(I32-G32)*100</f>
        <v>3.9558417663293439</v>
      </c>
      <c r="K32" s="94">
        <f t="shared" ref="K32" si="6">AVERAGE(J32:J34)</f>
        <v>3.8602380491579829</v>
      </c>
      <c r="L32" s="97">
        <f>E32/(1+0.01*K32)</f>
        <v>1.6916790338954912</v>
      </c>
    </row>
    <row r="33" spans="1:12" ht="10.5" customHeight="1" x14ac:dyDescent="0.25">
      <c r="A33" s="89"/>
      <c r="B33" s="89"/>
      <c r="C33" s="89"/>
      <c r="D33" s="89"/>
      <c r="E33" s="92"/>
      <c r="F33" s="40" t="s">
        <v>22</v>
      </c>
      <c r="G33" s="8">
        <v>11.42</v>
      </c>
      <c r="H33" s="8">
        <v>32.799999999999997</v>
      </c>
      <c r="I33" s="8">
        <v>32.020000000000003</v>
      </c>
      <c r="J33" s="8">
        <f t="shared" si="5"/>
        <v>3.786407766990262</v>
      </c>
      <c r="K33" s="95"/>
      <c r="L33" s="98"/>
    </row>
    <row r="34" spans="1:12" ht="10.5" customHeight="1" x14ac:dyDescent="0.25">
      <c r="A34" s="90"/>
      <c r="B34" s="90"/>
      <c r="C34" s="90"/>
      <c r="D34" s="90"/>
      <c r="E34" s="93"/>
      <c r="F34" s="40" t="s">
        <v>21</v>
      </c>
      <c r="G34" s="8">
        <v>12.47</v>
      </c>
      <c r="H34" s="8">
        <v>38.44</v>
      </c>
      <c r="I34" s="8">
        <v>37.479999999999997</v>
      </c>
      <c r="J34" s="8">
        <f t="shared" si="5"/>
        <v>3.8384646141543417</v>
      </c>
      <c r="K34" s="96"/>
      <c r="L34" s="99"/>
    </row>
    <row r="35" spans="1:12" ht="10.5" customHeight="1" x14ac:dyDescent="0.25">
      <c r="A35" s="88" t="s">
        <v>19</v>
      </c>
      <c r="B35" s="88">
        <v>3710</v>
      </c>
      <c r="C35" s="88">
        <v>5547</v>
      </c>
      <c r="D35" s="88">
        <f>C35-B35</f>
        <v>1837</v>
      </c>
      <c r="E35" s="91">
        <f>(C35-B35)/1020.5</f>
        <v>1.8000979911807937</v>
      </c>
      <c r="F35" s="40" t="s">
        <v>24</v>
      </c>
      <c r="G35" s="8">
        <v>11.94</v>
      </c>
      <c r="H35" s="8">
        <v>34.76</v>
      </c>
      <c r="I35" s="8">
        <v>33.450000000000003</v>
      </c>
      <c r="J35" s="8">
        <f t="shared" si="5"/>
        <v>6.0901906090190367</v>
      </c>
      <c r="K35" s="94">
        <f t="shared" ref="K35" si="7">AVERAGE(J35:J37)</f>
        <v>6.1357428204197246</v>
      </c>
      <c r="L35" s="97">
        <f>E35/(1+0.01*K35)</f>
        <v>1.696033723744258</v>
      </c>
    </row>
    <row r="36" spans="1:12" ht="10.5" customHeight="1" x14ac:dyDescent="0.25">
      <c r="A36" s="89"/>
      <c r="B36" s="89"/>
      <c r="C36" s="89"/>
      <c r="D36" s="89"/>
      <c r="E36" s="92"/>
      <c r="F36" s="40" t="s">
        <v>19</v>
      </c>
      <c r="G36" s="8">
        <v>11.96</v>
      </c>
      <c r="H36" s="8">
        <v>35.18</v>
      </c>
      <c r="I36" s="8">
        <v>33.86</v>
      </c>
      <c r="J36" s="8">
        <f t="shared" si="5"/>
        <v>6.0273972602739745</v>
      </c>
      <c r="K36" s="95"/>
      <c r="L36" s="98"/>
    </row>
    <row r="37" spans="1:12" ht="10.5" customHeight="1" x14ac:dyDescent="0.25">
      <c r="A37" s="90"/>
      <c r="B37" s="90"/>
      <c r="C37" s="90"/>
      <c r="D37" s="90"/>
      <c r="E37" s="93"/>
      <c r="F37" s="40" t="s">
        <v>26</v>
      </c>
      <c r="G37" s="8">
        <v>10.68</v>
      </c>
      <c r="H37" s="8">
        <v>30.79</v>
      </c>
      <c r="I37" s="8">
        <v>29.6</v>
      </c>
      <c r="J37" s="8">
        <f t="shared" si="5"/>
        <v>6.2896405919661618</v>
      </c>
      <c r="K37" s="96"/>
      <c r="L37" s="99"/>
    </row>
    <row r="38" spans="1:12" ht="10.5" customHeight="1" x14ac:dyDescent="0.25">
      <c r="A38" s="88" t="s">
        <v>32</v>
      </c>
      <c r="B38" s="88">
        <v>3710</v>
      </c>
      <c r="C38" s="88">
        <v>5592</v>
      </c>
      <c r="D38" s="88">
        <f>C38-B38</f>
        <v>1882</v>
      </c>
      <c r="E38" s="91">
        <f>(C38-B38)/1020.5</f>
        <v>1.8441940225379716</v>
      </c>
      <c r="F38" s="40" t="s">
        <v>28</v>
      </c>
      <c r="G38" s="8">
        <v>12.53</v>
      </c>
      <c r="H38" s="8">
        <v>35.090000000000003</v>
      </c>
      <c r="I38" s="8">
        <v>33.380000000000003</v>
      </c>
      <c r="J38" s="8">
        <f t="shared" si="5"/>
        <v>8.2014388489208674</v>
      </c>
      <c r="K38" s="94">
        <f t="shared" ref="K38" si="8">AVERAGE(J38:J40)</f>
        <v>8.1428861623828404</v>
      </c>
      <c r="L38" s="97">
        <f>E38/(1+0.01*K38)</f>
        <v>1.7053308710189286</v>
      </c>
    </row>
    <row r="39" spans="1:12" ht="10.5" customHeight="1" x14ac:dyDescent="0.25">
      <c r="A39" s="89"/>
      <c r="B39" s="89"/>
      <c r="C39" s="89"/>
      <c r="D39" s="89"/>
      <c r="E39" s="92"/>
      <c r="F39" s="40" t="s">
        <v>29</v>
      </c>
      <c r="G39" s="8">
        <v>10.75</v>
      </c>
      <c r="H39" s="8">
        <v>35.49</v>
      </c>
      <c r="I39" s="8">
        <v>33.630000000000003</v>
      </c>
      <c r="J39" s="8">
        <f t="shared" si="5"/>
        <v>8.1293706293706265</v>
      </c>
      <c r="K39" s="95"/>
      <c r="L39" s="98"/>
    </row>
    <row r="40" spans="1:12" ht="10.5" customHeight="1" x14ac:dyDescent="0.25">
      <c r="A40" s="90"/>
      <c r="B40" s="90"/>
      <c r="C40" s="90"/>
      <c r="D40" s="90"/>
      <c r="E40" s="93"/>
      <c r="F40" s="40" t="s">
        <v>59</v>
      </c>
      <c r="G40" s="8">
        <v>12.62</v>
      </c>
      <c r="H40" s="8">
        <v>38.25</v>
      </c>
      <c r="I40" s="8">
        <v>36.33</v>
      </c>
      <c r="J40" s="8">
        <f t="shared" si="5"/>
        <v>8.097849008857029</v>
      </c>
      <c r="K40" s="96"/>
      <c r="L40" s="99"/>
    </row>
    <row r="41" spans="1:12" ht="10.5" customHeight="1" x14ac:dyDescent="0.25">
      <c r="A41" s="88" t="s">
        <v>21</v>
      </c>
      <c r="B41" s="88">
        <v>3710</v>
      </c>
      <c r="C41" s="88">
        <v>5649</v>
      </c>
      <c r="D41" s="88">
        <f>C41-B41</f>
        <v>1939</v>
      </c>
      <c r="E41" s="91">
        <f>(C41-B41)/1020.5</f>
        <v>1.900048995590397</v>
      </c>
      <c r="F41" s="40" t="s">
        <v>31</v>
      </c>
      <c r="G41" s="8">
        <v>12.4</v>
      </c>
      <c r="H41" s="8">
        <v>37.369999999999997</v>
      </c>
      <c r="I41" s="8">
        <v>35.15</v>
      </c>
      <c r="J41" s="8">
        <f t="shared" si="5"/>
        <v>9.7582417582417538</v>
      </c>
      <c r="K41" s="94">
        <f t="shared" ref="K41" si="9">AVERAGE(J41:J43)</f>
        <v>10.048705494013085</v>
      </c>
      <c r="L41" s="97">
        <f>E41/(1+0.01*K41)</f>
        <v>1.7265527904767259</v>
      </c>
    </row>
    <row r="42" spans="1:12" ht="10.5" customHeight="1" x14ac:dyDescent="0.25">
      <c r="A42" s="89"/>
      <c r="B42" s="89"/>
      <c r="C42" s="89"/>
      <c r="D42" s="89"/>
      <c r="E42" s="92"/>
      <c r="F42" s="40" t="s">
        <v>32</v>
      </c>
      <c r="G42" s="8">
        <v>13</v>
      </c>
      <c r="H42" s="8">
        <v>36.92</v>
      </c>
      <c r="I42" s="8">
        <v>34.67</v>
      </c>
      <c r="J42" s="8">
        <f t="shared" si="5"/>
        <v>10.383017997231194</v>
      </c>
      <c r="K42" s="95"/>
      <c r="L42" s="98"/>
    </row>
    <row r="43" spans="1:12" ht="10.5" customHeight="1" x14ac:dyDescent="0.25">
      <c r="A43" s="90"/>
      <c r="B43" s="90"/>
      <c r="C43" s="90"/>
      <c r="D43" s="90"/>
      <c r="E43" s="93"/>
      <c r="F43" s="40" t="s">
        <v>22</v>
      </c>
      <c r="G43" s="8">
        <v>11.42</v>
      </c>
      <c r="H43" s="8">
        <v>34.07</v>
      </c>
      <c r="I43" s="8">
        <v>32.01</v>
      </c>
      <c r="J43" s="8">
        <f t="shared" si="5"/>
        <v>10.004856726566306</v>
      </c>
      <c r="K43" s="96"/>
      <c r="L43" s="99"/>
    </row>
    <row r="44" spans="1:12" ht="10.5" customHeight="1" x14ac:dyDescent="0.25">
      <c r="A44" s="88" t="s">
        <v>31</v>
      </c>
      <c r="B44" s="88">
        <v>3710</v>
      </c>
      <c r="C44" s="88">
        <v>5706</v>
      </c>
      <c r="D44" s="88">
        <f>C44-B44</f>
        <v>1996</v>
      </c>
      <c r="E44" s="91">
        <f>(C44-B44)/1020.5</f>
        <v>1.9559039686428221</v>
      </c>
      <c r="F44" s="40" t="s">
        <v>24</v>
      </c>
      <c r="G44" s="8">
        <v>11.94</v>
      </c>
      <c r="H44" s="8">
        <v>37.659999999999997</v>
      </c>
      <c r="I44" s="8">
        <v>34.92</v>
      </c>
      <c r="J44" s="8">
        <f t="shared" si="5"/>
        <v>11.923411662315033</v>
      </c>
      <c r="K44" s="94">
        <f t="shared" ref="K44" si="10">AVERAGE(J44:J46)</f>
        <v>11.077215034918725</v>
      </c>
      <c r="L44" s="97">
        <f>E44/(1+0.01*K44)</f>
        <v>1.7608507451577315</v>
      </c>
    </row>
    <row r="45" spans="1:12" ht="10.5" customHeight="1" x14ac:dyDescent="0.25">
      <c r="A45" s="89"/>
      <c r="B45" s="89"/>
      <c r="C45" s="89"/>
      <c r="D45" s="89"/>
      <c r="E45" s="92"/>
      <c r="F45" s="40" t="s">
        <v>19</v>
      </c>
      <c r="G45" s="8">
        <v>11.96</v>
      </c>
      <c r="H45" s="8">
        <v>35.42</v>
      </c>
      <c r="I45" s="8">
        <v>33.14</v>
      </c>
      <c r="J45" s="8">
        <f t="shared" si="5"/>
        <v>10.764872521246465</v>
      </c>
      <c r="K45" s="95"/>
      <c r="L45" s="98"/>
    </row>
    <row r="46" spans="1:12" ht="10.5" customHeight="1" x14ac:dyDescent="0.25">
      <c r="A46" s="90"/>
      <c r="B46" s="90"/>
      <c r="C46" s="90"/>
      <c r="D46" s="90"/>
      <c r="E46" s="93"/>
      <c r="F46" s="40" t="s">
        <v>26</v>
      </c>
      <c r="G46" s="8">
        <v>10.68</v>
      </c>
      <c r="H46" s="8">
        <v>41.4</v>
      </c>
      <c r="I46" s="8">
        <v>38.47</v>
      </c>
      <c r="J46" s="8">
        <f t="shared" si="5"/>
        <v>10.543360921194674</v>
      </c>
      <c r="K46" s="96"/>
      <c r="L46" s="99"/>
    </row>
    <row r="47" spans="1:12" ht="10.5" customHeight="1" x14ac:dyDescent="0.25">
      <c r="A47" s="88" t="s">
        <v>22</v>
      </c>
      <c r="B47" s="88">
        <v>3710</v>
      </c>
      <c r="C47" s="88">
        <v>5725</v>
      </c>
      <c r="D47" s="88">
        <f>C47-B47</f>
        <v>2015</v>
      </c>
      <c r="E47" s="91">
        <f>(C47-B47)/1020.5</f>
        <v>1.9745222929936306</v>
      </c>
      <c r="F47" s="40" t="s">
        <v>32</v>
      </c>
      <c r="G47" s="8">
        <v>13</v>
      </c>
      <c r="H47" s="8">
        <v>35.9</v>
      </c>
      <c r="I47" s="8">
        <v>33.340000000000003</v>
      </c>
      <c r="J47" s="8">
        <f t="shared" si="5"/>
        <v>12.586037364798401</v>
      </c>
      <c r="K47" s="94">
        <f t="shared" ref="K47" si="11">AVERAGE(J47:J49)</f>
        <v>12.784251318703831</v>
      </c>
      <c r="L47" s="97">
        <f>E47/(1+0.01*K47)</f>
        <v>1.7507074524208692</v>
      </c>
    </row>
    <row r="48" spans="1:12" ht="10.5" customHeight="1" x14ac:dyDescent="0.25">
      <c r="A48" s="89"/>
      <c r="B48" s="89"/>
      <c r="C48" s="89"/>
      <c r="D48" s="89"/>
      <c r="E48" s="92"/>
      <c r="F48" s="40" t="s">
        <v>22</v>
      </c>
      <c r="G48" s="8">
        <v>11.42</v>
      </c>
      <c r="H48" s="8">
        <v>33.869999999999997</v>
      </c>
      <c r="I48" s="8">
        <v>31.32</v>
      </c>
      <c r="J48" s="8">
        <f t="shared" si="5"/>
        <v>12.81407035175878</v>
      </c>
      <c r="K48" s="95"/>
      <c r="L48" s="98"/>
    </row>
    <row r="49" spans="1:12" ht="10.5" customHeight="1" x14ac:dyDescent="0.25">
      <c r="A49" s="90"/>
      <c r="B49" s="90"/>
      <c r="C49" s="90"/>
      <c r="D49" s="90"/>
      <c r="E49" s="93"/>
      <c r="F49" s="40" t="s">
        <v>21</v>
      </c>
      <c r="G49" s="8">
        <v>12.47</v>
      </c>
      <c r="H49" s="8">
        <v>36.799999999999997</v>
      </c>
      <c r="I49" s="8">
        <v>34.01</v>
      </c>
      <c r="J49" s="8">
        <f t="shared" si="5"/>
        <v>12.952646239554314</v>
      </c>
      <c r="K49" s="96"/>
      <c r="L49" s="99"/>
    </row>
  </sheetData>
  <mergeCells count="78">
    <mergeCell ref="L44:L46"/>
    <mergeCell ref="A47:A49"/>
    <mergeCell ref="B47:B49"/>
    <mergeCell ref="C47:C49"/>
    <mergeCell ref="D47:D49"/>
    <mergeCell ref="E47:E49"/>
    <mergeCell ref="K47:K49"/>
    <mergeCell ref="L47:L49"/>
    <mergeCell ref="A44:A46"/>
    <mergeCell ref="B44:B46"/>
    <mergeCell ref="C44:C46"/>
    <mergeCell ref="D44:D46"/>
    <mergeCell ref="E44:E46"/>
    <mergeCell ref="K44:K46"/>
    <mergeCell ref="L38:L40"/>
    <mergeCell ref="A41:A43"/>
    <mergeCell ref="B41:B43"/>
    <mergeCell ref="C41:C43"/>
    <mergeCell ref="D41:D43"/>
    <mergeCell ref="E41:E43"/>
    <mergeCell ref="K41:K43"/>
    <mergeCell ref="L41:L43"/>
    <mergeCell ref="A38:A40"/>
    <mergeCell ref="B38:B40"/>
    <mergeCell ref="C38:C40"/>
    <mergeCell ref="D38:D40"/>
    <mergeCell ref="E38:E40"/>
    <mergeCell ref="K38:K40"/>
    <mergeCell ref="K32:K34"/>
    <mergeCell ref="L32:L34"/>
    <mergeCell ref="A35:A37"/>
    <mergeCell ref="B35:B37"/>
    <mergeCell ref="C35:C37"/>
    <mergeCell ref="D35:D37"/>
    <mergeCell ref="E35:E37"/>
    <mergeCell ref="K35:K37"/>
    <mergeCell ref="L35:L37"/>
    <mergeCell ref="G29:I29"/>
    <mergeCell ref="A32:A34"/>
    <mergeCell ref="B32:B34"/>
    <mergeCell ref="C32:C34"/>
    <mergeCell ref="D32:D34"/>
    <mergeCell ref="E32:E34"/>
    <mergeCell ref="A28:A30"/>
    <mergeCell ref="B28:E28"/>
    <mergeCell ref="F28:I28"/>
    <mergeCell ref="J28:K29"/>
    <mergeCell ref="L28:L30"/>
    <mergeCell ref="F16:F17"/>
    <mergeCell ref="H16:L16"/>
    <mergeCell ref="H17:L18"/>
    <mergeCell ref="F18:F19"/>
    <mergeCell ref="H19:L20"/>
    <mergeCell ref="A21:L21"/>
    <mergeCell ref="A22:B22"/>
    <mergeCell ref="A23:B23"/>
    <mergeCell ref="A24:B24"/>
    <mergeCell ref="A26:L26"/>
    <mergeCell ref="J27:L27"/>
    <mergeCell ref="B29:D29"/>
    <mergeCell ref="E29:E30"/>
    <mergeCell ref="F29:F30"/>
    <mergeCell ref="F8:F9"/>
    <mergeCell ref="H8:L9"/>
    <mergeCell ref="F10:F11"/>
    <mergeCell ref="H10:L10"/>
    <mergeCell ref="H11:L12"/>
    <mergeCell ref="F12:F13"/>
    <mergeCell ref="H13:L14"/>
    <mergeCell ref="F14:F15"/>
    <mergeCell ref="H15:L15"/>
    <mergeCell ref="F6:F7"/>
    <mergeCell ref="H6:L7"/>
    <mergeCell ref="A1:L1"/>
    <mergeCell ref="A2:L2"/>
    <mergeCell ref="A3:L3"/>
    <mergeCell ref="A4:L4"/>
    <mergeCell ref="H5:L5"/>
  </mergeCells>
  <pageMargins left="0.90686274509803921" right="0.36764705882352944" top="0.24509803921568626" bottom="0.2450980392156862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Заказчику</vt:lpstr>
      <vt:lpstr>Макс. плотность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Решетникова</dc:creator>
  <cp:lastModifiedBy>Ярослав</cp:lastModifiedBy>
  <cp:lastPrinted>2015-12-10T07:58:05Z</cp:lastPrinted>
  <dcterms:created xsi:type="dcterms:W3CDTF">2014-06-17T12:52:32Z</dcterms:created>
  <dcterms:modified xsi:type="dcterms:W3CDTF">2015-12-10T08:42:35Z</dcterms:modified>
</cp:coreProperties>
</file>