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codeName="ЭтаКнига" autoCompressPictures="0"/>
  <bookViews>
    <workbookView xWindow="0" yWindow="0" windowWidth="27320" windowHeight="13280" activeTab="3"/>
  </bookViews>
  <sheets>
    <sheet name="Журнал" sheetId="1" r:id="rId1"/>
    <sheet name="ДАШБОРД" sheetId="2" state="hidden" r:id="rId2"/>
    <sheet name="Расходы" sheetId="3" state="hidden" r:id="rId3"/>
    <sheet name="Отчёты" sheetId="4" r:id="rId4"/>
    <sheet name="Справочник" sheetId="5" state="hidden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4" l="1" a="1"/>
  <c r="G7" i="4"/>
  <c r="G8" i="4" a="1"/>
  <c r="G8" i="4"/>
  <c r="G9" i="4" a="1"/>
  <c r="G9" i="4"/>
  <c r="G10" i="4" a="1"/>
  <c r="G10" i="4"/>
  <c r="G11" i="4" a="1"/>
  <c r="G11" i="4"/>
  <c r="G12" i="4" a="1"/>
  <c r="G12" i="4"/>
  <c r="G13" i="4" a="1"/>
  <c r="G13" i="4"/>
  <c r="G14" i="4" a="1"/>
  <c r="G14" i="4"/>
  <c r="G15" i="4" a="1"/>
  <c r="G15" i="4"/>
  <c r="G6" i="4" a="1"/>
  <c r="G6" i="4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H6" i="1"/>
  <c r="H8" i="1"/>
  <c r="H6" i="4"/>
  <c r="H7" i="4"/>
  <c r="H8" i="4"/>
  <c r="H9" i="4"/>
  <c r="H10" i="4"/>
  <c r="H11" i="4"/>
  <c r="H12" i="4"/>
  <c r="H13" i="4"/>
  <c r="N6" i="1"/>
  <c r="H14" i="4"/>
  <c r="H15" i="4"/>
  <c r="J7" i="4"/>
  <c r="J8" i="4"/>
  <c r="J9" i="4"/>
  <c r="J10" i="4"/>
  <c r="J11" i="4"/>
  <c r="J12" i="4"/>
  <c r="J13" i="4"/>
  <c r="J14" i="4"/>
  <c r="J15" i="4"/>
  <c r="J6" i="4"/>
  <c r="F7" i="4"/>
  <c r="F8" i="4"/>
  <c r="F9" i="4"/>
  <c r="F10" i="4"/>
  <c r="F11" i="4"/>
  <c r="F12" i="4"/>
  <c r="F13" i="4"/>
  <c r="F14" i="4"/>
  <c r="F6" i="4"/>
  <c r="J7" i="1"/>
  <c r="B11" i="2"/>
  <c r="D11" i="2"/>
  <c r="B15" i="2"/>
  <c r="D15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9" i="2"/>
  <c r="C9" i="2"/>
  <c r="B10" i="2"/>
  <c r="C10" i="2"/>
  <c r="C11" i="2"/>
  <c r="B12" i="2"/>
  <c r="C12" i="2"/>
  <c r="B13" i="2"/>
  <c r="C13" i="2"/>
  <c r="B14" i="2"/>
  <c r="C14" i="2"/>
  <c r="C15" i="2"/>
  <c r="B16" i="2"/>
  <c r="C16" i="2"/>
  <c r="B17" i="2"/>
  <c r="D17" i="2"/>
  <c r="B7" i="2"/>
  <c r="D7" i="2"/>
  <c r="B8" i="2"/>
  <c r="C8" i="2"/>
  <c r="B6" i="2"/>
  <c r="C6" i="2"/>
  <c r="J8" i="1"/>
  <c r="D13" i="2"/>
  <c r="C17" i="2"/>
  <c r="D16" i="2"/>
  <c r="D14" i="2"/>
  <c r="D12" i="2"/>
  <c r="D10" i="2"/>
  <c r="C7" i="2"/>
  <c r="D9" i="2"/>
  <c r="D8" i="2"/>
  <c r="D6" i="2"/>
  <c r="J6" i="1"/>
</calcChain>
</file>

<file path=xl/sharedStrings.xml><?xml version="1.0" encoding="utf-8"?>
<sst xmlns="http://schemas.openxmlformats.org/spreadsheetml/2006/main" count="93" uniqueCount="45">
  <si>
    <t>Аренда авто</t>
  </si>
  <si>
    <t>Авто</t>
  </si>
  <si>
    <t>Дата</t>
  </si>
  <si>
    <t>Время</t>
  </si>
  <si>
    <t>Количество дней</t>
  </si>
  <si>
    <t>Стоимость за сутки</t>
  </si>
  <si>
    <t>Общая стоимость</t>
  </si>
  <si>
    <t>Пробег</t>
  </si>
  <si>
    <t>с</t>
  </si>
  <si>
    <t>по</t>
  </si>
  <si>
    <t>перед арендой</t>
  </si>
  <si>
    <t>после аренды</t>
  </si>
  <si>
    <t>К-во пройденых км</t>
  </si>
  <si>
    <t>Toyota Corolla</t>
  </si>
  <si>
    <t>Ford Focus Wagon</t>
  </si>
  <si>
    <t>Ford Focus Hatch</t>
  </si>
  <si>
    <t>Honda CR-V</t>
  </si>
  <si>
    <t>Skoda Octavia</t>
  </si>
  <si>
    <t>В аренде</t>
  </si>
  <si>
    <t>Освобождается</t>
  </si>
  <si>
    <t>Свободные авто</t>
  </si>
  <si>
    <t>Бронь</t>
  </si>
  <si>
    <t>Окончание страховки</t>
  </si>
  <si>
    <t>Дата начала аренды</t>
  </si>
  <si>
    <t>Дата окончания аренды</t>
  </si>
  <si>
    <t>Время начала аренды</t>
  </si>
  <si>
    <t>Время окончания аренды</t>
  </si>
  <si>
    <t>ОСАГО</t>
  </si>
  <si>
    <t>ДГО</t>
  </si>
  <si>
    <t>КАСКО</t>
  </si>
  <si>
    <t>Hyundai i30</t>
  </si>
  <si>
    <t>Renault Fluence</t>
  </si>
  <si>
    <t>Skoda Yeti</t>
  </si>
  <si>
    <t>Toyota Camry</t>
  </si>
  <si>
    <t>Плановое ТО</t>
  </si>
  <si>
    <t>ТО</t>
  </si>
  <si>
    <t>Штрафы</t>
  </si>
  <si>
    <t>ВСЕГО</t>
  </si>
  <si>
    <t>период</t>
  </si>
  <si>
    <t>Количество дней в выбраном периоде</t>
  </si>
  <si>
    <t>К-во дней аренды</t>
  </si>
  <si>
    <t>Пробег за период</t>
  </si>
  <si>
    <t>Оборот</t>
  </si>
  <si>
    <t>Расходы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</si>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</sst>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;@"/>
    <numFmt numFmtId="165" formatCode="[$-F400]h:mm:ss\ AM/PM"/>
    <numFmt numFmtId="166" formatCode="[$-419]mmmm;@"/>
    <numFmt numFmtId="167" formatCode="dd/mm/yy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3" xfId="0" applyBorder="1"/>
    <xf numFmtId="0" fontId="0" fillId="0" borderId="3" xfId="0" applyNumberFormat="1" applyBorder="1"/>
    <xf numFmtId="14" fontId="0" fillId="0" borderId="3" xfId="0" applyNumberFormat="1" applyBorder="1"/>
    <xf numFmtId="165" fontId="0" fillId="0" borderId="3" xfId="0" applyNumberFormat="1" applyBorder="1"/>
    <xf numFmtId="166" fontId="1" fillId="0" borderId="4" xfId="0" applyNumberFormat="1" applyFont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7" fontId="1" fillId="0" borderId="4" xfId="0" applyNumberFormat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0" fillId="0" borderId="0" xfId="0" applyNumberFormat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3:N35"/>
  <sheetViews>
    <sheetView workbookViewId="0">
      <selection activeCell="H8" sqref="H8"/>
    </sheetView>
  </sheetViews>
  <sheetFormatPr baseColWidth="10" defaultColWidth="8.83203125" defaultRowHeight="14" x14ac:dyDescent="0"/>
  <cols>
    <col min="3" max="3" width="19.6640625" customWidth="1"/>
    <col min="8" max="8" width="10.83203125" customWidth="1"/>
    <col min="9" max="9" width="10" customWidth="1"/>
    <col min="10" max="10" width="9.5" customWidth="1"/>
    <col min="12" max="12" width="15.1640625" bestFit="1" customWidth="1"/>
    <col min="13" max="13" width="13.1640625" customWidth="1"/>
    <col min="14" max="14" width="18.5" customWidth="1"/>
  </cols>
  <sheetData>
    <row r="3" spans="2:14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ht="15" customHeight="1">
      <c r="C4" s="19" t="s">
        <v>1</v>
      </c>
      <c r="D4" s="15" t="s">
        <v>2</v>
      </c>
      <c r="E4" s="15"/>
      <c r="F4" s="15" t="s">
        <v>3</v>
      </c>
      <c r="G4" s="15"/>
      <c r="H4" s="16" t="s">
        <v>4</v>
      </c>
      <c r="I4" s="17" t="s">
        <v>5</v>
      </c>
      <c r="J4" s="18" t="s">
        <v>6</v>
      </c>
      <c r="L4" s="15" t="s">
        <v>7</v>
      </c>
      <c r="M4" s="15"/>
      <c r="N4" s="15"/>
    </row>
    <row r="5" spans="2:14">
      <c r="B5" s="3"/>
      <c r="C5" s="19"/>
      <c r="D5" t="s">
        <v>8</v>
      </c>
      <c r="E5" t="s">
        <v>9</v>
      </c>
      <c r="F5" t="s">
        <v>8</v>
      </c>
      <c r="G5" t="s">
        <v>9</v>
      </c>
      <c r="H5" s="16"/>
      <c r="I5" s="17"/>
      <c r="J5" s="18"/>
      <c r="L5" t="s">
        <v>10</v>
      </c>
      <c r="M5" t="s">
        <v>11</v>
      </c>
      <c r="N5" t="s">
        <v>12</v>
      </c>
    </row>
    <row r="6" spans="2:14">
      <c r="C6" s="6" t="s">
        <v>13</v>
      </c>
      <c r="D6" s="4">
        <v>42036</v>
      </c>
      <c r="E6" s="4">
        <v>42063</v>
      </c>
      <c r="F6" s="7">
        <v>0.375</v>
      </c>
      <c r="G6" s="7">
        <v>0.46527777777777773</v>
      </c>
      <c r="H6">
        <f>(E6-D6)+1</f>
        <v>28</v>
      </c>
      <c r="J6">
        <f>H6*I6</f>
        <v>0</v>
      </c>
      <c r="L6" s="5"/>
      <c r="M6" s="5"/>
      <c r="N6" s="5">
        <f>M6-L6</f>
        <v>0</v>
      </c>
    </row>
    <row r="7" spans="2:14">
      <c r="C7" s="6" t="s">
        <v>14</v>
      </c>
      <c r="D7" s="4">
        <v>42064</v>
      </c>
      <c r="E7" s="4">
        <v>42083</v>
      </c>
      <c r="F7" s="7">
        <v>0.33333333333333331</v>
      </c>
      <c r="G7" s="7">
        <v>0.375</v>
      </c>
      <c r="H7">
        <f>(E7-D7)+1</f>
        <v>20</v>
      </c>
      <c r="J7">
        <f t="shared" ref="J7:J8" si="0">H7*I7</f>
        <v>0</v>
      </c>
    </row>
    <row r="8" spans="2:14">
      <c r="C8" s="6" t="s">
        <v>15</v>
      </c>
      <c r="D8" s="4">
        <v>42078</v>
      </c>
      <c r="E8" s="4">
        <v>42083</v>
      </c>
      <c r="F8" s="7">
        <v>0.375</v>
      </c>
      <c r="G8" s="7">
        <v>0.375</v>
      </c>
      <c r="H8">
        <f t="shared" ref="H8:H22" si="1">(E8-D8)+1</f>
        <v>6</v>
      </c>
      <c r="J8">
        <f t="shared" si="0"/>
        <v>0</v>
      </c>
    </row>
    <row r="9" spans="2:14">
      <c r="C9" s="6" t="s">
        <v>16</v>
      </c>
      <c r="D9" s="4">
        <v>42064</v>
      </c>
      <c r="E9" s="4">
        <v>42067</v>
      </c>
      <c r="F9" s="7"/>
      <c r="G9" s="7"/>
      <c r="H9">
        <f t="shared" si="1"/>
        <v>4</v>
      </c>
    </row>
    <row r="10" spans="2:14">
      <c r="C10" s="6" t="s">
        <v>17</v>
      </c>
      <c r="D10" s="4"/>
      <c r="E10" s="4"/>
      <c r="F10" s="7"/>
      <c r="G10" s="7"/>
      <c r="H10">
        <f t="shared" si="1"/>
        <v>1</v>
      </c>
    </row>
    <row r="11" spans="2:14">
      <c r="C11" s="6" t="s">
        <v>15</v>
      </c>
      <c r="D11" s="4">
        <v>42088</v>
      </c>
      <c r="E11" s="4">
        <v>42098</v>
      </c>
      <c r="F11" s="7"/>
      <c r="G11" s="7"/>
      <c r="H11">
        <f t="shared" si="1"/>
        <v>11</v>
      </c>
    </row>
    <row r="12" spans="2:14">
      <c r="C12" s="6"/>
      <c r="D12" s="4"/>
      <c r="E12" s="4"/>
      <c r="F12" s="7"/>
      <c r="G12" s="7"/>
      <c r="H12">
        <f t="shared" si="1"/>
        <v>1</v>
      </c>
    </row>
    <row r="13" spans="2:14">
      <c r="C13" s="6"/>
      <c r="D13" s="4"/>
      <c r="E13" s="4"/>
      <c r="F13" s="7"/>
      <c r="G13" s="7"/>
      <c r="H13">
        <f t="shared" si="1"/>
        <v>1</v>
      </c>
    </row>
    <row r="14" spans="2:14">
      <c r="C14" s="6"/>
      <c r="D14" s="4"/>
      <c r="E14" s="4"/>
      <c r="F14" s="7"/>
      <c r="G14" s="7"/>
      <c r="H14">
        <f t="shared" si="1"/>
        <v>1</v>
      </c>
    </row>
    <row r="15" spans="2:14">
      <c r="C15" s="6"/>
      <c r="D15" s="4"/>
      <c r="E15" s="4"/>
      <c r="F15" s="7"/>
      <c r="G15" s="7"/>
      <c r="H15">
        <f t="shared" si="1"/>
        <v>1</v>
      </c>
    </row>
    <row r="16" spans="2:14">
      <c r="C16" s="6"/>
      <c r="D16" s="4"/>
      <c r="E16" s="4"/>
      <c r="F16" s="7"/>
      <c r="G16" s="7"/>
      <c r="H16">
        <f t="shared" si="1"/>
        <v>1</v>
      </c>
    </row>
    <row r="17" spans="3:8">
      <c r="C17" s="6"/>
      <c r="D17" s="4"/>
      <c r="E17" s="4"/>
      <c r="F17" s="7"/>
      <c r="G17" s="7"/>
      <c r="H17">
        <f t="shared" si="1"/>
        <v>1</v>
      </c>
    </row>
    <row r="18" spans="3:8">
      <c r="D18" s="4"/>
      <c r="E18" s="4"/>
      <c r="F18" s="7"/>
      <c r="G18" s="7"/>
      <c r="H18">
        <f t="shared" si="1"/>
        <v>1</v>
      </c>
    </row>
    <row r="19" spans="3:8">
      <c r="D19" s="4"/>
      <c r="E19" s="4"/>
      <c r="F19" s="7"/>
      <c r="G19" s="7"/>
      <c r="H19">
        <f t="shared" si="1"/>
        <v>1</v>
      </c>
    </row>
    <row r="20" spans="3:8">
      <c r="D20" s="4"/>
      <c r="E20" s="4"/>
      <c r="F20" s="7"/>
      <c r="G20" s="7"/>
      <c r="H20">
        <f t="shared" si="1"/>
        <v>1</v>
      </c>
    </row>
    <row r="21" spans="3:8">
      <c r="D21" s="4"/>
      <c r="E21" s="4"/>
      <c r="F21" s="7"/>
      <c r="G21" s="7"/>
      <c r="H21">
        <f t="shared" si="1"/>
        <v>1</v>
      </c>
    </row>
    <row r="22" spans="3:8">
      <c r="D22" s="4"/>
      <c r="E22" s="4"/>
      <c r="F22" s="7"/>
      <c r="G22" s="7"/>
      <c r="H22">
        <f t="shared" si="1"/>
        <v>1</v>
      </c>
    </row>
    <row r="23" spans="3:8">
      <c r="D23" s="4"/>
      <c r="E23" s="4"/>
      <c r="F23" s="7"/>
      <c r="G23" s="7"/>
    </row>
    <row r="24" spans="3:8">
      <c r="D24" s="4"/>
      <c r="E24" s="4"/>
      <c r="F24" s="7"/>
      <c r="G24" s="7"/>
    </row>
    <row r="25" spans="3:8">
      <c r="D25" s="4"/>
      <c r="E25" s="4"/>
      <c r="F25" s="7"/>
      <c r="G25" s="7"/>
    </row>
    <row r="26" spans="3:8">
      <c r="D26" s="4"/>
      <c r="E26" s="4"/>
      <c r="F26" s="7"/>
      <c r="G26" s="7"/>
    </row>
    <row r="27" spans="3:8">
      <c r="D27" s="4"/>
      <c r="E27" s="4"/>
      <c r="F27" s="7"/>
      <c r="G27" s="7"/>
    </row>
    <row r="28" spans="3:8">
      <c r="D28" s="4"/>
      <c r="E28" s="4"/>
      <c r="F28" s="7"/>
      <c r="G28" s="7"/>
    </row>
    <row r="29" spans="3:8">
      <c r="D29" s="4"/>
      <c r="E29" s="4"/>
      <c r="F29" s="7"/>
      <c r="G29" s="7"/>
    </row>
    <row r="30" spans="3:8">
      <c r="D30" s="4"/>
      <c r="E30" s="4"/>
      <c r="F30" s="7"/>
      <c r="G30" s="7"/>
    </row>
    <row r="31" spans="3:8">
      <c r="D31" s="4"/>
      <c r="E31" s="4"/>
      <c r="F31" s="7"/>
      <c r="G31" s="7"/>
    </row>
    <row r="32" spans="3:8">
      <c r="D32" s="4"/>
      <c r="E32" s="4"/>
      <c r="F32" s="7"/>
      <c r="G32" s="7"/>
    </row>
    <row r="33" spans="4:7">
      <c r="D33" s="4"/>
      <c r="E33" s="4"/>
      <c r="F33" s="7"/>
      <c r="G33" s="7"/>
    </row>
    <row r="34" spans="4:7">
      <c r="D34" s="4"/>
      <c r="E34" s="4"/>
      <c r="F34" s="7"/>
      <c r="G34" s="7"/>
    </row>
    <row r="35" spans="4:7">
      <c r="D35" s="4"/>
      <c r="E35" s="4"/>
      <c r="F35" s="7"/>
      <c r="G35" s="7"/>
    </row>
  </sheetData>
  <mergeCells count="8">
    <mergeCell ref="L4:N4"/>
    <mergeCell ref="B3:N3"/>
    <mergeCell ref="F4:G4"/>
    <mergeCell ref="D4:E4"/>
    <mergeCell ref="H4:H5"/>
    <mergeCell ref="I4:I5"/>
    <mergeCell ref="J4:J5"/>
    <mergeCell ref="C4:C5"/>
  </mergeCell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Справочник!$B$6:$B$14</xm:f>
          </x14:formula1>
          <xm:sqref>C6:C12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B3:Q39"/>
  <sheetViews>
    <sheetView workbookViewId="0">
      <selection activeCell="F6" sqref="F6"/>
    </sheetView>
  </sheetViews>
  <sheetFormatPr baseColWidth="10" defaultColWidth="8.83203125" defaultRowHeight="14" x14ac:dyDescent="0"/>
  <cols>
    <col min="2" max="2" width="26.6640625" customWidth="1"/>
    <col min="3" max="4" width="10.1640625" bestFit="1" customWidth="1"/>
    <col min="5" max="5" width="8.83203125" style="2"/>
    <col min="6" max="6" width="23.83203125" customWidth="1"/>
    <col min="7" max="7" width="8.83203125" style="1"/>
    <col min="9" max="9" width="19.6640625" bestFit="1" customWidth="1"/>
    <col min="10" max="10" width="23.33203125" bestFit="1" customWidth="1"/>
    <col min="11" max="11" width="21.5" bestFit="1" customWidth="1"/>
    <col min="12" max="12" width="23.6640625" customWidth="1"/>
    <col min="13" max="13" width="8.83203125" style="2"/>
    <col min="14" max="14" width="22.83203125" customWidth="1"/>
    <col min="17" max="17" width="9.83203125" customWidth="1"/>
  </cols>
  <sheetData>
    <row r="3" spans="2:17">
      <c r="B3" s="20" t="s">
        <v>18</v>
      </c>
      <c r="C3" s="20"/>
      <c r="D3" s="20"/>
    </row>
    <row r="4" spans="2:17">
      <c r="B4" s="21" t="s">
        <v>1</v>
      </c>
      <c r="C4" s="20" t="s">
        <v>19</v>
      </c>
      <c r="D4" s="20"/>
      <c r="F4" s="19" t="s">
        <v>20</v>
      </c>
      <c r="H4" s="15" t="s">
        <v>21</v>
      </c>
      <c r="I4" s="15"/>
      <c r="J4" s="15"/>
      <c r="K4" s="15"/>
      <c r="L4" s="15"/>
      <c r="N4" s="15" t="s">
        <v>22</v>
      </c>
      <c r="O4" s="15"/>
      <c r="P4" s="15"/>
      <c r="Q4" s="15"/>
    </row>
    <row r="5" spans="2:17">
      <c r="B5" s="21"/>
      <c r="C5" s="8" t="s">
        <v>2</v>
      </c>
      <c r="D5" s="8" t="s">
        <v>3</v>
      </c>
      <c r="F5" s="19"/>
      <c r="H5" t="s">
        <v>1</v>
      </c>
      <c r="I5" t="s">
        <v>23</v>
      </c>
      <c r="J5" t="s">
        <v>24</v>
      </c>
      <c r="K5" t="s">
        <v>25</v>
      </c>
      <c r="L5" t="s">
        <v>26</v>
      </c>
      <c r="N5" t="s">
        <v>1</v>
      </c>
      <c r="O5" t="s">
        <v>27</v>
      </c>
      <c r="P5" t="s">
        <v>28</v>
      </c>
      <c r="Q5" t="s">
        <v>29</v>
      </c>
    </row>
    <row r="6" spans="2:17">
      <c r="B6" s="9" t="str">
        <f>IF(Журнал!C6="","",Журнал!C6)</f>
        <v>Toyota Corolla</v>
      </c>
      <c r="C6" s="10">
        <f>IF(B6="","",VLOOKUP(ДАШБОРД!B6,Журнал!$C$6:$G$22,3))</f>
        <v>42098</v>
      </c>
      <c r="D6" s="11">
        <f>IF(B6="","",VLOOKUP(B6,Журнал!$C$6:$G$22,5))</f>
        <v>0</v>
      </c>
      <c r="N6" t="s">
        <v>15</v>
      </c>
    </row>
    <row r="7" spans="2:17">
      <c r="B7" s="9" t="str">
        <f>IF(Журнал!C7="","",Журнал!C7)</f>
        <v>Ford Focus Wagon</v>
      </c>
      <c r="C7" s="10">
        <f>IF(B7="","",VLOOKUP(ДАШБОРД!B7,Журнал!$C$6:$G$22,3))</f>
        <v>42083</v>
      </c>
      <c r="D7" s="11">
        <f>IF(B7="","",VLOOKUP(B7,Журнал!$C$6:$G$22,5))</f>
        <v>0.375</v>
      </c>
      <c r="N7" t="s">
        <v>14</v>
      </c>
    </row>
    <row r="8" spans="2:17">
      <c r="B8" s="9" t="str">
        <f>IF(Журнал!C8="","",Журнал!C8)</f>
        <v>Ford Focus Hatch</v>
      </c>
      <c r="C8" s="10" t="e">
        <f>IF(B8="","",VLOOKUP(ДАШБОРД!B8,Журнал!$C$6:$G$22,3))</f>
        <v>#N/A</v>
      </c>
      <c r="D8" s="11" t="e">
        <f>IF(B8="","",VLOOKUP(B8,Журнал!$C$6:$G$22,5))</f>
        <v>#N/A</v>
      </c>
      <c r="N8" t="s">
        <v>16</v>
      </c>
    </row>
    <row r="9" spans="2:17">
      <c r="B9" s="9" t="str">
        <f>IF(Журнал!C9="","",Журнал!C9)</f>
        <v>Honda CR-V</v>
      </c>
      <c r="C9" s="10">
        <f>IF(B9="","",VLOOKUP(ДАШБОРД!B9,Журнал!$C$6:$G$22,3))</f>
        <v>42067</v>
      </c>
      <c r="D9" s="11">
        <f>IF(B9="","",VLOOKUP(B9,Журнал!$C$6:$G$22,5))</f>
        <v>0</v>
      </c>
      <c r="N9" t="s">
        <v>30</v>
      </c>
    </row>
    <row r="10" spans="2:17">
      <c r="B10" s="9" t="str">
        <f>IF(Журнал!C10="","",Журнал!C10)</f>
        <v>Skoda Octavia</v>
      </c>
      <c r="C10" s="10">
        <f>IF(B10="","",VLOOKUP(ДАШБОРД!B10,Журнал!$C$6:$G$22,3))</f>
        <v>42098</v>
      </c>
      <c r="D10" s="11">
        <f>IF(B10="","",VLOOKUP(B10,Журнал!$C$6:$G$22,5))</f>
        <v>0</v>
      </c>
      <c r="N10" t="s">
        <v>31</v>
      </c>
    </row>
    <row r="11" spans="2:17">
      <c r="B11" s="9" t="str">
        <f>IF(Журнал!C11="","",Журнал!C11)</f>
        <v>Ford Focus Hatch</v>
      </c>
      <c r="C11" s="10" t="e">
        <f>IF(B11="","",VLOOKUP(ДАШБОРД!B11,Журнал!$C$6:$G$22,3))</f>
        <v>#N/A</v>
      </c>
      <c r="D11" s="11" t="e">
        <f>IF(B11="","",VLOOKUP(B11,Журнал!$C$6:$G$22,5))</f>
        <v>#N/A</v>
      </c>
      <c r="N11" t="s">
        <v>17</v>
      </c>
    </row>
    <row r="12" spans="2:17">
      <c r="B12" s="9" t="str">
        <f>IF(Журнал!C12="","",Журнал!C12)</f>
        <v/>
      </c>
      <c r="C12" s="10" t="str">
        <f>IF(B12="","",VLOOKUP(ДАШБОРД!B12,Журнал!$C$6:$G$22,3))</f>
        <v/>
      </c>
      <c r="D12" s="11" t="str">
        <f>IF(B12="","",VLOOKUP(B12,Журнал!$C$6:$G$22,5))</f>
        <v/>
      </c>
      <c r="N12" t="s">
        <v>32</v>
      </c>
    </row>
    <row r="13" spans="2:17">
      <c r="B13" s="9" t="str">
        <f>IF(Журнал!C13="","",Журнал!C13)</f>
        <v/>
      </c>
      <c r="C13" s="10" t="str">
        <f>IF(B13="","",VLOOKUP(ДАШБОРД!B13,Журнал!$C$6:$G$22,3))</f>
        <v/>
      </c>
      <c r="D13" s="11" t="str">
        <f>IF(B13="","",VLOOKUP(B13,Журнал!$C$6:$G$22,5))</f>
        <v/>
      </c>
      <c r="N13" t="s">
        <v>33</v>
      </c>
    </row>
    <row r="14" spans="2:17">
      <c r="B14" s="9" t="str">
        <f>IF(Журнал!C14="","",Журнал!C14)</f>
        <v/>
      </c>
      <c r="C14" s="10" t="str">
        <f>IF(B14="","",VLOOKUP(ДАШБОРД!B14,Журнал!$C$6:$G$22,3))</f>
        <v/>
      </c>
      <c r="D14" s="11" t="str">
        <f>IF(B14="","",VLOOKUP(B14,Журнал!$C$6:$G$22,5))</f>
        <v/>
      </c>
      <c r="N14" t="s">
        <v>13</v>
      </c>
    </row>
    <row r="15" spans="2:17">
      <c r="B15" s="9" t="str">
        <f>IF(Журнал!C15="","",Журнал!C15)</f>
        <v/>
      </c>
      <c r="C15" s="10" t="str">
        <f>IF(B15="","",VLOOKUP(ДАШБОРД!B15,Журнал!$C$6:$G$22,3))</f>
        <v/>
      </c>
      <c r="D15" s="11" t="str">
        <f>IF(B15="","",VLOOKUP(B15,Журнал!$C$6:$G$22,5))</f>
        <v/>
      </c>
    </row>
    <row r="16" spans="2:17">
      <c r="B16" s="9" t="str">
        <f>IF(Журнал!C16="","",Журнал!C16)</f>
        <v/>
      </c>
      <c r="C16" s="10" t="str">
        <f>IF(B16="","",VLOOKUP(ДАШБОРД!B16,Журнал!$C$6:$G$22,3))</f>
        <v/>
      </c>
      <c r="D16" s="11" t="str">
        <f>IF(B16="","",VLOOKUP(B16,Журнал!$C$6:$G$22,5))</f>
        <v/>
      </c>
    </row>
    <row r="17" spans="2:4">
      <c r="B17" s="9" t="str">
        <f>IF(Журнал!C17="","",Журнал!C17)</f>
        <v/>
      </c>
      <c r="C17" s="10" t="str">
        <f>IF(B17="","",VLOOKUP(ДАШБОРД!B17,Журнал!$C$6:$G$22,3))</f>
        <v/>
      </c>
      <c r="D17" s="11" t="str">
        <f>IF(B17="","",VLOOKUP(B17,Журнал!$C$6:$G$22,5))</f>
        <v/>
      </c>
    </row>
    <row r="18" spans="2:4">
      <c r="B18" s="9" t="str">
        <f>IF(Журнал!C18="","",Журнал!C18)</f>
        <v/>
      </c>
      <c r="C18" s="10" t="str">
        <f>IF(B18="","",VLOOKUP(ДАШБОРД!B18,Журнал!$C$6:$G$22,3))</f>
        <v/>
      </c>
      <c r="D18" s="11" t="str">
        <f>IF(B18="","",VLOOKUP(B18,Журнал!$C$6:$G$22,5))</f>
        <v/>
      </c>
    </row>
    <row r="19" spans="2:4">
      <c r="B19" s="9" t="str">
        <f>IF(Журнал!C19="","",Журнал!C19)</f>
        <v/>
      </c>
      <c r="C19" s="10" t="str">
        <f>IF(B19="","",VLOOKUP(ДАШБОРД!B19,Журнал!$C$6:$G$22,3))</f>
        <v/>
      </c>
      <c r="D19" s="11" t="str">
        <f>IF(B19="","",VLOOKUP(B19,Журнал!$C$6:$G$22,5))</f>
        <v/>
      </c>
    </row>
    <row r="20" spans="2:4">
      <c r="B20" s="9" t="str">
        <f>IF(Журнал!C20="","",Журнал!C20)</f>
        <v/>
      </c>
      <c r="C20" s="10" t="str">
        <f>IF(B20="","",VLOOKUP(ДАШБОРД!B20,Журнал!$C$6:$G$22,3))</f>
        <v/>
      </c>
      <c r="D20" s="11" t="str">
        <f>IF(B20="","",VLOOKUP(B20,Журнал!$C$6:$G$22,5))</f>
        <v/>
      </c>
    </row>
    <row r="21" spans="2:4">
      <c r="B21" s="9" t="str">
        <f>IF(Журнал!C21="","",Журнал!C21)</f>
        <v/>
      </c>
      <c r="C21" s="10" t="str">
        <f>IF(B21="","",VLOOKUP(ДАШБОРД!B21,Журнал!$C$6:$G$22,3))</f>
        <v/>
      </c>
      <c r="D21" s="11" t="str">
        <f>IF(B21="","",VLOOKUP(B21,Журнал!$C$6:$G$22,5))</f>
        <v/>
      </c>
    </row>
    <row r="22" spans="2:4">
      <c r="B22" s="9" t="str">
        <f>IF(Журнал!C22="","",Журнал!C22)</f>
        <v/>
      </c>
      <c r="C22" s="10" t="str">
        <f>IF(B22="","",VLOOKUP(ДАШБОРД!B22,Журнал!$C$6:$G$22,3))</f>
        <v/>
      </c>
      <c r="D22" s="11" t="str">
        <f>IF(B22="","",VLOOKUP(B22,Журнал!$C$6:$G$22,5))</f>
        <v/>
      </c>
    </row>
    <row r="23" spans="2:4">
      <c r="B23" s="9" t="str">
        <f>IF(Журнал!C23="","",Журнал!C23)</f>
        <v/>
      </c>
      <c r="C23" s="10" t="str">
        <f>IF(B23="","",VLOOKUP(ДАШБОРД!B23,Журнал!$C$6:$G$22,3))</f>
        <v/>
      </c>
      <c r="D23" s="11" t="str">
        <f>IF(B23="","",VLOOKUP(B23,Журнал!$C$6:$G$22,5))</f>
        <v/>
      </c>
    </row>
    <row r="24" spans="2:4">
      <c r="B24" s="9" t="str">
        <f>IF(Журнал!C24="","",Журнал!C24)</f>
        <v/>
      </c>
      <c r="C24" s="10" t="str">
        <f>IF(B24="","",VLOOKUP(ДАШБОРД!B24,Журнал!$C$6:$G$22,3))</f>
        <v/>
      </c>
      <c r="D24" s="11" t="str">
        <f>IF(B24="","",VLOOKUP(B24,Журнал!$C$6:$G$22,5))</f>
        <v/>
      </c>
    </row>
    <row r="25" spans="2:4">
      <c r="B25" s="9" t="str">
        <f>IF(Журнал!C25="","",Журнал!C25)</f>
        <v/>
      </c>
      <c r="C25" s="10" t="str">
        <f>IF(B25="","",VLOOKUP(ДАШБОРД!B25,Журнал!$C$6:$G$22,3))</f>
        <v/>
      </c>
      <c r="D25" s="11" t="str">
        <f>IF(B25="","",VLOOKUP(B25,Журнал!$C$6:$G$22,5))</f>
        <v/>
      </c>
    </row>
    <row r="26" spans="2:4">
      <c r="B26" s="9" t="str">
        <f>IF(Журнал!C26="","",Журнал!C26)</f>
        <v/>
      </c>
      <c r="C26" s="10" t="str">
        <f>IF(B26="","",VLOOKUP(ДАШБОРД!B26,Журнал!$C$6:$G$22,3))</f>
        <v/>
      </c>
      <c r="D26" s="11" t="str">
        <f>IF(B26="","",VLOOKUP(B26,Журнал!$C$6:$G$22,5))</f>
        <v/>
      </c>
    </row>
    <row r="27" spans="2:4">
      <c r="B27" s="9" t="str">
        <f>IF(Журнал!C27="","",Журнал!C27)</f>
        <v/>
      </c>
      <c r="C27" s="10" t="str">
        <f>IF(B27="","",VLOOKUP(ДАШБОРД!B27,Журнал!$C$6:$G$22,3))</f>
        <v/>
      </c>
      <c r="D27" s="11" t="str">
        <f>IF(B27="","",VLOOKUP(B27,Журнал!$C$6:$G$22,5))</f>
        <v/>
      </c>
    </row>
    <row r="28" spans="2:4">
      <c r="B28" s="9" t="str">
        <f>IF(Журнал!C28="","",Журнал!C28)</f>
        <v/>
      </c>
      <c r="C28" s="10" t="str">
        <f>IF(B28="","",VLOOKUP(ДАШБОРД!B28,Журнал!$C$6:$G$22,3))</f>
        <v/>
      </c>
      <c r="D28" s="11" t="str">
        <f>IF(B28="","",VLOOKUP(B28,Журнал!$C$6:$G$22,5))</f>
        <v/>
      </c>
    </row>
    <row r="29" spans="2:4">
      <c r="B29" s="9" t="str">
        <f>IF(Журнал!C29="","",Журнал!C29)</f>
        <v/>
      </c>
      <c r="C29" s="10" t="str">
        <f>IF(B29="","",VLOOKUP(ДАШБОРД!B29,Журнал!$C$6:$G$22,3))</f>
        <v/>
      </c>
      <c r="D29" s="11" t="str">
        <f>IF(B29="","",VLOOKUP(B29,Журнал!$C$6:$G$22,5))</f>
        <v/>
      </c>
    </row>
    <row r="30" spans="2:4">
      <c r="B30" s="9" t="str">
        <f>IF(Журнал!C30="","",Журнал!C30)</f>
        <v/>
      </c>
      <c r="C30" s="10" t="str">
        <f>IF(B30="","",VLOOKUP(ДАШБОРД!B30,Журнал!$C$6:$G$22,3))</f>
        <v/>
      </c>
      <c r="D30" s="11" t="str">
        <f>IF(B30="","",VLOOKUP(B30,Журнал!$C$6:$G$22,5))</f>
        <v/>
      </c>
    </row>
    <row r="31" spans="2:4">
      <c r="B31" s="9" t="str">
        <f>IF(Журнал!C31="","",Журнал!C31)</f>
        <v/>
      </c>
      <c r="C31" s="10" t="str">
        <f>IF(B31="","",VLOOKUP(ДАШБОРД!B31,Журнал!$C$6:$G$22,3))</f>
        <v/>
      </c>
      <c r="D31" s="11" t="str">
        <f>IF(B31="","",VLOOKUP(B31,Журнал!$C$6:$G$22,5))</f>
        <v/>
      </c>
    </row>
    <row r="32" spans="2:4">
      <c r="B32" s="9" t="str">
        <f>IF(Журнал!C32="","",Журнал!C32)</f>
        <v/>
      </c>
      <c r="C32" s="10" t="str">
        <f>IF(B32="","",VLOOKUP(ДАШБОРД!B32,Журнал!$C$6:$G$22,3))</f>
        <v/>
      </c>
      <c r="D32" s="11" t="str">
        <f>IF(B32="","",VLOOKUP(B32,Журнал!$C$6:$G$22,5))</f>
        <v/>
      </c>
    </row>
    <row r="33" spans="2:4">
      <c r="B33" s="9" t="str">
        <f>IF(Журнал!C33="","",Журнал!C33)</f>
        <v/>
      </c>
      <c r="C33" s="10" t="str">
        <f>IF(B33="","",VLOOKUP(ДАШБОРД!B33,Журнал!$C$6:$G$22,3))</f>
        <v/>
      </c>
      <c r="D33" s="11" t="str">
        <f>IF(B33="","",VLOOKUP(B33,Журнал!$C$6:$G$22,5))</f>
        <v/>
      </c>
    </row>
    <row r="34" spans="2:4">
      <c r="B34" s="9" t="str">
        <f>IF(Журнал!C34="","",Журнал!C34)</f>
        <v/>
      </c>
      <c r="C34" s="10" t="str">
        <f>IF(B34="","",VLOOKUP(ДАШБОРД!B34,Журнал!$C$6:$G$22,3))</f>
        <v/>
      </c>
      <c r="D34" s="11" t="str">
        <f>IF(B34="","",VLOOKUP(B34,Журнал!$C$6:$G$22,5))</f>
        <v/>
      </c>
    </row>
    <row r="35" spans="2:4">
      <c r="B35" s="9" t="str">
        <f>IF(Журнал!C35="","",Журнал!C35)</f>
        <v/>
      </c>
      <c r="C35" s="10" t="str">
        <f>IF(B35="","",VLOOKUP(ДАШБОРД!B35,Журнал!$C$6:$G$22,3))</f>
        <v/>
      </c>
      <c r="D35" s="11" t="str">
        <f>IF(B35="","",VLOOKUP(B35,Журнал!$C$6:$G$22,5))</f>
        <v/>
      </c>
    </row>
    <row r="36" spans="2:4">
      <c r="B36" s="9" t="str">
        <f>IF(Журнал!C36="","",Журнал!C36)</f>
        <v/>
      </c>
      <c r="C36" s="10" t="str">
        <f>IF(B36="","",VLOOKUP(ДАШБОРД!B36,Журнал!$C$6:$G$22,3))</f>
        <v/>
      </c>
      <c r="D36" s="11" t="str">
        <f>IF(B36="","",VLOOKUP(B36,Журнал!$C$6:$G$22,5))</f>
        <v/>
      </c>
    </row>
    <row r="37" spans="2:4">
      <c r="B37" s="9" t="str">
        <f>IF(Журнал!C37="","",Журнал!C37)</f>
        <v/>
      </c>
      <c r="C37" s="10" t="str">
        <f>IF(B37="","",VLOOKUP(ДАШБОРД!B37,Журнал!$C$6:$G$22,3))</f>
        <v/>
      </c>
      <c r="D37" s="11" t="str">
        <f>IF(B37="","",VLOOKUP(B37,Журнал!$C$6:$G$22,5))</f>
        <v/>
      </c>
    </row>
    <row r="38" spans="2:4">
      <c r="B38" s="9" t="str">
        <f>IF(Журнал!C38="","",Журнал!C38)</f>
        <v/>
      </c>
      <c r="C38" s="10" t="str">
        <f>IF(B38="","",VLOOKUP(ДАШБОРД!B38,Журнал!$C$6:$G$22,3))</f>
        <v/>
      </c>
      <c r="D38" s="11" t="str">
        <f>IF(B38="","",VLOOKUP(B38,Журнал!$C$6:$G$22,5))</f>
        <v/>
      </c>
    </row>
    <row r="39" spans="2:4">
      <c r="B39" s="9" t="str">
        <f>IF(Журнал!C39="","",Журнал!C39)</f>
        <v/>
      </c>
      <c r="C39" s="10" t="str">
        <f>IF(B39="","",VLOOKUP(ДАШБОРД!B39,Журнал!$C$6:$G$22,3))</f>
        <v/>
      </c>
      <c r="D39" s="11" t="str">
        <f>IF(B39="","",VLOOKUP(B39,Журнал!$C$6:$G$22,5))</f>
        <v/>
      </c>
    </row>
  </sheetData>
  <mergeCells count="6">
    <mergeCell ref="N4:Q4"/>
    <mergeCell ref="C4:D4"/>
    <mergeCell ref="B3:D3"/>
    <mergeCell ref="B4:B5"/>
    <mergeCell ref="F4:F5"/>
    <mergeCell ref="H4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B5:I14"/>
  <sheetViews>
    <sheetView topLeftCell="A11" workbookViewId="0">
      <selection activeCell="B24" sqref="B24"/>
    </sheetView>
  </sheetViews>
  <sheetFormatPr baseColWidth="10" defaultColWidth="8.83203125" defaultRowHeight="14" x14ac:dyDescent="0"/>
  <cols>
    <col min="2" max="2" width="20" customWidth="1"/>
    <col min="6" max="6" width="13.83203125" customWidth="1"/>
  </cols>
  <sheetData>
    <row r="5" spans="2:9">
      <c r="B5" t="s">
        <v>1</v>
      </c>
      <c r="C5" t="s">
        <v>27</v>
      </c>
      <c r="D5" t="s">
        <v>28</v>
      </c>
      <c r="E5" t="s">
        <v>29</v>
      </c>
      <c r="F5" t="s">
        <v>34</v>
      </c>
      <c r="G5" t="s">
        <v>35</v>
      </c>
      <c r="H5" t="s">
        <v>36</v>
      </c>
      <c r="I5" t="s">
        <v>37</v>
      </c>
    </row>
    <row r="6" spans="2:9">
      <c r="B6" t="s">
        <v>15</v>
      </c>
    </row>
    <row r="7" spans="2:9">
      <c r="B7" t="s">
        <v>14</v>
      </c>
    </row>
    <row r="8" spans="2:9">
      <c r="B8" t="s">
        <v>16</v>
      </c>
    </row>
    <row r="9" spans="2:9">
      <c r="B9" t="s">
        <v>30</v>
      </c>
    </row>
    <row r="10" spans="2:9">
      <c r="B10" t="s">
        <v>31</v>
      </c>
    </row>
    <row r="11" spans="2:9">
      <c r="B11" t="s">
        <v>17</v>
      </c>
    </row>
    <row r="12" spans="2:9">
      <c r="B12" t="s">
        <v>32</v>
      </c>
    </row>
    <row r="13" spans="2:9">
      <c r="B13" t="s">
        <v>33</v>
      </c>
    </row>
    <row r="14" spans="2:9">
      <c r="B14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B2:K15"/>
  <sheetViews>
    <sheetView tabSelected="1" workbookViewId="0">
      <selection activeCell="G6" sqref="G6"/>
    </sheetView>
  </sheetViews>
  <sheetFormatPr baseColWidth="10" defaultColWidth="8.83203125" defaultRowHeight="14" x14ac:dyDescent="0"/>
  <cols>
    <col min="2" max="2" width="14.33203125" bestFit="1" customWidth="1"/>
    <col min="3" max="4" width="10.1640625" bestFit="1" customWidth="1"/>
    <col min="5" max="5" width="27.83203125" customWidth="1"/>
    <col min="6" max="6" width="36.5" customWidth="1"/>
    <col min="7" max="7" width="18.6640625" customWidth="1"/>
    <col min="8" max="8" width="18.33203125" customWidth="1"/>
    <col min="9" max="9" width="12.83203125" customWidth="1"/>
    <col min="10" max="10" width="12.5" customWidth="1"/>
    <col min="11" max="11" width="10" customWidth="1"/>
  </cols>
  <sheetData>
    <row r="2" spans="2:11">
      <c r="B2" s="6">
        <v>2015</v>
      </c>
      <c r="C2" t="s">
        <v>8</v>
      </c>
      <c r="D2" t="s">
        <v>9</v>
      </c>
    </row>
    <row r="3" spans="2:11" ht="15">
      <c r="B3" t="s">
        <v>38</v>
      </c>
      <c r="C3" s="14">
        <v>42005</v>
      </c>
      <c r="D3" s="14">
        <v>42093</v>
      </c>
      <c r="E3" s="12"/>
      <c r="F3" s="13"/>
    </row>
    <row r="5" spans="2:11">
      <c r="E5" t="s">
        <v>1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2:11">
      <c r="C6" s="22">
        <v>42083</v>
      </c>
      <c r="E6" t="s">
        <v>15</v>
      </c>
      <c r="F6">
        <f>($D$3-$C$3)+1</f>
        <v>89</v>
      </c>
      <c r="G6">
        <f t="array" ref="G6">SUM((Журнал!$E$6:$E$100&gt;0)*(Журнал!$C$6:$C$100=E6)*(IF(Журнал!$E$6:$E$100&gt;=$D$3,$D$3,Журнал!$E$6:$E$100)-IF(Журнал!$D$6:$D$100&lt;$C$3,$C$3,Журнал!$D$6:$D$100)+1))</f>
        <v>12</v>
      </c>
      <c r="H6">
        <f ca="1">SUMIF(Журнал!$C$6:$C$100,E6,Журнал!$N$6:$N$16)</f>
        <v>0</v>
      </c>
      <c r="J6">
        <f>SUMIF(Расходы!$B$6:$B$100,E6,Расходы!$I$6:$I$100)</f>
        <v>0</v>
      </c>
    </row>
    <row r="7" spans="2:11">
      <c r="E7" t="s">
        <v>14</v>
      </c>
      <c r="F7">
        <f t="shared" ref="F7:F14" si="0">($D$3-$C$3)+1</f>
        <v>89</v>
      </c>
      <c r="G7">
        <f t="array" ref="G7">SUM((Журнал!$E$6:$E$100&gt;0)*(Журнал!$C$6:$C$100=E7)*(IF(Журнал!$E$6:$E$100&gt;=$D$3,$D$3,Журнал!$E$6:$E$100)-IF(Журнал!$D$6:$D$100&lt;$C$3,$C$3,Журнал!$D$6:$D$100)+1))</f>
        <v>20</v>
      </c>
      <c r="H7">
        <f ca="1">SUMIF(Журнал!$C$6:$C$100,E7,Журнал!$N$6:$N$16)</f>
        <v>0</v>
      </c>
      <c r="J7">
        <f>SUMIF(Расходы!$B$6:$B$100,E7,Расходы!$I$6:$I$100)</f>
        <v>0</v>
      </c>
    </row>
    <row r="8" spans="2:11">
      <c r="E8" t="s">
        <v>16</v>
      </c>
      <c r="F8">
        <f t="shared" si="0"/>
        <v>89</v>
      </c>
      <c r="G8">
        <f t="array" ref="G8">SUM((Журнал!$E$6:$E$100&gt;0)*(Журнал!$C$6:$C$100=E8)*(IF(Журнал!$E$6:$E$100&gt;=$D$3,$D$3,Журнал!$E$6:$E$100)-IF(Журнал!$D$6:$D$100&lt;$C$3,$C$3,Журнал!$D$6:$D$100)+1))</f>
        <v>4</v>
      </c>
      <c r="H8">
        <f ca="1">SUMIF(Журнал!$C$6:$C$100,E8,Журнал!$N$6:$N$16)</f>
        <v>0</v>
      </c>
      <c r="J8">
        <f>SUMIF(Расходы!$B$6:$B$100,E8,Расходы!$I$6:$I$100)</f>
        <v>0</v>
      </c>
    </row>
    <row r="9" spans="2:11">
      <c r="E9" t="s">
        <v>30</v>
      </c>
      <c r="F9">
        <f t="shared" si="0"/>
        <v>89</v>
      </c>
      <c r="G9">
        <f t="array" ref="G9">SUM((Журнал!$E$6:$E$100&gt;0)*(Журнал!$C$6:$C$100=E9)*(IF(Журнал!$E$6:$E$100&gt;=$D$3,$D$3,Журнал!$E$6:$E$100)-IF(Журнал!$D$6:$D$100&lt;$C$3,$C$3,Журнал!$D$6:$D$100)+1))</f>
        <v>0</v>
      </c>
      <c r="H9">
        <f ca="1">SUMIF(Журнал!$C$6:$C$100,E9,Журнал!$N$6:$N$16)</f>
        <v>0</v>
      </c>
      <c r="J9">
        <f>SUMIF(Расходы!$B$6:$B$100,E9,Расходы!$I$6:$I$100)</f>
        <v>0</v>
      </c>
    </row>
    <row r="10" spans="2:11">
      <c r="E10" t="s">
        <v>31</v>
      </c>
      <c r="F10">
        <f t="shared" si="0"/>
        <v>89</v>
      </c>
      <c r="G10">
        <f t="array" ref="G10">SUM((Журнал!$E$6:$E$100&gt;0)*(Журнал!$C$6:$C$100=E10)*(IF(Журнал!$E$6:$E$100&gt;=$D$3,$D$3,Журнал!$E$6:$E$100)-IF(Журнал!$D$6:$D$100&lt;$C$3,$C$3,Журнал!$D$6:$D$100)+1))</f>
        <v>0</v>
      </c>
      <c r="H10">
        <f ca="1">SUMIF(Журнал!$C$6:$C$100,E10,Журнал!$N$6:$N$16)</f>
        <v>0</v>
      </c>
      <c r="J10">
        <f>SUMIF(Расходы!$B$6:$B$100,E10,Расходы!$I$6:$I$100)</f>
        <v>0</v>
      </c>
    </row>
    <row r="11" spans="2:11">
      <c r="E11" t="s">
        <v>17</v>
      </c>
      <c r="F11">
        <f t="shared" si="0"/>
        <v>89</v>
      </c>
      <c r="G11">
        <f t="array" ref="G11">SUM((Журнал!$E$6:$E$100&gt;0)*(Журнал!$C$6:$C$100=E11)*(IF(Журнал!$E$6:$E$100&gt;=$D$3,$D$3,Журнал!$E$6:$E$100)-IF(Журнал!$D$6:$D$100&lt;$C$3,$C$3,Журнал!$D$6:$D$100)+1))</f>
        <v>0</v>
      </c>
      <c r="H11">
        <f ca="1">SUMIF(Журнал!$C$6:$C$100,E11,Журнал!$N$6:$N$16)</f>
        <v>0</v>
      </c>
      <c r="J11">
        <f>SUMIF(Расходы!$B$6:$B$100,E11,Расходы!$I$6:$I$100)</f>
        <v>0</v>
      </c>
    </row>
    <row r="12" spans="2:11">
      <c r="E12" t="s">
        <v>32</v>
      </c>
      <c r="F12">
        <f t="shared" si="0"/>
        <v>89</v>
      </c>
      <c r="G12">
        <f t="array" ref="G12">SUM((Журнал!$E$6:$E$100&gt;0)*(Журнал!$C$6:$C$100=E12)*(IF(Журнал!$E$6:$E$100&gt;=$D$3,$D$3,Журнал!$E$6:$E$100)-IF(Журнал!$D$6:$D$100&lt;$C$3,$C$3,Журнал!$D$6:$D$100)+1))</f>
        <v>0</v>
      </c>
      <c r="H12">
        <f ca="1">SUMIF(Журнал!$C$6:$C$100,E12,Журнал!$N$6:$N$16)</f>
        <v>0</v>
      </c>
      <c r="J12">
        <f>SUMIF(Расходы!$B$6:$B$100,E12,Расходы!$I$6:$I$100)</f>
        <v>0</v>
      </c>
    </row>
    <row r="13" spans="2:11">
      <c r="E13" t="s">
        <v>33</v>
      </c>
      <c r="F13">
        <f t="shared" si="0"/>
        <v>89</v>
      </c>
      <c r="G13">
        <f t="array" ref="G13">SUM((Журнал!$E$6:$E$100&gt;0)*(Журнал!$C$6:$C$100=E13)*(IF(Журнал!$E$6:$E$100&gt;=$D$3,$D$3,Журнал!$E$6:$E$100)-IF(Журнал!$D$6:$D$100&lt;$C$3,$C$3,Журнал!$D$6:$D$100)+1))</f>
        <v>0</v>
      </c>
      <c r="H13">
        <f ca="1">SUMIF(Журнал!$C$6:$C$100,E13,Журнал!$N$6:$N$16)</f>
        <v>0</v>
      </c>
      <c r="J13">
        <f>SUMIF(Расходы!$B$6:$B$100,E13,Расходы!$I$6:$I$100)</f>
        <v>0</v>
      </c>
    </row>
    <row r="14" spans="2:11">
      <c r="E14" t="s">
        <v>13</v>
      </c>
      <c r="F14">
        <f t="shared" si="0"/>
        <v>89</v>
      </c>
      <c r="G14">
        <f t="array" ref="G14">SUM((Журнал!$E$6:$E$100&gt;0)*(Журнал!$C$6:$C$100=E14)*(IF(Журнал!$E$6:$E$100&gt;=$D$3,$D$3,Журнал!$E$6:$E$100)-IF(Журнал!$D$6:$D$100&lt;$C$3,$C$3,Журнал!$D$6:$D$100)+1))</f>
        <v>28</v>
      </c>
      <c r="H14">
        <f ca="1">SUMIF(Журнал!$C$6:$C$100,E14,Журнал!$N$6:$N$16)</f>
        <v>0</v>
      </c>
      <c r="J14">
        <f>SUMIF(Расходы!$B$6:$B$100,E14,Расходы!$I$6:$I$100)</f>
        <v>0</v>
      </c>
    </row>
    <row r="15" spans="2:11">
      <c r="G15">
        <f t="array" ref="G15">SUM((Журнал!$E$6:$E$100&gt;0)*(Журнал!$C$6:$C$100=E15)*(IF(Журнал!$E$6:$E$100&gt;=$D$3,$D$3,Журнал!$E$6:$E$100)-IF(Журнал!$D$6:$D$100&lt;$C$3,$C$3,Журнал!$D$6:$D$100)+1))</f>
        <v>0</v>
      </c>
      <c r="H15">
        <f ca="1">SUMIF(Журнал!$C$6:$C$100,E15,Журнал!$N$6:$N$16)</f>
        <v>0</v>
      </c>
      <c r="J15">
        <f>SUMIF(Расходы!$B$6:$B$100,E15,Расходы!$I$6:$I$100)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/>
  <dimension ref="B4:B14"/>
  <sheetViews>
    <sheetView workbookViewId="0">
      <selection activeCell="B6" sqref="B6:B14"/>
    </sheetView>
  </sheetViews>
  <sheetFormatPr baseColWidth="10" defaultColWidth="8.83203125" defaultRowHeight="14" x14ac:dyDescent="0"/>
  <cols>
    <col min="2" max="2" width="23.5" customWidth="1"/>
  </cols>
  <sheetData>
    <row r="4" spans="2:2">
      <c r="B4" s="19" t="s">
        <v>1</v>
      </c>
    </row>
    <row r="5" spans="2:2">
      <c r="B5" s="19"/>
    </row>
    <row r="6" spans="2:2">
      <c r="B6" t="s">
        <v>15</v>
      </c>
    </row>
    <row r="7" spans="2:2">
      <c r="B7" t="s">
        <v>14</v>
      </c>
    </row>
    <row r="8" spans="2:2">
      <c r="B8" t="s">
        <v>16</v>
      </c>
    </row>
    <row r="9" spans="2:2">
      <c r="B9" t="s">
        <v>30</v>
      </c>
    </row>
    <row r="10" spans="2:2">
      <c r="B10" t="s">
        <v>31</v>
      </c>
    </row>
    <row r="11" spans="2:2">
      <c r="B11" t="s">
        <v>17</v>
      </c>
    </row>
    <row r="12" spans="2:2">
      <c r="B12" t="s">
        <v>32</v>
      </c>
    </row>
    <row r="13" spans="2:2">
      <c r="B13" t="s">
        <v>33</v>
      </c>
    </row>
    <row r="14" spans="2:2">
      <c r="B14" t="s">
        <v>13</v>
      </c>
    </row>
  </sheetData>
  <mergeCells count="1">
    <mergeCell ref="B4:B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</vt:lpstr>
      <vt:lpstr>ДАШБОРД</vt:lpstr>
      <vt:lpstr>Расходы</vt:lpstr>
      <vt:lpstr>Отчёты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 SDM</dc:creator>
  <cp:keywords/>
  <dc:description/>
  <cp:lastModifiedBy>Елена</cp:lastModifiedBy>
  <cp:revision/>
  <dcterms:created xsi:type="dcterms:W3CDTF">2006-09-16T00:00:00Z</dcterms:created>
  <dcterms:modified xsi:type="dcterms:W3CDTF">2015-12-13T14:41:20Z</dcterms:modified>
</cp:coreProperties>
</file>