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2435" windowHeight="7485" activeTab="1"/>
  </bookViews>
  <sheets>
    <sheet name="Журнал испытаний" sheetId="1" r:id="rId1"/>
    <sheet name="Таблица Б.1" sheetId="5" r:id="rId2"/>
  </sheets>
  <calcPr calcId="145621"/>
</workbook>
</file>

<file path=xl/calcChain.xml><?xml version="1.0" encoding="utf-8"?>
<calcChain xmlns="http://schemas.openxmlformats.org/spreadsheetml/2006/main">
  <c r="L56" i="5" l="1"/>
  <c r="F19" i="5" l="1"/>
  <c r="J58" i="5"/>
  <c r="J57" i="5"/>
  <c r="J56" i="5"/>
  <c r="E56" i="5"/>
  <c r="D56" i="5"/>
  <c r="K56" i="5" l="1"/>
  <c r="K41" i="5" l="1"/>
  <c r="E28" i="5"/>
  <c r="E27" i="5"/>
  <c r="F27" i="5" s="1"/>
  <c r="E26" i="5"/>
  <c r="E25" i="5"/>
  <c r="E17" i="5"/>
  <c r="E18" i="5"/>
  <c r="E19" i="5"/>
  <c r="E20" i="5"/>
  <c r="E21" i="5"/>
  <c r="E22" i="5"/>
  <c r="E23" i="5"/>
  <c r="E24" i="5"/>
  <c r="F25" i="5" l="1"/>
  <c r="H33" i="5" s="1"/>
  <c r="F23" i="5"/>
  <c r="G33" i="5" s="1"/>
  <c r="F21" i="5"/>
  <c r="F33" i="5" s="1"/>
  <c r="E33" i="5"/>
  <c r="F17" i="5"/>
  <c r="D33" i="5" s="1"/>
  <c r="E41" i="5"/>
  <c r="D41" i="5"/>
  <c r="E15" i="5"/>
  <c r="E16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K53" i="5" l="1"/>
  <c r="K44" i="5"/>
  <c r="F15" i="5"/>
  <c r="E44" i="5"/>
  <c r="E47" i="5"/>
  <c r="E50" i="5"/>
  <c r="E53" i="5"/>
  <c r="J41" i="5"/>
  <c r="D44" i="5"/>
  <c r="D47" i="5"/>
  <c r="D50" i="5"/>
  <c r="D53" i="5"/>
  <c r="C33" i="5" l="1"/>
  <c r="L44" i="5"/>
  <c r="K47" i="5"/>
  <c r="L47" i="5" s="1"/>
  <c r="K50" i="5"/>
  <c r="L50" i="5" s="1"/>
  <c r="L53" i="5"/>
  <c r="L41" i="5"/>
</calcChain>
</file>

<file path=xl/sharedStrings.xml><?xml version="1.0" encoding="utf-8"?>
<sst xmlns="http://schemas.openxmlformats.org/spreadsheetml/2006/main" count="94" uniqueCount="65">
  <si>
    <t>№ испытания</t>
  </si>
  <si>
    <t>№ стаканчика для взвешивания</t>
  </si>
  <si>
    <t>средняя</t>
  </si>
  <si>
    <t>абсолюьтная</t>
  </si>
  <si>
    <t>Таблица Б.1</t>
  </si>
  <si>
    <t>Определение плотности</t>
  </si>
  <si>
    <t>Определение влажности</t>
  </si>
  <si>
    <t>М.О., г. Химки, мкр. Планерная</t>
  </si>
  <si>
    <t>Место отбора грунта:</t>
  </si>
  <si>
    <t>Объект:</t>
  </si>
  <si>
    <t>Дата отбора:</t>
  </si>
  <si>
    <t>Глубина отбора грунта:</t>
  </si>
  <si>
    <t>м.</t>
  </si>
  <si>
    <t>Журнал испытаний грунта методом стандартного уплотнения
по ГОСТ 22733-2002</t>
  </si>
  <si>
    <t>«    » _________ 2014 г.</t>
  </si>
  <si>
    <t>котлован</t>
  </si>
  <si>
    <t>№ 1</t>
  </si>
  <si>
    <t>№ 2</t>
  </si>
  <si>
    <t>№ 3</t>
  </si>
  <si>
    <t>№ 4</t>
  </si>
  <si>
    <r>
      <t xml:space="preserve">Масса, </t>
    </r>
    <r>
      <rPr>
        <b/>
        <sz val="12"/>
        <color theme="1"/>
        <rFont val="Times New Roman"/>
        <family val="1"/>
        <charset val="204"/>
      </rPr>
      <t>г</t>
    </r>
  </si>
  <si>
    <t>СПЕЦСТРОЙ РОССИИ
— 1951 —
ФГУП "ГУССТ № 1 при Спецстрое России"
Строительная лаборатория
Свидетельство об аттестации № 300.341.1 
 ФГУП "ВНИИФТРИ"
7 декабря 2015 г. Лаб. № 34-05/
г. Москва</t>
  </si>
  <si>
    <t xml:space="preserve"> Главному инженеру СУ-1
ФГУП "ГУССТ № 1 при Спецстрое России"</t>
  </si>
  <si>
    <r>
      <rPr>
        <b/>
        <sz val="12"/>
        <color theme="1"/>
        <rFont val="Times New Roman"/>
        <family val="1"/>
        <charset val="204"/>
      </rPr>
      <t xml:space="preserve">Дата испытания: </t>
    </r>
    <r>
      <rPr>
        <sz val="12"/>
        <color theme="1"/>
        <rFont val="Times New Roman"/>
        <family val="1"/>
        <charset val="204"/>
      </rPr>
      <t>7 декабря 2015 г.</t>
    </r>
  </si>
  <si>
    <r>
      <rPr>
        <b/>
        <sz val="12"/>
        <color theme="1"/>
        <rFont val="Times New Roman"/>
        <family val="1"/>
        <charset val="204"/>
      </rPr>
      <t xml:space="preserve">Объект: 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По адресу:</t>
    </r>
    <r>
      <rPr>
        <sz val="12"/>
        <color theme="1"/>
        <rFont val="Times New Roman"/>
        <family val="1"/>
        <charset val="204"/>
      </rPr>
      <t xml:space="preserve"> Торопец</t>
    </r>
  </si>
  <si>
    <r>
      <t xml:space="preserve">РЕЗУЛЬТАТЫ
</t>
    </r>
    <r>
      <rPr>
        <sz val="12"/>
        <color theme="1"/>
        <rFont val="Times New Roman"/>
        <family val="1"/>
        <charset val="204"/>
      </rPr>
      <t>стандартного уплотнения грунта</t>
    </r>
  </si>
  <si>
    <t>№ 5</t>
  </si>
  <si>
    <t>№ 6</t>
  </si>
  <si>
    <t>Расчет количества воды</t>
  </si>
  <si>
    <t>Q</t>
  </si>
  <si>
    <r>
      <t>m</t>
    </r>
    <r>
      <rPr>
        <b/>
        <i/>
        <sz val="12"/>
        <color theme="1"/>
        <rFont val="Calibri"/>
        <family val="2"/>
        <charset val="204"/>
        <scheme val="minor"/>
      </rPr>
      <t>'</t>
    </r>
    <r>
      <rPr>
        <b/>
        <i/>
        <sz val="8"/>
        <color theme="1"/>
        <rFont val="Calibri"/>
        <family val="2"/>
        <charset val="204"/>
        <scheme val="minor"/>
      </rPr>
      <t xml:space="preserve">p </t>
    </r>
  </si>
  <si>
    <r>
      <t>W</t>
    </r>
    <r>
      <rPr>
        <b/>
        <i/>
        <sz val="12"/>
        <color theme="1"/>
        <rFont val="Calibri"/>
        <family val="2"/>
        <charset val="204"/>
        <scheme val="minor"/>
      </rPr>
      <t>₁</t>
    </r>
  </si>
  <si>
    <r>
      <t xml:space="preserve">Q </t>
    </r>
    <r>
      <rPr>
        <sz val="12"/>
        <color theme="1"/>
        <rFont val="Times New Roman"/>
        <family val="1"/>
        <charset val="204"/>
      </rPr>
      <t>- количество воды для доувлажнения грунта, г</t>
    </r>
  </si>
  <si>
    <r>
      <rPr>
        <b/>
        <sz val="12"/>
        <color theme="1"/>
        <rFont val="Times New Roman"/>
        <family val="1"/>
        <charset val="204"/>
      </rPr>
      <t>Нормативные документы:</t>
    </r>
    <r>
      <rPr>
        <sz val="12"/>
        <color theme="1"/>
        <rFont val="Times New Roman"/>
        <family val="1"/>
        <charset val="204"/>
      </rPr>
      <t xml:space="preserve"> ГОСТ 22733-2002; ГОСТ 5180-84.</t>
    </r>
  </si>
  <si>
    <r>
      <rPr>
        <b/>
        <sz val="12"/>
        <color theme="1"/>
        <rFont val="Times New Roman"/>
        <family val="1"/>
        <charset val="204"/>
      </rPr>
      <t>Наименование метода:</t>
    </r>
    <r>
      <rPr>
        <sz val="12"/>
        <color theme="1"/>
        <rFont val="Times New Roman"/>
        <family val="1"/>
        <charset val="204"/>
      </rPr>
      <t xml:space="preserve"> Метод лабораторного определения максимальной плотности при оптимальной влажности.</t>
    </r>
  </si>
  <si>
    <r>
      <t xml:space="preserve"> уплотненного грунта, </t>
    </r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Times New Roman"/>
        <family val="1"/>
        <charset val="204"/>
      </rPr>
      <t>i</t>
    </r>
    <r>
      <rPr>
        <b/>
        <i/>
        <sz val="12"/>
        <color theme="1"/>
        <rFont val="Times New Roman"/>
        <family val="1"/>
        <charset val="204"/>
      </rPr>
      <t>-m</t>
    </r>
    <r>
      <rPr>
        <b/>
        <i/>
        <sz val="8"/>
        <color theme="1"/>
        <rFont val="Times New Roman"/>
        <family val="1"/>
        <charset val="204"/>
      </rPr>
      <t>c</t>
    </r>
  </si>
  <si>
    <r>
      <t xml:space="preserve">формы с уплотненным грунтом </t>
    </r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Times New Roman"/>
        <family val="1"/>
        <charset val="204"/>
      </rPr>
      <t>i</t>
    </r>
  </si>
  <si>
    <r>
      <rPr>
        <b/>
        <sz val="14"/>
        <color theme="1"/>
        <rFont val="Times New Roman"/>
        <family val="1"/>
        <charset val="204"/>
      </rPr>
      <t>ρ</t>
    </r>
    <r>
      <rPr>
        <b/>
        <i/>
        <sz val="8"/>
        <color theme="1"/>
        <rFont val="Times New Roman"/>
        <family val="1"/>
        <charset val="204"/>
      </rPr>
      <t xml:space="preserve">di </t>
    </r>
    <r>
      <rPr>
        <sz val="12"/>
        <color theme="1"/>
        <rFont val="Times New Roman"/>
        <family val="1"/>
        <charset val="204"/>
      </rPr>
      <t xml:space="preserve">плотность сухого грунта
  </t>
    </r>
    <r>
      <rPr>
        <b/>
        <sz val="12"/>
        <color theme="1"/>
        <rFont val="Times New Roman"/>
        <family val="1"/>
        <charset val="204"/>
      </rPr>
      <t xml:space="preserve">г/см³ (по 8.1) </t>
    </r>
  </si>
  <si>
    <r>
      <rPr>
        <b/>
        <sz val="14"/>
        <color theme="1"/>
        <rFont val="Times New Roman"/>
        <family val="1"/>
        <charset val="204"/>
      </rPr>
      <t>ρ</t>
    </r>
    <r>
      <rPr>
        <b/>
        <i/>
        <sz val="8"/>
        <color theme="1"/>
        <rFont val="Times New Roman"/>
        <family val="1"/>
        <charset val="204"/>
      </rPr>
      <t xml:space="preserve">i </t>
    </r>
    <r>
      <rPr>
        <sz val="12"/>
        <color theme="1"/>
        <rFont val="Times New Roman"/>
        <family val="1"/>
        <charset val="204"/>
      </rPr>
      <t xml:space="preserve">плотность грунта,
 </t>
    </r>
    <r>
      <rPr>
        <b/>
        <sz val="12"/>
        <color theme="1"/>
        <rFont val="Times New Roman"/>
        <family val="1"/>
        <charset val="204"/>
      </rPr>
      <t>г/см³ (по 7.4)</t>
    </r>
  </si>
  <si>
    <r>
      <t xml:space="preserve">формы (два крыла и дно) </t>
    </r>
    <r>
      <rPr>
        <b/>
        <sz val="12"/>
        <color rgb="FFFF0000"/>
        <rFont val="Times New Roman"/>
        <family val="1"/>
        <charset val="204"/>
      </rPr>
      <t>БЕЗ ДОП. КОЛЬЦА</t>
    </r>
    <r>
      <rPr>
        <sz val="12"/>
        <color theme="1"/>
        <rFont val="Times New Roman"/>
        <family val="1"/>
        <charset val="204"/>
      </rPr>
      <t xml:space="preserve"> </t>
    </r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Times New Roman"/>
        <family val="1"/>
        <charset val="204"/>
      </rPr>
      <t>c</t>
    </r>
  </si>
  <si>
    <t>Определение влажности для начала испытания</t>
  </si>
  <si>
    <r>
      <t xml:space="preserve">пустого стаканчика, </t>
    </r>
    <r>
      <rPr>
        <b/>
        <i/>
        <sz val="12"/>
        <color theme="1"/>
        <rFont val="Times New Roman"/>
        <family val="1"/>
        <charset val="204"/>
      </rPr>
      <t>m</t>
    </r>
  </si>
  <si>
    <t>m</t>
  </si>
  <si>
    <t>m₁</t>
  </si>
  <si>
    <t>m₀</t>
  </si>
  <si>
    <t>№</t>
  </si>
  <si>
    <t>W</t>
  </si>
  <si>
    <r>
      <rPr>
        <b/>
        <i/>
        <sz val="14"/>
        <color theme="1"/>
        <rFont val="Times New Roman"/>
        <family val="1"/>
        <charset val="204"/>
      </rPr>
      <t>W</t>
    </r>
    <r>
      <rPr>
        <b/>
        <i/>
        <sz val="8"/>
        <color theme="1"/>
        <rFont val="Times New Roman"/>
        <family val="1"/>
        <charset val="204"/>
      </rPr>
      <t>ср</t>
    </r>
  </si>
  <si>
    <r>
      <t xml:space="preserve">Влажность </t>
    </r>
    <r>
      <rPr>
        <b/>
        <i/>
        <sz val="14"/>
        <color theme="1"/>
        <rFont val="Times New Roman"/>
        <family val="1"/>
        <charset val="204"/>
      </rPr>
      <t>W</t>
    </r>
    <r>
      <rPr>
        <b/>
        <i/>
        <sz val="8"/>
        <color theme="1"/>
        <rFont val="Times New Roman"/>
        <family val="1"/>
        <charset val="204"/>
      </rPr>
      <t>i</t>
    </r>
    <r>
      <rPr>
        <b/>
        <i/>
        <sz val="12"/>
        <color theme="1"/>
        <rFont val="Times New Roman"/>
        <family val="1"/>
        <charset val="204"/>
      </rPr>
      <t>, %</t>
    </r>
  </si>
  <si>
    <r>
      <t xml:space="preserve">стаканчика с влажным грунтом, </t>
    </r>
    <r>
      <rPr>
        <b/>
        <i/>
        <sz val="12"/>
        <color theme="1"/>
        <rFont val="Times New Roman"/>
        <family val="1"/>
        <charset val="204"/>
      </rPr>
      <t>m₁</t>
    </r>
  </si>
  <si>
    <t>РЕЗУЛЬТАТЫ УПЛОТНЕНИЯ:</t>
  </si>
  <si>
    <t>№ 10</t>
  </si>
  <si>
    <t>№ 8</t>
  </si>
  <si>
    <t>№ 7</t>
  </si>
  <si>
    <t>№ 9</t>
  </si>
  <si>
    <r>
      <rPr>
        <b/>
        <i/>
        <sz val="12"/>
        <color theme="1"/>
        <rFont val="Times New Roman"/>
        <family val="1"/>
        <charset val="204"/>
      </rPr>
      <t>W</t>
    </r>
    <r>
      <rPr>
        <sz val="12"/>
        <color theme="1"/>
        <rFont val="Times New Roman"/>
        <family val="1"/>
        <charset val="204"/>
      </rPr>
      <t>- влажность грунта, %</t>
    </r>
  </si>
  <si>
    <r>
      <rPr>
        <b/>
        <i/>
        <sz val="12"/>
        <color theme="1"/>
        <rFont val="Times New Roman"/>
        <family val="1"/>
        <charset val="204"/>
      </rPr>
      <t>m</t>
    </r>
    <r>
      <rPr>
        <sz val="12"/>
        <color theme="1"/>
        <rFont val="Times New Roman"/>
        <family val="1"/>
        <charset val="204"/>
      </rPr>
      <t xml:space="preserve"> - масса пустого стаканчика с крышкой, г</t>
    </r>
  </si>
  <si>
    <r>
      <t xml:space="preserve">стаканчика с сухим грунтом, </t>
    </r>
    <r>
      <rPr>
        <b/>
        <i/>
        <sz val="12"/>
        <color theme="1"/>
        <rFont val="Times New Roman"/>
        <family val="1"/>
        <charset val="204"/>
      </rPr>
      <t>m₀</t>
    </r>
  </si>
  <si>
    <r>
      <rPr>
        <b/>
        <i/>
        <sz val="12"/>
        <color theme="1"/>
        <rFont val="Times New Roman"/>
        <family val="1"/>
        <charset val="204"/>
      </rPr>
      <t>W</t>
    </r>
    <r>
      <rPr>
        <b/>
        <i/>
        <sz val="8"/>
        <color theme="1"/>
        <rFont val="Times New Roman"/>
        <family val="1"/>
        <charset val="204"/>
      </rPr>
      <t>g(ср.)</t>
    </r>
    <r>
      <rPr>
        <sz val="12"/>
        <color theme="1"/>
        <rFont val="Times New Roman"/>
        <family val="1"/>
        <charset val="204"/>
      </rPr>
      <t>- естественная влажность грунта, г</t>
    </r>
  </si>
  <si>
    <r>
      <rPr>
        <b/>
        <i/>
        <sz val="12"/>
        <color theme="1"/>
        <rFont val="Times New Roman"/>
        <family val="1"/>
        <charset val="204"/>
      </rPr>
      <t>W</t>
    </r>
    <r>
      <rPr>
        <b/>
        <i/>
        <sz val="14"/>
        <color theme="1"/>
        <rFont val="Calibri"/>
        <family val="2"/>
        <charset val="204"/>
        <scheme val="minor"/>
      </rPr>
      <t>₁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- требуемая влажность, %</t>
    </r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</si>
  <si>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12"/>
        <color theme="1"/>
        <rFont val="Calibri"/>
        <family val="2"/>
        <charset val="204"/>
        <scheme val="minor"/>
      </rPr>
      <t>₁</t>
    </r>
    <r>
      <rPr>
        <sz val="12"/>
        <color theme="1"/>
        <rFont val="Times New Roman"/>
        <family val="1"/>
        <charset val="204"/>
      </rPr>
      <t>- масса влажного грунта со стаканчиком и крышкой, г</t>
    </r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</si>
  <si>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Calibri"/>
        <family val="2"/>
        <charset val="204"/>
        <scheme val="minor"/>
      </rPr>
      <t>i</t>
    </r>
    <r>
      <rPr>
        <sz val="12"/>
        <color theme="1"/>
        <rFont val="Times New Roman"/>
        <family val="1"/>
        <charset val="204"/>
      </rPr>
      <t xml:space="preserve"> - масса цилиндрической части формы с уплотненным грунтом, г</t>
    </r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</si>
  <si>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8"/>
        <color theme="1"/>
        <rFont val="Calibri"/>
        <family val="2"/>
        <charset val="204"/>
        <scheme val="minor"/>
      </rPr>
      <t>c</t>
    </r>
    <r>
      <rPr>
        <b/>
        <i/>
        <sz val="8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- масса цилиндрической части формы без грунта, г</t>
    </r>
  </si>
  <si>
    <r>
      <rPr>
        <b/>
        <i/>
        <sz val="12"/>
        <color theme="1"/>
        <rFont val="Times New Roman"/>
        <family val="1"/>
        <charset val="204"/>
      </rPr>
      <t>m'</t>
    </r>
    <r>
      <rPr>
        <b/>
        <i/>
        <sz val="8"/>
        <color theme="1"/>
        <rFont val="Times New Roman"/>
        <family val="1"/>
        <charset val="204"/>
      </rPr>
      <t>p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- вес грунта, подлежащего увлажнению, г</t>
    </r>
  </si>
  <si>
    <r>
      <rPr>
        <b/>
        <i/>
        <sz val="12"/>
        <color theme="1"/>
        <rFont val="Times New Roman"/>
        <family val="1"/>
        <charset val="204"/>
      </rPr>
      <t>m</t>
    </r>
    <r>
      <rPr>
        <b/>
        <i/>
        <sz val="12"/>
        <color theme="1"/>
        <rFont val="Calibri"/>
        <family val="2"/>
        <charset val="204"/>
        <scheme val="minor"/>
      </rPr>
      <t>₀</t>
    </r>
    <r>
      <rPr>
        <sz val="12"/>
        <color theme="1"/>
        <rFont val="Times New Roman"/>
        <family val="1"/>
        <charset val="204"/>
      </rPr>
      <t>- масса высушенного грута со стаканчиком и крышкой,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</si>
</sst>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1" fontId="6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" fontId="6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spPr>
              <a:ln cap="sq">
                <a:round/>
              </a:ln>
              <a:effectLst>
                <a:glow>
                  <a:schemeClr val="accent1">
                    <a:alpha val="0"/>
                  </a:schemeClr>
                </a:glow>
                <a:softEdge rad="0"/>
              </a:effectLst>
            </c:spPr>
            <c:trendlineType val="movingAvg"/>
            <c:period val="2"/>
            <c:dispRSqr val="0"/>
            <c:dispEq val="0"/>
          </c:trendline>
          <c:xVal>
            <c:numRef>
              <c:f>'Таблица Б.1'!$K$41:$K$58</c:f>
              <c:numCache>
                <c:formatCode>0.00</c:formatCode>
                <c:ptCount val="18"/>
                <c:pt idx="0">
                  <c:v>3.8602380491579829</c:v>
                </c:pt>
                <c:pt idx="3">
                  <c:v>6.1357428204197246</c:v>
                </c:pt>
                <c:pt idx="6">
                  <c:v>8.1428861623828404</c:v>
                </c:pt>
                <c:pt idx="9">
                  <c:v>10.048705494013085</c:v>
                </c:pt>
                <c:pt idx="12">
                  <c:v>11.077215034918725</c:v>
                </c:pt>
                <c:pt idx="15">
                  <c:v>12.784251318703831</c:v>
                </c:pt>
              </c:numCache>
            </c:numRef>
          </c:xVal>
          <c:yVal>
            <c:numRef>
              <c:f>'Таблица Б.1'!$L$41:$L$58</c:f>
              <c:numCache>
                <c:formatCode>0.00</c:formatCode>
                <c:ptCount val="18"/>
                <c:pt idx="0">
                  <c:v>1.6916790338954912</c:v>
                </c:pt>
                <c:pt idx="3">
                  <c:v>1.696033723744258</c:v>
                </c:pt>
                <c:pt idx="6">
                  <c:v>1.7053308710189286</c:v>
                </c:pt>
                <c:pt idx="9">
                  <c:v>1.7265527904767259</c:v>
                </c:pt>
                <c:pt idx="12">
                  <c:v>1.7608507451577315</c:v>
                </c:pt>
                <c:pt idx="15">
                  <c:v>1.7507074524208692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5424"/>
        <c:axId val="4533632"/>
      </c:scatterChart>
      <c:valAx>
        <c:axId val="4535424"/>
        <c:scaling>
          <c:orientation val="minMax"/>
          <c:min val="3.5"/>
        </c:scaling>
        <c:delete val="0"/>
        <c:axPos val="b"/>
        <c:majorGridlines/>
        <c:numFmt formatCode="0.00" sourceLinked="1"/>
        <c:majorTickMark val="none"/>
        <c:minorTickMark val="none"/>
        <c:tickLblPos val="nextTo"/>
        <c:crossAx val="4533632"/>
        <c:crosses val="autoZero"/>
        <c:crossBetween val="midCat"/>
      </c:valAx>
      <c:valAx>
        <c:axId val="453363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4535424"/>
        <c:crosses val="autoZero"/>
        <c:crossBetween val="midCat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legend>
      <c:legendPos val="b"/>
      <c:layout/>
      <c:overlay val="0"/>
    </c:legend>
    <c:plotVisOnly val="1"/>
    <c:dispBlanksAs val="gap"/>
    <c:showDLblsOverMax val="0"/>
  </c:chart>
  <c:spPr>
    <a:effectLst>
      <a:glow>
        <a:schemeClr val="accent1"/>
      </a:glow>
      <a:softEdge rad="0"/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373394</xdr:colOff>
      <xdr:row>9</xdr:row>
      <xdr:rowOff>28575</xdr:rowOff>
    </xdr:from>
    <xdr:to>
      <xdr:col>11</xdr:col>
      <xdr:colOff>457200</xdr:colOff>
      <xdr:row>11</xdr:row>
      <xdr:rowOff>40608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5519" y="28575"/>
          <a:ext cx="683881" cy="450183"/>
        </a:xfrm>
        <a:prstGeom prst="rect">
          <a:avLst/>
        </a:prstGeom>
      </xdr:spPr>
    </xdr:pic>
    <xdr:clientData/>
  </xdr:twoCellAnchor>
  <xdr:twoCellAnchor>
    <xdr:from>
      <xdr:col>1</xdr:col>
      <xdr:colOff>328612</xdr:colOff>
      <xdr:row>59</xdr:row>
      <xdr:rowOff>123831</xdr:rowOff>
    </xdr:from>
    <xdr:to>
      <xdr:col>9</xdr:col>
      <xdr:colOff>566737</xdr:colOff>
      <xdr:row>73</xdr:row>
      <xdr:rowOff>66681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view="pageLayout" topLeftCell="A19" zoomScaleNormal="100" workbookViewId="0">
      <selection activeCell="D15" sqref="D15"/>
    </sheetView>
  </sheetViews>
  <sheetFormatPr defaultColWidth="9.140625" defaultRowHeight="15.75" x14ac:dyDescent="0.25"/>
  <cols>
    <col min="1" max="1" width="6.42578125" style="1" customWidth="1"/>
    <col min="2" max="2" width="7.42578125" style="1" customWidth="1"/>
    <col min="3" max="3" width="2.7109375" style="1" customWidth="1"/>
    <col min="4" max="4" width="7.140625" style="1" customWidth="1"/>
    <col min="5" max="5" width="7.42578125" style="1" customWidth="1"/>
    <col min="6" max="6" width="5.85546875" style="1" customWidth="1"/>
    <col min="7" max="12" width="7.42578125" style="1" customWidth="1"/>
  </cols>
  <sheetData>
    <row r="1" spans="1:12" ht="53.25" customHeight="1" x14ac:dyDescent="0.25">
      <c r="A1" s="41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5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25">
      <c r="A3" s="42" t="s">
        <v>9</v>
      </c>
      <c r="B3" s="42"/>
      <c r="C3" s="43" t="s">
        <v>7</v>
      </c>
      <c r="D3" s="43"/>
      <c r="E3" s="43"/>
      <c r="F3" s="43"/>
      <c r="G3" s="43"/>
      <c r="H3" s="43"/>
      <c r="I3" s="43"/>
      <c r="J3" s="43"/>
      <c r="K3" s="43"/>
      <c r="L3" s="43"/>
    </row>
    <row r="4" spans="1:12" ht="15.75" customHeight="1" x14ac:dyDescent="0.25">
      <c r="A4" s="42" t="s">
        <v>8</v>
      </c>
      <c r="B4" s="42"/>
      <c r="C4" s="42"/>
      <c r="D4" s="42"/>
      <c r="E4" s="43" t="s">
        <v>15</v>
      </c>
      <c r="F4" s="43"/>
      <c r="G4" s="43"/>
      <c r="H4" s="43"/>
      <c r="I4" s="43"/>
      <c r="J4" s="43"/>
      <c r="K4" s="43"/>
      <c r="L4" s="43"/>
    </row>
    <row r="5" spans="1:12" ht="15.75" customHeight="1" x14ac:dyDescent="0.25">
      <c r="A5" s="42" t="s">
        <v>11</v>
      </c>
      <c r="B5" s="42"/>
      <c r="C5" s="42"/>
      <c r="D5" s="42"/>
      <c r="E5" s="7"/>
      <c r="F5" s="9" t="s">
        <v>12</v>
      </c>
      <c r="G5" s="6"/>
      <c r="H5" s="6"/>
      <c r="I5" s="6"/>
      <c r="J5" s="6"/>
      <c r="K5" s="6"/>
      <c r="L5"/>
    </row>
    <row r="6" spans="1:12" x14ac:dyDescent="0.25">
      <c r="A6" s="44" t="s">
        <v>10</v>
      </c>
      <c r="B6" s="44"/>
      <c r="C6" s="45" t="s">
        <v>14</v>
      </c>
      <c r="D6" s="45"/>
      <c r="E6" s="45"/>
      <c r="F6" s="45"/>
      <c r="G6" s="8"/>
      <c r="H6" s="8"/>
      <c r="I6" s="8"/>
      <c r="J6" s="8"/>
      <c r="K6" s="8"/>
      <c r="L6" s="8"/>
    </row>
  </sheetData>
  <mergeCells count="8">
    <mergeCell ref="A1:L1"/>
    <mergeCell ref="A3:B3"/>
    <mergeCell ref="C3:L3"/>
    <mergeCell ref="A5:D5"/>
    <mergeCell ref="A6:B6"/>
    <mergeCell ref="A4:D4"/>
    <mergeCell ref="C6:F6"/>
    <mergeCell ref="E4:L4"/>
  </mergeCells>
  <pageMargins left="0.7" right="0.7" top="0.4270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showGridLines="0" tabSelected="1" view="pageLayout" topLeftCell="A44" zoomScale="85" zoomScaleNormal="100" zoomScalePageLayoutView="85" workbookViewId="0">
      <selection activeCell="E78" sqref="E78"/>
    </sheetView>
  </sheetViews>
  <sheetFormatPr defaultColWidth="9.140625" defaultRowHeight="15.75" x14ac:dyDescent="0.25"/>
  <cols>
    <col min="1" max="2" width="7.42578125" style="2" customWidth="1"/>
    <col min="3" max="3" width="9.5703125" style="2" customWidth="1"/>
    <col min="4" max="6" width="7.42578125" style="2" customWidth="1"/>
    <col min="7" max="7" width="6" style="2" customWidth="1"/>
    <col min="8" max="8" width="7.7109375" style="2" customWidth="1"/>
    <col min="9" max="9" width="7.42578125" style="2" customWidth="1"/>
    <col min="10" max="10" width="8.7109375" style="2" customWidth="1"/>
    <col min="11" max="12" width="8.42578125" style="2" customWidth="1"/>
  </cols>
  <sheetData>
    <row r="1" spans="1:24" ht="19.5" hidden="1" customHeight="1" x14ac:dyDescent="0.25">
      <c r="A1" s="85" t="s">
        <v>21</v>
      </c>
      <c r="B1" s="85"/>
      <c r="C1" s="85"/>
      <c r="D1" s="85"/>
      <c r="E1" s="85"/>
      <c r="F1" s="85"/>
      <c r="G1" s="86"/>
      <c r="H1" s="86"/>
      <c r="I1" s="86"/>
      <c r="J1" s="86"/>
      <c r="K1" s="86"/>
      <c r="L1" s="86"/>
    </row>
    <row r="2" spans="1:24" ht="54.75" hidden="1" customHeight="1" x14ac:dyDescent="0.25">
      <c r="A2" s="85"/>
      <c r="B2" s="85"/>
      <c r="C2" s="85"/>
      <c r="D2" s="85"/>
      <c r="E2" s="85"/>
      <c r="F2" s="85"/>
      <c r="G2" s="87" t="s">
        <v>22</v>
      </c>
      <c r="H2" s="87"/>
      <c r="I2" s="87"/>
      <c r="J2" s="87"/>
      <c r="K2" s="87"/>
      <c r="L2" s="87"/>
    </row>
    <row r="3" spans="1:24" ht="15.75" hidden="1" customHeight="1" x14ac:dyDescent="0.25">
      <c r="A3" s="85"/>
      <c r="B3" s="85"/>
      <c r="C3" s="85"/>
      <c r="D3" s="85"/>
      <c r="E3" s="85"/>
      <c r="F3" s="85"/>
      <c r="G3" s="87"/>
      <c r="H3" s="87"/>
      <c r="I3" s="87"/>
      <c r="J3" s="87"/>
      <c r="K3" s="87"/>
      <c r="L3" s="87"/>
    </row>
    <row r="4" spans="1:24" ht="15.75" hidden="1" customHeight="1" x14ac:dyDescent="0.25">
      <c r="A4" s="85"/>
      <c r="B4" s="85"/>
      <c r="C4" s="85"/>
      <c r="D4" s="85"/>
      <c r="E4" s="85"/>
      <c r="F4" s="85"/>
      <c r="G4" s="59" t="s">
        <v>24</v>
      </c>
      <c r="H4" s="79"/>
      <c r="I4" s="79"/>
      <c r="J4" s="79"/>
      <c r="K4" s="79"/>
      <c r="L4" s="79"/>
    </row>
    <row r="5" spans="1:24" ht="15.75" hidden="1" customHeight="1" x14ac:dyDescent="0.25">
      <c r="A5" s="85"/>
      <c r="B5" s="85"/>
      <c r="C5" s="85"/>
      <c r="D5" s="85"/>
      <c r="E5" s="85"/>
      <c r="F5" s="85"/>
      <c r="G5" s="79"/>
      <c r="H5" s="79"/>
      <c r="I5" s="79"/>
      <c r="J5" s="79"/>
      <c r="K5" s="79"/>
      <c r="L5" s="79"/>
    </row>
    <row r="6" spans="1:24" ht="15.75" hidden="1" customHeight="1" x14ac:dyDescent="0.25">
      <c r="A6" s="85"/>
      <c r="B6" s="85"/>
      <c r="C6" s="85"/>
      <c r="D6" s="85"/>
      <c r="E6" s="85"/>
      <c r="F6" s="85"/>
      <c r="G6" s="79"/>
      <c r="H6" s="79"/>
      <c r="I6" s="79"/>
      <c r="J6" s="79"/>
      <c r="K6" s="79"/>
      <c r="L6" s="79"/>
    </row>
    <row r="7" spans="1:24" ht="15.75" hidden="1" customHeight="1" x14ac:dyDescent="0.25">
      <c r="A7" s="85"/>
      <c r="B7" s="85"/>
      <c r="C7" s="85"/>
      <c r="D7" s="85"/>
      <c r="E7" s="85"/>
      <c r="F7" s="85"/>
      <c r="G7" s="79"/>
      <c r="H7" s="79"/>
      <c r="I7" s="79"/>
      <c r="J7" s="79"/>
      <c r="K7" s="79"/>
      <c r="L7" s="79"/>
    </row>
    <row r="8" spans="1:24" ht="15.75" hidden="1" customHeight="1" x14ac:dyDescent="0.25">
      <c r="A8" s="85"/>
      <c r="B8" s="85"/>
      <c r="C8" s="85"/>
      <c r="D8" s="85"/>
      <c r="E8" s="85"/>
      <c r="F8" s="85"/>
      <c r="G8" s="79"/>
      <c r="H8" s="79"/>
      <c r="I8" s="79"/>
      <c r="J8" s="79"/>
      <c r="K8" s="79"/>
      <c r="L8" s="79"/>
    </row>
    <row r="9" spans="1:24" ht="57" hidden="1" customHeight="1" x14ac:dyDescent="0.25">
      <c r="A9" s="88" t="s">
        <v>25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</row>
    <row r="10" spans="1:24" ht="17.25" customHeight="1" x14ac:dyDescent="0.25">
      <c r="A10" s="79" t="s">
        <v>23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24" ht="17.25" customHeight="1" x14ac:dyDescent="0.25">
      <c r="A11" s="79" t="s">
        <v>33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24" ht="35.25" customHeight="1" x14ac:dyDescent="0.25">
      <c r="A12" s="59" t="s">
        <v>34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24" ht="30.75" customHeight="1" x14ac:dyDescent="0.25">
      <c r="A13" s="82" t="s">
        <v>40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24" ht="26.25" customHeight="1" x14ac:dyDescent="0.25">
      <c r="A14" s="23" t="s">
        <v>45</v>
      </c>
      <c r="B14" s="21" t="s">
        <v>42</v>
      </c>
      <c r="C14" s="21" t="s">
        <v>43</v>
      </c>
      <c r="D14" s="21" t="s">
        <v>44</v>
      </c>
      <c r="E14" s="22" t="s">
        <v>46</v>
      </c>
      <c r="F14" s="21" t="s">
        <v>47</v>
      </c>
      <c r="G14" s="33"/>
      <c r="H14" s="66" t="s">
        <v>56</v>
      </c>
      <c r="I14" s="66"/>
      <c r="J14" s="66"/>
      <c r="K14" s="66"/>
      <c r="L14" s="66"/>
      <c r="M14" s="11"/>
      <c r="N14" s="12"/>
      <c r="O14" s="17"/>
      <c r="P14" s="25"/>
      <c r="Q14" s="25"/>
      <c r="R14" s="2"/>
      <c r="S14" s="2"/>
      <c r="T14" s="2"/>
      <c r="U14" s="2"/>
      <c r="V14" s="2"/>
      <c r="W14" s="2"/>
      <c r="X14" s="11"/>
    </row>
    <row r="15" spans="1:24" ht="15" customHeight="1" x14ac:dyDescent="0.25">
      <c r="A15" s="16" t="s">
        <v>17</v>
      </c>
      <c r="B15" s="19">
        <v>11.93</v>
      </c>
      <c r="C15" s="19">
        <v>48.55</v>
      </c>
      <c r="D15" s="19">
        <v>48.31</v>
      </c>
      <c r="E15" s="20">
        <f>(C15-D15)/(D15-B15)*100</f>
        <v>0.65970313358987043</v>
      </c>
      <c r="F15" s="83">
        <f>ROUND(AVERAGE(E15:E16),1)</f>
        <v>0.7</v>
      </c>
      <c r="G15" s="33"/>
      <c r="H15" s="67" t="s">
        <v>60</v>
      </c>
      <c r="I15" s="67"/>
      <c r="J15" s="67"/>
      <c r="K15" s="67"/>
      <c r="L15" s="67"/>
      <c r="M15" s="11"/>
      <c r="N15" s="12"/>
      <c r="O15" s="17"/>
      <c r="P15" s="25"/>
      <c r="Q15" s="25"/>
      <c r="R15" s="2"/>
      <c r="S15" s="2"/>
      <c r="T15" s="2"/>
      <c r="U15" s="2"/>
      <c r="V15" s="2"/>
      <c r="W15" s="2"/>
      <c r="X15" s="11"/>
    </row>
    <row r="16" spans="1:24" ht="15" customHeight="1" x14ac:dyDescent="0.25">
      <c r="A16" s="16" t="s">
        <v>19</v>
      </c>
      <c r="B16" s="19">
        <v>12.46</v>
      </c>
      <c r="C16" s="19">
        <v>63.63</v>
      </c>
      <c r="D16" s="19">
        <v>63.26</v>
      </c>
      <c r="E16" s="20">
        <f>(C16-D16)/(D16-B16)*100</f>
        <v>0.72834645669292242</v>
      </c>
      <c r="F16" s="84"/>
      <c r="G16" s="33"/>
      <c r="H16" s="67"/>
      <c r="I16" s="67"/>
      <c r="J16" s="67"/>
      <c r="K16" s="67"/>
      <c r="L16" s="67"/>
      <c r="M16" s="11"/>
      <c r="N16" s="12"/>
      <c r="O16" s="17"/>
      <c r="P16" s="25"/>
      <c r="Q16" s="25"/>
      <c r="R16" s="2"/>
      <c r="S16" s="2"/>
      <c r="T16" s="2"/>
      <c r="U16" s="2"/>
      <c r="V16" s="2"/>
      <c r="W16" s="2"/>
      <c r="X16" s="11"/>
    </row>
    <row r="17" spans="1:24" ht="15" customHeight="1" x14ac:dyDescent="0.25">
      <c r="A17" s="30" t="s">
        <v>27</v>
      </c>
      <c r="B17" s="19">
        <v>11.42</v>
      </c>
      <c r="C17" s="19">
        <v>32.01</v>
      </c>
      <c r="D17" s="19">
        <v>31.28</v>
      </c>
      <c r="E17" s="20">
        <f t="shared" ref="E17:E24" si="0">(C17-D17)/(D17-B17)*100</f>
        <v>3.6757301107754126</v>
      </c>
      <c r="F17" s="83">
        <f t="shared" ref="F17" si="1">ROUND(AVERAGE(E17:E18),1)</f>
        <v>3.6</v>
      </c>
      <c r="G17" s="33"/>
      <c r="H17" s="67" t="s">
        <v>64</v>
      </c>
      <c r="I17" s="67"/>
      <c r="J17" s="67"/>
      <c r="K17" s="67"/>
      <c r="L17" s="67"/>
      <c r="M17" s="11"/>
      <c r="N17" s="12"/>
      <c r="O17" s="31"/>
      <c r="P17" s="25"/>
      <c r="Q17" s="25"/>
      <c r="R17" s="2"/>
      <c r="S17" s="2"/>
      <c r="T17" s="2"/>
      <c r="U17" s="2"/>
      <c r="V17" s="2"/>
      <c r="W17" s="2"/>
      <c r="X17" s="11"/>
    </row>
    <row r="18" spans="1:24" ht="15" customHeight="1" x14ac:dyDescent="0.25">
      <c r="A18" s="30" t="s">
        <v>19</v>
      </c>
      <c r="B18" s="19">
        <v>12.46</v>
      </c>
      <c r="C18" s="19">
        <v>28.22</v>
      </c>
      <c r="D18" s="19">
        <v>27.67</v>
      </c>
      <c r="E18" s="20">
        <f t="shared" si="0"/>
        <v>3.6160420775805204</v>
      </c>
      <c r="F18" s="84"/>
      <c r="G18" s="33"/>
      <c r="H18" s="67"/>
      <c r="I18" s="67"/>
      <c r="J18" s="67"/>
      <c r="K18" s="67"/>
      <c r="L18" s="67"/>
      <c r="M18" s="11"/>
      <c r="N18" s="12"/>
      <c r="O18" s="31"/>
      <c r="P18" s="25"/>
      <c r="Q18" s="25"/>
      <c r="R18" s="2"/>
      <c r="S18" s="2"/>
      <c r="T18" s="2"/>
      <c r="U18" s="2"/>
      <c r="V18" s="2"/>
      <c r="W18" s="2"/>
      <c r="X18" s="11"/>
    </row>
    <row r="19" spans="1:24" ht="15" customHeight="1" x14ac:dyDescent="0.25">
      <c r="A19" s="38" t="s">
        <v>51</v>
      </c>
      <c r="B19" s="19">
        <v>11.94</v>
      </c>
      <c r="C19" s="19">
        <v>34.76</v>
      </c>
      <c r="D19" s="19">
        <v>33.450000000000003</v>
      </c>
      <c r="E19" s="20">
        <f t="shared" si="0"/>
        <v>6.0901906090190367</v>
      </c>
      <c r="F19" s="83">
        <f t="shared" ref="F19" si="2">ROUND(AVERAGE(E19:E20),1)</f>
        <v>6.2</v>
      </c>
      <c r="G19" s="33"/>
      <c r="H19" s="67" t="s">
        <v>55</v>
      </c>
      <c r="I19" s="67"/>
      <c r="J19" s="67"/>
      <c r="K19" s="67"/>
      <c r="L19" s="67"/>
      <c r="M19" s="11"/>
      <c r="N19" s="12"/>
      <c r="O19" s="31"/>
      <c r="P19" s="25"/>
      <c r="Q19" s="25"/>
      <c r="R19" s="2"/>
      <c r="S19" s="2"/>
      <c r="T19" s="2"/>
      <c r="U19" s="2"/>
      <c r="V19" s="2"/>
      <c r="W19" s="2"/>
      <c r="X19" s="11"/>
    </row>
    <row r="20" spans="1:24" ht="15" customHeight="1" x14ac:dyDescent="0.25">
      <c r="A20" s="38" t="s">
        <v>52</v>
      </c>
      <c r="B20" s="19">
        <v>10.68</v>
      </c>
      <c r="C20" s="19">
        <v>30.79</v>
      </c>
      <c r="D20" s="19">
        <v>29.6</v>
      </c>
      <c r="E20" s="20">
        <f t="shared" si="0"/>
        <v>6.2896405919661618</v>
      </c>
      <c r="F20" s="84"/>
      <c r="G20" s="33"/>
      <c r="H20" s="68" t="s">
        <v>32</v>
      </c>
      <c r="I20" s="68"/>
      <c r="J20" s="68"/>
      <c r="K20" s="68"/>
      <c r="L20" s="68"/>
      <c r="M20" s="34"/>
      <c r="N20" s="34"/>
      <c r="O20" s="34"/>
      <c r="P20" s="34"/>
      <c r="Q20" s="34"/>
      <c r="R20" s="34"/>
      <c r="S20" s="34"/>
      <c r="T20" s="2"/>
      <c r="U20" s="2"/>
      <c r="V20" s="2"/>
      <c r="W20" s="2"/>
      <c r="X20" s="11"/>
    </row>
    <row r="21" spans="1:24" ht="15" customHeight="1" x14ac:dyDescent="0.25">
      <c r="A21" s="38" t="s">
        <v>53</v>
      </c>
      <c r="B21" s="19">
        <v>12.53</v>
      </c>
      <c r="C21" s="19">
        <v>35.090000000000003</v>
      </c>
      <c r="D21" s="19">
        <v>33.380000000000003</v>
      </c>
      <c r="E21" s="20">
        <f t="shared" si="0"/>
        <v>8.2014388489208674</v>
      </c>
      <c r="F21" s="83">
        <f t="shared" ref="F21" si="3">ROUND(AVERAGE(E21:E22),1)</f>
        <v>8.1999999999999993</v>
      </c>
      <c r="G21" s="33"/>
      <c r="H21" s="68"/>
      <c r="I21" s="68"/>
      <c r="J21" s="68"/>
      <c r="K21" s="68"/>
      <c r="L21" s="68"/>
      <c r="M21" s="11"/>
      <c r="N21" s="12"/>
      <c r="O21" s="31"/>
      <c r="P21" s="25"/>
      <c r="Q21" s="25"/>
      <c r="R21" s="2"/>
      <c r="S21" s="2"/>
      <c r="T21" s="2"/>
      <c r="U21" s="2"/>
      <c r="V21" s="2"/>
      <c r="W21" s="2"/>
      <c r="X21" s="11"/>
    </row>
    <row r="22" spans="1:24" ht="15" customHeight="1" x14ac:dyDescent="0.25">
      <c r="A22" s="38" t="s">
        <v>16</v>
      </c>
      <c r="B22" s="19">
        <v>10.75</v>
      </c>
      <c r="C22" s="19">
        <v>35.49</v>
      </c>
      <c r="D22" s="19">
        <v>33.630000000000003</v>
      </c>
      <c r="E22" s="20">
        <f t="shared" si="0"/>
        <v>8.1293706293706265</v>
      </c>
      <c r="F22" s="84"/>
      <c r="G22" s="33"/>
      <c r="H22" s="67" t="s">
        <v>63</v>
      </c>
      <c r="I22" s="67"/>
      <c r="J22" s="67"/>
      <c r="K22" s="67"/>
      <c r="L22" s="67"/>
      <c r="M22" s="11"/>
      <c r="N22" s="12"/>
      <c r="O22" s="31"/>
      <c r="P22" s="25"/>
      <c r="Q22" s="25"/>
      <c r="R22" s="2"/>
      <c r="S22" s="2"/>
      <c r="T22" s="2"/>
      <c r="U22" s="2"/>
      <c r="V22" s="2"/>
      <c r="W22" s="2"/>
      <c r="X22" s="11"/>
    </row>
    <row r="23" spans="1:24" ht="15" customHeight="1" x14ac:dyDescent="0.25">
      <c r="A23" s="38" t="s">
        <v>26</v>
      </c>
      <c r="B23" s="19">
        <v>12.4</v>
      </c>
      <c r="C23" s="19">
        <v>37.369999999999997</v>
      </c>
      <c r="D23" s="19">
        <v>35.15</v>
      </c>
      <c r="E23" s="20">
        <f t="shared" si="0"/>
        <v>9.7582417582417538</v>
      </c>
      <c r="F23" s="49">
        <f t="shared" ref="F23:F27" si="4">ROUND(AVERAGE(E23:E24),1)</f>
        <v>10.1</v>
      </c>
      <c r="G23" s="33"/>
      <c r="H23" s="67"/>
      <c r="I23" s="67"/>
      <c r="J23" s="67"/>
      <c r="K23" s="67"/>
      <c r="L23" s="67"/>
      <c r="M23" s="11"/>
      <c r="N23" s="12"/>
      <c r="O23" s="31"/>
      <c r="P23" s="25"/>
      <c r="Q23" s="25"/>
      <c r="R23" s="2"/>
      <c r="S23" s="2"/>
      <c r="T23" s="2"/>
      <c r="U23" s="2"/>
      <c r="V23" s="2"/>
      <c r="W23" s="2"/>
      <c r="X23" s="11"/>
    </row>
    <row r="24" spans="1:24" ht="15" customHeight="1" x14ac:dyDescent="0.25">
      <c r="A24" s="38" t="s">
        <v>18</v>
      </c>
      <c r="B24" s="19">
        <v>13</v>
      </c>
      <c r="C24" s="19">
        <v>36.92</v>
      </c>
      <c r="D24" s="19">
        <v>34.67</v>
      </c>
      <c r="E24" s="20">
        <f t="shared" si="0"/>
        <v>10.383017997231194</v>
      </c>
      <c r="F24" s="49"/>
      <c r="G24" s="33"/>
      <c r="H24" s="67" t="s">
        <v>59</v>
      </c>
      <c r="I24" s="67"/>
      <c r="J24" s="67"/>
      <c r="K24" s="67"/>
      <c r="L24" s="67"/>
      <c r="M24" s="11"/>
      <c r="N24" s="12"/>
      <c r="O24" s="31"/>
      <c r="P24" s="25"/>
      <c r="Q24" s="25"/>
      <c r="R24" s="2"/>
      <c r="S24" s="2"/>
      <c r="T24" s="2"/>
      <c r="U24" s="2"/>
      <c r="V24" s="2"/>
      <c r="W24" s="2"/>
      <c r="X24" s="11"/>
    </row>
    <row r="25" spans="1:24" ht="15" customHeight="1" x14ac:dyDescent="0.25">
      <c r="A25" s="38" t="s">
        <v>51</v>
      </c>
      <c r="B25" s="19">
        <v>11.94</v>
      </c>
      <c r="C25" s="19">
        <v>37.659999999999997</v>
      </c>
      <c r="D25" s="19">
        <v>34.92</v>
      </c>
      <c r="E25" s="20">
        <f t="shared" ref="E25:E26" si="5">(C25-D25)/(D25-B25)*100</f>
        <v>11.923411662315033</v>
      </c>
      <c r="F25" s="49">
        <f t="shared" si="4"/>
        <v>11.3</v>
      </c>
      <c r="G25" s="25"/>
      <c r="H25" s="67" t="s">
        <v>58</v>
      </c>
      <c r="I25" s="67"/>
      <c r="J25" s="67"/>
      <c r="K25" s="67"/>
      <c r="L25" s="67"/>
      <c r="M25" s="11"/>
      <c r="N25" s="12"/>
      <c r="O25" s="31"/>
      <c r="P25" s="25"/>
      <c r="Q25" s="25"/>
      <c r="R25" s="2"/>
      <c r="S25" s="2"/>
      <c r="T25" s="2"/>
      <c r="U25" s="2"/>
      <c r="V25" s="2"/>
      <c r="W25" s="2"/>
      <c r="X25" s="11"/>
    </row>
    <row r="26" spans="1:24" ht="15" customHeight="1" x14ac:dyDescent="0.25">
      <c r="A26" s="38" t="s">
        <v>17</v>
      </c>
      <c r="B26" s="19">
        <v>11.96</v>
      </c>
      <c r="C26" s="19">
        <v>35.42</v>
      </c>
      <c r="D26" s="19">
        <v>33.14</v>
      </c>
      <c r="E26" s="20">
        <f t="shared" si="5"/>
        <v>10.764872521246465</v>
      </c>
      <c r="F26" s="49"/>
      <c r="G26" s="25"/>
      <c r="H26" s="59" t="s">
        <v>61</v>
      </c>
      <c r="I26" s="59"/>
      <c r="J26" s="59"/>
      <c r="K26" s="59"/>
      <c r="L26" s="59"/>
      <c r="M26" s="11"/>
      <c r="N26" s="12"/>
      <c r="O26" s="31"/>
      <c r="P26" s="25"/>
      <c r="Q26" s="25"/>
      <c r="R26" s="2"/>
      <c r="S26" s="2"/>
      <c r="T26" s="2"/>
      <c r="U26" s="2"/>
      <c r="V26" s="2"/>
      <c r="W26" s="2"/>
      <c r="X26" s="11"/>
    </row>
    <row r="27" spans="1:24" ht="15" customHeight="1" x14ac:dyDescent="0.25">
      <c r="A27" s="18" t="s">
        <v>18</v>
      </c>
      <c r="B27" s="19">
        <v>13</v>
      </c>
      <c r="C27" s="19">
        <v>35.9</v>
      </c>
      <c r="D27" s="19">
        <v>33.340000000000003</v>
      </c>
      <c r="E27" s="20">
        <f t="shared" ref="E27:E28" si="6">(C27-D27)/(D27-B27)*100</f>
        <v>12.586037364798401</v>
      </c>
      <c r="F27" s="49">
        <f t="shared" si="4"/>
        <v>12.7</v>
      </c>
      <c r="G27" s="25"/>
      <c r="H27" s="59"/>
      <c r="I27" s="59"/>
      <c r="J27" s="59"/>
      <c r="K27" s="59"/>
      <c r="L27" s="59"/>
      <c r="M27" s="11"/>
      <c r="N27" s="12"/>
      <c r="O27" s="31"/>
      <c r="P27" s="25"/>
      <c r="Q27" s="25"/>
      <c r="R27" s="2"/>
      <c r="S27" s="2"/>
      <c r="T27" s="2"/>
      <c r="U27" s="2"/>
      <c r="V27" s="2"/>
      <c r="W27" s="2"/>
      <c r="X27" s="11"/>
    </row>
    <row r="28" spans="1:24" ht="15" customHeight="1" x14ac:dyDescent="0.25">
      <c r="A28" s="18" t="s">
        <v>27</v>
      </c>
      <c r="B28" s="19">
        <v>11.42</v>
      </c>
      <c r="C28" s="19">
        <v>33.869999999999997</v>
      </c>
      <c r="D28" s="19">
        <v>31.32</v>
      </c>
      <c r="E28" s="20">
        <f t="shared" si="6"/>
        <v>12.81407035175878</v>
      </c>
      <c r="F28" s="49"/>
      <c r="G28" s="25"/>
      <c r="H28" s="59" t="s">
        <v>62</v>
      </c>
      <c r="I28" s="59"/>
      <c r="J28" s="59"/>
      <c r="K28" s="59"/>
      <c r="L28" s="59"/>
      <c r="M28" s="11"/>
      <c r="N28" s="12"/>
      <c r="O28" s="31"/>
      <c r="P28" s="25"/>
      <c r="Q28" s="25"/>
      <c r="R28" s="2"/>
      <c r="S28" s="2"/>
      <c r="T28" s="2"/>
      <c r="U28" s="2"/>
      <c r="V28" s="2"/>
      <c r="W28" s="2"/>
      <c r="X28" s="11"/>
    </row>
    <row r="29" spans="1:24" ht="17.25" customHeight="1" x14ac:dyDescent="0.25">
      <c r="A29" s="24"/>
      <c r="B29" s="24"/>
      <c r="C29" s="24"/>
      <c r="D29" s="24"/>
      <c r="E29" s="36"/>
      <c r="F29" s="32"/>
      <c r="G29" s="25"/>
      <c r="H29" s="59"/>
      <c r="I29" s="59"/>
      <c r="J29" s="59"/>
      <c r="K29" s="59"/>
      <c r="L29" s="59"/>
      <c r="M29" s="11"/>
      <c r="N29" s="12"/>
      <c r="O29" s="31"/>
      <c r="P29" s="25"/>
      <c r="Q29" s="25"/>
      <c r="R29" s="2"/>
      <c r="S29" s="2"/>
      <c r="T29" s="2"/>
      <c r="U29" s="2"/>
      <c r="V29" s="2"/>
      <c r="W29" s="2"/>
      <c r="X29" s="11"/>
    </row>
    <row r="30" spans="1:24" ht="27.75" customHeight="1" x14ac:dyDescent="0.25">
      <c r="A30" s="82" t="s">
        <v>28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24" ht="17.25" customHeight="1" x14ac:dyDescent="0.25">
      <c r="A31" s="80" t="s">
        <v>31</v>
      </c>
      <c r="B31" s="81"/>
      <c r="C31" s="26">
        <v>4</v>
      </c>
      <c r="D31" s="26">
        <v>6</v>
      </c>
      <c r="E31" s="26">
        <v>8</v>
      </c>
      <c r="F31" s="26">
        <v>10</v>
      </c>
      <c r="G31" s="26">
        <v>12</v>
      </c>
      <c r="H31" s="26">
        <v>14</v>
      </c>
      <c r="I31" s="28"/>
      <c r="J31" s="28"/>
      <c r="K31" s="28"/>
      <c r="L31" s="28"/>
    </row>
    <row r="32" spans="1:24" ht="17.25" customHeight="1" x14ac:dyDescent="0.25">
      <c r="A32" s="80" t="s">
        <v>30</v>
      </c>
      <c r="B32" s="81"/>
      <c r="C32" s="27">
        <v>3000</v>
      </c>
      <c r="D32" s="27">
        <v>2935</v>
      </c>
      <c r="E32" s="27">
        <v>2925</v>
      </c>
      <c r="F32" s="27">
        <v>2880</v>
      </c>
      <c r="G32" s="27">
        <v>2937</v>
      </c>
      <c r="H32" s="27">
        <v>2790</v>
      </c>
      <c r="I32" s="29"/>
      <c r="J32" s="29"/>
      <c r="K32" s="29"/>
      <c r="L32" s="29"/>
    </row>
    <row r="33" spans="1:12" ht="24.75" customHeight="1" x14ac:dyDescent="0.25">
      <c r="A33" s="80" t="s">
        <v>29</v>
      </c>
      <c r="B33" s="81"/>
      <c r="C33" s="15">
        <f>(C32/1+0.01*F15)*0.01*(C31-F15)</f>
        <v>99.000230999999999</v>
      </c>
      <c r="D33" s="15">
        <f>(D32/1+0.01*F17)*0.01*(D31-F17)</f>
        <v>70.440864000000005</v>
      </c>
      <c r="E33" s="15">
        <f>(E32/1+0.01*F19)*0.01*(E31-F19)</f>
        <v>52.651115999999988</v>
      </c>
      <c r="F33" s="15">
        <f>(F32/1+0.01*F21)*0.01*(F31-F21)</f>
        <v>51.841476000000014</v>
      </c>
      <c r="G33" s="15">
        <f>(G32/1+0.01*F23)*0.01*(G31-F23)</f>
        <v>55.804919000000012</v>
      </c>
      <c r="H33" s="15">
        <f>(H32/1+0.01*F25)*0.01*(H31-F25)</f>
        <v>75.333050999999969</v>
      </c>
      <c r="I33" s="29"/>
      <c r="J33" s="29"/>
      <c r="K33" s="29"/>
      <c r="L33" s="29"/>
    </row>
    <row r="34" spans="1:12" ht="7.5" customHeight="1" x14ac:dyDescent="0.25">
      <c r="A34" s="35"/>
      <c r="B34" s="35"/>
      <c r="C34" s="37"/>
      <c r="D34" s="37"/>
      <c r="E34" s="37"/>
      <c r="F34" s="37"/>
      <c r="G34" s="37"/>
      <c r="H34" s="37"/>
      <c r="I34" s="29"/>
      <c r="J34" s="29"/>
      <c r="K34" s="29"/>
      <c r="L34" s="29"/>
    </row>
    <row r="35" spans="1:12" ht="15" customHeight="1" x14ac:dyDescent="0.25">
      <c r="A35" s="63" t="s">
        <v>50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 ht="12.75" customHeight="1" x14ac:dyDescent="0.25">
      <c r="J36" s="64" t="s">
        <v>4</v>
      </c>
      <c r="K36" s="64"/>
      <c r="L36" s="64"/>
    </row>
    <row r="37" spans="1:12" ht="20.25" customHeight="1" x14ac:dyDescent="0.25">
      <c r="A37" s="65" t="s">
        <v>0</v>
      </c>
      <c r="B37" s="60" t="s">
        <v>5</v>
      </c>
      <c r="C37" s="61"/>
      <c r="D37" s="61"/>
      <c r="E37" s="62"/>
      <c r="F37" s="60" t="s">
        <v>6</v>
      </c>
      <c r="G37" s="61"/>
      <c r="H37" s="61"/>
      <c r="I37" s="62"/>
      <c r="J37" s="69" t="s">
        <v>48</v>
      </c>
      <c r="K37" s="69"/>
      <c r="L37" s="70" t="s">
        <v>37</v>
      </c>
    </row>
    <row r="38" spans="1:12" ht="21.75" customHeight="1" x14ac:dyDescent="0.25">
      <c r="A38" s="65"/>
      <c r="B38" s="60" t="s">
        <v>20</v>
      </c>
      <c r="C38" s="61"/>
      <c r="D38" s="62"/>
      <c r="E38" s="77" t="s">
        <v>38</v>
      </c>
      <c r="F38" s="65" t="s">
        <v>1</v>
      </c>
      <c r="G38" s="60" t="s">
        <v>20</v>
      </c>
      <c r="H38" s="61"/>
      <c r="I38" s="62"/>
      <c r="J38" s="69"/>
      <c r="K38" s="69"/>
      <c r="L38" s="70"/>
    </row>
    <row r="39" spans="1:12" ht="110.25" customHeight="1" x14ac:dyDescent="0.25">
      <c r="A39" s="65"/>
      <c r="B39" s="3" t="s">
        <v>39</v>
      </c>
      <c r="C39" s="3" t="s">
        <v>36</v>
      </c>
      <c r="D39" s="3" t="s">
        <v>35</v>
      </c>
      <c r="E39" s="78"/>
      <c r="F39" s="65"/>
      <c r="G39" s="13" t="s">
        <v>41</v>
      </c>
      <c r="H39" s="13" t="s">
        <v>49</v>
      </c>
      <c r="I39" s="13" t="s">
        <v>57</v>
      </c>
      <c r="J39" s="14" t="s">
        <v>3</v>
      </c>
      <c r="K39" s="14" t="s">
        <v>2</v>
      </c>
      <c r="L39" s="70"/>
    </row>
    <row r="40" spans="1:12" x14ac:dyDescent="0.25">
      <c r="A40" s="4">
        <v>1</v>
      </c>
      <c r="B40" s="4">
        <v>2</v>
      </c>
      <c r="C40" s="4">
        <v>3</v>
      </c>
      <c r="D40" s="4">
        <v>4</v>
      </c>
      <c r="E40" s="4">
        <v>5</v>
      </c>
      <c r="F40" s="4">
        <v>6</v>
      </c>
      <c r="G40" s="4">
        <v>7</v>
      </c>
      <c r="H40" s="4">
        <v>8</v>
      </c>
      <c r="I40" s="4">
        <v>9</v>
      </c>
      <c r="J40" s="4">
        <v>10</v>
      </c>
      <c r="K40" s="4">
        <v>11</v>
      </c>
      <c r="L40" s="4">
        <v>12</v>
      </c>
    </row>
    <row r="41" spans="1:12" ht="10.5" customHeight="1" x14ac:dyDescent="0.25">
      <c r="A41" s="53" t="s">
        <v>16</v>
      </c>
      <c r="B41" s="53">
        <v>3710</v>
      </c>
      <c r="C41" s="56">
        <v>5503</v>
      </c>
      <c r="D41" s="53">
        <f>C41-B41</f>
        <v>1793</v>
      </c>
      <c r="E41" s="46">
        <f>(C41-B41)/1020.5</f>
        <v>1.7569818716315531</v>
      </c>
      <c r="F41" s="18" t="s">
        <v>18</v>
      </c>
      <c r="G41" s="19">
        <v>13</v>
      </c>
      <c r="H41" s="19">
        <v>35.6</v>
      </c>
      <c r="I41" s="19">
        <v>34.74</v>
      </c>
      <c r="J41" s="20">
        <f t="shared" ref="J41:J55" si="7">(H41-I41)/(I41-G41)*100</f>
        <v>3.9558417663293439</v>
      </c>
      <c r="K41" s="46">
        <f t="shared" ref="K41" si="8">AVERAGE(J41:J43)</f>
        <v>3.8602380491579829</v>
      </c>
      <c r="L41" s="46">
        <f>E41/(1+0.01*K41)</f>
        <v>1.6916790338954912</v>
      </c>
    </row>
    <row r="42" spans="1:12" ht="10.5" customHeight="1" x14ac:dyDescent="0.25">
      <c r="A42" s="54"/>
      <c r="B42" s="54"/>
      <c r="C42" s="57"/>
      <c r="D42" s="54"/>
      <c r="E42" s="47"/>
      <c r="F42" s="18" t="s">
        <v>27</v>
      </c>
      <c r="G42" s="19">
        <v>11.42</v>
      </c>
      <c r="H42" s="19">
        <v>32.799999999999997</v>
      </c>
      <c r="I42" s="19">
        <v>32.020000000000003</v>
      </c>
      <c r="J42" s="20">
        <f t="shared" si="7"/>
        <v>3.786407766990262</v>
      </c>
      <c r="K42" s="47"/>
      <c r="L42" s="47"/>
    </row>
    <row r="43" spans="1:12" ht="10.5" customHeight="1" x14ac:dyDescent="0.25">
      <c r="A43" s="55"/>
      <c r="B43" s="55"/>
      <c r="C43" s="58"/>
      <c r="D43" s="55"/>
      <c r="E43" s="48"/>
      <c r="F43" s="18" t="s">
        <v>19</v>
      </c>
      <c r="G43" s="19">
        <v>12.47</v>
      </c>
      <c r="H43" s="19">
        <v>38.44</v>
      </c>
      <c r="I43" s="19">
        <v>37.479999999999997</v>
      </c>
      <c r="J43" s="20">
        <f t="shared" si="7"/>
        <v>3.8384646141543417</v>
      </c>
      <c r="K43" s="48"/>
      <c r="L43" s="48"/>
    </row>
    <row r="44" spans="1:12" ht="10.5" customHeight="1" x14ac:dyDescent="0.25">
      <c r="A44" s="53" t="s">
        <v>17</v>
      </c>
      <c r="B44" s="53">
        <v>3710</v>
      </c>
      <c r="C44" s="56">
        <v>5547</v>
      </c>
      <c r="D44" s="53">
        <f>C44-B44</f>
        <v>1837</v>
      </c>
      <c r="E44" s="46">
        <f>(C44-B44)/1020.5</f>
        <v>1.8000979911807937</v>
      </c>
      <c r="F44" s="18" t="s">
        <v>51</v>
      </c>
      <c r="G44" s="19">
        <v>11.94</v>
      </c>
      <c r="H44" s="19">
        <v>34.76</v>
      </c>
      <c r="I44" s="19">
        <v>33.450000000000003</v>
      </c>
      <c r="J44" s="20">
        <f t="shared" si="7"/>
        <v>6.0901906090190367</v>
      </c>
      <c r="K44" s="46">
        <f t="shared" ref="K44" si="9">AVERAGE(J44:J46)</f>
        <v>6.1357428204197246</v>
      </c>
      <c r="L44" s="46">
        <f>E44/(1+0.01*K44)</f>
        <v>1.696033723744258</v>
      </c>
    </row>
    <row r="45" spans="1:12" ht="10.5" customHeight="1" x14ac:dyDescent="0.25">
      <c r="A45" s="54"/>
      <c r="B45" s="54"/>
      <c r="C45" s="57"/>
      <c r="D45" s="54"/>
      <c r="E45" s="47"/>
      <c r="F45" s="18" t="s">
        <v>17</v>
      </c>
      <c r="G45" s="19">
        <v>11.96</v>
      </c>
      <c r="H45" s="19">
        <v>35.18</v>
      </c>
      <c r="I45" s="19">
        <v>33.86</v>
      </c>
      <c r="J45" s="20">
        <f t="shared" si="7"/>
        <v>6.0273972602739745</v>
      </c>
      <c r="K45" s="47"/>
      <c r="L45" s="47"/>
    </row>
    <row r="46" spans="1:12" ht="10.5" customHeight="1" x14ac:dyDescent="0.25">
      <c r="A46" s="55"/>
      <c r="B46" s="55"/>
      <c r="C46" s="58"/>
      <c r="D46" s="55"/>
      <c r="E46" s="48"/>
      <c r="F46" s="18" t="s">
        <v>52</v>
      </c>
      <c r="G46" s="19">
        <v>10.68</v>
      </c>
      <c r="H46" s="19">
        <v>30.79</v>
      </c>
      <c r="I46" s="19">
        <v>29.6</v>
      </c>
      <c r="J46" s="20">
        <f t="shared" si="7"/>
        <v>6.2896405919661618</v>
      </c>
      <c r="K46" s="48"/>
      <c r="L46" s="48"/>
    </row>
    <row r="47" spans="1:12" ht="10.5" customHeight="1" x14ac:dyDescent="0.25">
      <c r="A47" s="53" t="s">
        <v>18</v>
      </c>
      <c r="B47" s="53">
        <v>3710</v>
      </c>
      <c r="C47" s="56">
        <v>5592</v>
      </c>
      <c r="D47" s="53">
        <f>C47-B47</f>
        <v>1882</v>
      </c>
      <c r="E47" s="46">
        <f>(C47-B47)/1020.5</f>
        <v>1.8441940225379716</v>
      </c>
      <c r="F47" s="18" t="s">
        <v>53</v>
      </c>
      <c r="G47" s="19">
        <v>12.53</v>
      </c>
      <c r="H47" s="19">
        <v>35.090000000000003</v>
      </c>
      <c r="I47" s="19">
        <v>33.380000000000003</v>
      </c>
      <c r="J47" s="20">
        <f t="shared" si="7"/>
        <v>8.2014388489208674</v>
      </c>
      <c r="K47" s="46">
        <f t="shared" ref="K47" si="10">AVERAGE(J47:J49)</f>
        <v>8.1428861623828404</v>
      </c>
      <c r="L47" s="46">
        <f>E47/(1+0.01*K47)</f>
        <v>1.7053308710189286</v>
      </c>
    </row>
    <row r="48" spans="1:12" ht="10.5" customHeight="1" x14ac:dyDescent="0.25">
      <c r="A48" s="54"/>
      <c r="B48" s="54"/>
      <c r="C48" s="57"/>
      <c r="D48" s="54"/>
      <c r="E48" s="47"/>
      <c r="F48" s="18" t="s">
        <v>16</v>
      </c>
      <c r="G48" s="19">
        <v>10.75</v>
      </c>
      <c r="H48" s="19">
        <v>35.49</v>
      </c>
      <c r="I48" s="19">
        <v>33.630000000000003</v>
      </c>
      <c r="J48" s="20">
        <f t="shared" si="7"/>
        <v>8.1293706293706265</v>
      </c>
      <c r="K48" s="47"/>
      <c r="L48" s="47"/>
    </row>
    <row r="49" spans="1:12" ht="10.5" customHeight="1" x14ac:dyDescent="0.25">
      <c r="A49" s="55"/>
      <c r="B49" s="55"/>
      <c r="C49" s="58"/>
      <c r="D49" s="55"/>
      <c r="E49" s="48"/>
      <c r="F49" s="18" t="s">
        <v>54</v>
      </c>
      <c r="G49" s="19">
        <v>12.62</v>
      </c>
      <c r="H49" s="19">
        <v>38.25</v>
      </c>
      <c r="I49" s="19">
        <v>36.33</v>
      </c>
      <c r="J49" s="20">
        <f t="shared" si="7"/>
        <v>8.097849008857029</v>
      </c>
      <c r="K49" s="48"/>
      <c r="L49" s="48"/>
    </row>
    <row r="50" spans="1:12" ht="10.5" customHeight="1" x14ac:dyDescent="0.25">
      <c r="A50" s="53" t="s">
        <v>19</v>
      </c>
      <c r="B50" s="53">
        <v>3710</v>
      </c>
      <c r="C50" s="56">
        <v>5649</v>
      </c>
      <c r="D50" s="53">
        <f>C50-B50</f>
        <v>1939</v>
      </c>
      <c r="E50" s="46">
        <f>(C50-B50)/1020.5</f>
        <v>1.900048995590397</v>
      </c>
      <c r="F50" s="18" t="s">
        <v>26</v>
      </c>
      <c r="G50" s="19">
        <v>12.4</v>
      </c>
      <c r="H50" s="19">
        <v>37.369999999999997</v>
      </c>
      <c r="I50" s="19">
        <v>35.15</v>
      </c>
      <c r="J50" s="20">
        <f t="shared" si="7"/>
        <v>9.7582417582417538</v>
      </c>
      <c r="K50" s="46">
        <f t="shared" ref="K50" si="11">AVERAGE(J50:J52)</f>
        <v>10.048705494013085</v>
      </c>
      <c r="L50" s="46">
        <f>E50/(1+0.01*K50)</f>
        <v>1.7265527904767259</v>
      </c>
    </row>
    <row r="51" spans="1:12" ht="10.5" customHeight="1" x14ac:dyDescent="0.25">
      <c r="A51" s="54"/>
      <c r="B51" s="54"/>
      <c r="C51" s="57"/>
      <c r="D51" s="54"/>
      <c r="E51" s="47"/>
      <c r="F51" s="18" t="s">
        <v>18</v>
      </c>
      <c r="G51" s="19">
        <v>13</v>
      </c>
      <c r="H51" s="19">
        <v>36.92</v>
      </c>
      <c r="I51" s="19">
        <v>34.67</v>
      </c>
      <c r="J51" s="20">
        <f t="shared" si="7"/>
        <v>10.383017997231194</v>
      </c>
      <c r="K51" s="47"/>
      <c r="L51" s="47"/>
    </row>
    <row r="52" spans="1:12" ht="10.5" customHeight="1" x14ac:dyDescent="0.25">
      <c r="A52" s="55"/>
      <c r="B52" s="55"/>
      <c r="C52" s="58"/>
      <c r="D52" s="55"/>
      <c r="E52" s="48"/>
      <c r="F52" s="18" t="s">
        <v>27</v>
      </c>
      <c r="G52" s="19">
        <v>11.42</v>
      </c>
      <c r="H52" s="19">
        <v>34.07</v>
      </c>
      <c r="I52" s="19">
        <v>32.01</v>
      </c>
      <c r="J52" s="20">
        <f t="shared" si="7"/>
        <v>10.004856726566306</v>
      </c>
      <c r="K52" s="48"/>
      <c r="L52" s="48"/>
    </row>
    <row r="53" spans="1:12" ht="10.5" customHeight="1" x14ac:dyDescent="0.25">
      <c r="A53" s="74" t="s">
        <v>26</v>
      </c>
      <c r="B53" s="74">
        <v>3710</v>
      </c>
      <c r="C53" s="74">
        <v>5706</v>
      </c>
      <c r="D53" s="74">
        <f>C53-B53</f>
        <v>1996</v>
      </c>
      <c r="E53" s="71">
        <f>(C53-B53)/1020.5</f>
        <v>1.9559039686428221</v>
      </c>
      <c r="F53" s="39" t="s">
        <v>51</v>
      </c>
      <c r="G53" s="40">
        <v>11.94</v>
      </c>
      <c r="H53" s="40">
        <v>37.659999999999997</v>
      </c>
      <c r="I53" s="40">
        <v>34.92</v>
      </c>
      <c r="J53" s="40">
        <f t="shared" si="7"/>
        <v>11.923411662315033</v>
      </c>
      <c r="K53" s="71">
        <f t="shared" ref="K53" si="12">AVERAGE(J53:J55)</f>
        <v>11.077215034918725</v>
      </c>
      <c r="L53" s="71">
        <f>E53/(1+0.01*K53)</f>
        <v>1.7608507451577315</v>
      </c>
    </row>
    <row r="54" spans="1:12" ht="10.5" customHeight="1" x14ac:dyDescent="0.25">
      <c r="A54" s="75"/>
      <c r="B54" s="75"/>
      <c r="C54" s="75"/>
      <c r="D54" s="75"/>
      <c r="E54" s="72"/>
      <c r="F54" s="39" t="s">
        <v>17</v>
      </c>
      <c r="G54" s="40">
        <v>11.96</v>
      </c>
      <c r="H54" s="40">
        <v>35.42</v>
      </c>
      <c r="I54" s="40">
        <v>33.14</v>
      </c>
      <c r="J54" s="40">
        <f t="shared" si="7"/>
        <v>10.764872521246465</v>
      </c>
      <c r="K54" s="72"/>
      <c r="L54" s="72"/>
    </row>
    <row r="55" spans="1:12" ht="10.5" customHeight="1" x14ac:dyDescent="0.25">
      <c r="A55" s="76"/>
      <c r="B55" s="76"/>
      <c r="C55" s="76"/>
      <c r="D55" s="76"/>
      <c r="E55" s="73"/>
      <c r="F55" s="39" t="s">
        <v>52</v>
      </c>
      <c r="G55" s="40">
        <v>10.68</v>
      </c>
      <c r="H55" s="40">
        <v>41.4</v>
      </c>
      <c r="I55" s="40">
        <v>38.47</v>
      </c>
      <c r="J55" s="40">
        <f t="shared" si="7"/>
        <v>10.543360921194674</v>
      </c>
      <c r="K55" s="73"/>
      <c r="L55" s="73"/>
    </row>
    <row r="56" spans="1:12" ht="10.5" customHeight="1" x14ac:dyDescent="0.25">
      <c r="A56" s="50" t="s">
        <v>27</v>
      </c>
      <c r="B56" s="53">
        <v>3710</v>
      </c>
      <c r="C56" s="56">
        <v>5725</v>
      </c>
      <c r="D56" s="53">
        <f>C56-B56</f>
        <v>2015</v>
      </c>
      <c r="E56" s="46">
        <f>(C56-B56)/1020.5</f>
        <v>1.9745222929936306</v>
      </c>
      <c r="F56" s="18" t="s">
        <v>18</v>
      </c>
      <c r="G56" s="19">
        <v>13</v>
      </c>
      <c r="H56" s="19">
        <v>35.9</v>
      </c>
      <c r="I56" s="19">
        <v>33.340000000000003</v>
      </c>
      <c r="J56" s="20">
        <f t="shared" ref="J56:J58" si="13">(H56-I56)/(I56-G56)*100</f>
        <v>12.586037364798401</v>
      </c>
      <c r="K56" s="46">
        <f t="shared" ref="K56" si="14">AVERAGE(J56:J58)</f>
        <v>12.784251318703831</v>
      </c>
      <c r="L56" s="46">
        <f>E56/(1+0.01*K56)</f>
        <v>1.7507074524208692</v>
      </c>
    </row>
    <row r="57" spans="1:12" ht="10.5" customHeight="1" x14ac:dyDescent="0.25">
      <c r="A57" s="51"/>
      <c r="B57" s="54"/>
      <c r="C57" s="57"/>
      <c r="D57" s="54"/>
      <c r="E57" s="47"/>
      <c r="F57" s="18" t="s">
        <v>27</v>
      </c>
      <c r="G57" s="19">
        <v>11.42</v>
      </c>
      <c r="H57" s="19">
        <v>33.869999999999997</v>
      </c>
      <c r="I57" s="19">
        <v>31.32</v>
      </c>
      <c r="J57" s="20">
        <f t="shared" si="13"/>
        <v>12.81407035175878</v>
      </c>
      <c r="K57" s="47"/>
      <c r="L57" s="47"/>
    </row>
    <row r="58" spans="1:12" ht="10.5" customHeight="1" x14ac:dyDescent="0.25">
      <c r="A58" s="52"/>
      <c r="B58" s="55"/>
      <c r="C58" s="58"/>
      <c r="D58" s="55"/>
      <c r="E58" s="48"/>
      <c r="F58" s="18" t="s">
        <v>19</v>
      </c>
      <c r="G58" s="19">
        <v>12.47</v>
      </c>
      <c r="H58" s="19">
        <v>36.799999999999997</v>
      </c>
      <c r="I58" s="19">
        <v>34.01</v>
      </c>
      <c r="J58" s="20">
        <f t="shared" si="13"/>
        <v>12.952646239554314</v>
      </c>
      <c r="K58" s="48"/>
      <c r="L58" s="48"/>
    </row>
    <row r="59" spans="1:12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</sheetData>
  <mergeCells count="83">
    <mergeCell ref="A1:F8"/>
    <mergeCell ref="G1:L1"/>
    <mergeCell ref="G2:L3"/>
    <mergeCell ref="G4:L8"/>
    <mergeCell ref="A9:L9"/>
    <mergeCell ref="E38:E39"/>
    <mergeCell ref="F38:F39"/>
    <mergeCell ref="A10:L10"/>
    <mergeCell ref="A33:B33"/>
    <mergeCell ref="A30:L30"/>
    <mergeCell ref="A31:B31"/>
    <mergeCell ref="A32:B32"/>
    <mergeCell ref="A11:L11"/>
    <mergeCell ref="A12:L12"/>
    <mergeCell ref="F15:F16"/>
    <mergeCell ref="A13:L13"/>
    <mergeCell ref="F17:F18"/>
    <mergeCell ref="F19:F20"/>
    <mergeCell ref="F21:F22"/>
    <mergeCell ref="F23:F24"/>
    <mergeCell ref="F25:F26"/>
    <mergeCell ref="A41:A43"/>
    <mergeCell ref="A44:A46"/>
    <mergeCell ref="A47:A49"/>
    <mergeCell ref="A50:A52"/>
    <mergeCell ref="A53:A55"/>
    <mergeCell ref="K50:K52"/>
    <mergeCell ref="B41:B43"/>
    <mergeCell ref="C41:C43"/>
    <mergeCell ref="D41:D43"/>
    <mergeCell ref="E41:E43"/>
    <mergeCell ref="B47:B49"/>
    <mergeCell ref="C47:C49"/>
    <mergeCell ref="D47:D49"/>
    <mergeCell ref="E47:E49"/>
    <mergeCell ref="L37:L39"/>
    <mergeCell ref="K53:K55"/>
    <mergeCell ref="L53:L55"/>
    <mergeCell ref="B44:B46"/>
    <mergeCell ref="C44:C46"/>
    <mergeCell ref="D44:D46"/>
    <mergeCell ref="E44:E46"/>
    <mergeCell ref="K44:K46"/>
    <mergeCell ref="B53:B55"/>
    <mergeCell ref="C53:C55"/>
    <mergeCell ref="D53:D55"/>
    <mergeCell ref="E53:E55"/>
    <mergeCell ref="B50:B52"/>
    <mergeCell ref="C50:C52"/>
    <mergeCell ref="D50:D52"/>
    <mergeCell ref="E50:E52"/>
    <mergeCell ref="L50:L52"/>
    <mergeCell ref="H14:L14"/>
    <mergeCell ref="H19:L19"/>
    <mergeCell ref="H24:L24"/>
    <mergeCell ref="H17:L18"/>
    <mergeCell ref="H20:L21"/>
    <mergeCell ref="H22:L23"/>
    <mergeCell ref="H15:L16"/>
    <mergeCell ref="H25:L25"/>
    <mergeCell ref="H28:L29"/>
    <mergeCell ref="K41:K43"/>
    <mergeCell ref="L41:L43"/>
    <mergeCell ref="L44:L46"/>
    <mergeCell ref="J37:K38"/>
    <mergeCell ref="K47:K49"/>
    <mergeCell ref="L47:L49"/>
    <mergeCell ref="K56:K58"/>
    <mergeCell ref="L56:L58"/>
    <mergeCell ref="F27:F28"/>
    <mergeCell ref="A56:A58"/>
    <mergeCell ref="B56:B58"/>
    <mergeCell ref="C56:C58"/>
    <mergeCell ref="D56:D58"/>
    <mergeCell ref="E56:E58"/>
    <mergeCell ref="H26:L27"/>
    <mergeCell ref="G38:I38"/>
    <mergeCell ref="F37:I37"/>
    <mergeCell ref="A35:L35"/>
    <mergeCell ref="J36:L36"/>
    <mergeCell ref="A37:A39"/>
    <mergeCell ref="B37:E37"/>
    <mergeCell ref="B38:D38"/>
  </mergeCells>
  <pageMargins left="0.61458333333333337" right="0.28125" top="0.1875" bottom="0.1562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Журнал испытаний</vt:lpstr>
      <vt:lpstr>Таблица Б.1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Решетникова</dc:creator>
  <cp:lastModifiedBy>Низамов Ринат Рафикович</cp:lastModifiedBy>
  <cp:lastPrinted>2015-12-07T13:40:59Z</cp:lastPrinted>
  <dcterms:created xsi:type="dcterms:W3CDTF">2014-09-10T11:40:51Z</dcterms:created>
  <dcterms:modified xsi:type="dcterms:W3CDTF">2015-12-09T08:21:05Z</dcterms:modified>
</cp:coreProperties>
</file>