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15480" windowHeight="11640"/>
  </bookViews>
  <sheets>
    <sheet name="Лаб 1" sheetId="1" r:id="rId1"/>
    <sheet name="Лаб 2" sheetId="2" r:id="rId2"/>
    <sheet name="Лаб 3" sheetId="3" r:id="rId3"/>
  </sheets>
  <calcPr calcId="125725"/>
</workbook>
</file>

<file path=xl/calcChain.xml><?xml version="1.0" encoding="utf-8"?>
<calcChain xmlns="http://schemas.openxmlformats.org/spreadsheetml/2006/main">
  <c r="C8" i="1"/>
  <c r="C9"/>
  <c r="C10"/>
  <c r="C11"/>
  <c r="C12"/>
  <c r="C13"/>
  <c r="C14"/>
  <c r="C7"/>
  <c r="B5"/>
  <c r="B11" i="3" l="1"/>
  <c r="C11"/>
  <c r="D11"/>
  <c r="E11"/>
  <c r="B12"/>
  <c r="C12"/>
  <c r="D12"/>
  <c r="E12"/>
  <c r="B13"/>
  <c r="C13"/>
  <c r="D13"/>
  <c r="E13"/>
  <c r="C10"/>
  <c r="D10"/>
  <c r="E10"/>
  <c r="B10"/>
  <c r="E5"/>
  <c r="C5"/>
  <c r="D5"/>
  <c r="B5"/>
  <c r="C2" i="2"/>
  <c r="D2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"/>
  <c r="D1"/>
  <c r="C1"/>
  <c r="B1"/>
  <c r="H10"/>
  <c r="H11"/>
  <c r="A16"/>
  <c r="A17"/>
  <c r="A18" s="1"/>
  <c r="A19" s="1"/>
  <c r="A20" s="1"/>
  <c r="A21" s="1"/>
  <c r="A22" s="1"/>
  <c r="A5"/>
  <c r="A6"/>
  <c r="A7"/>
  <c r="A8" s="1"/>
  <c r="A9" s="1"/>
  <c r="A10" s="1"/>
  <c r="A11" s="1"/>
  <c r="A12" s="1"/>
  <c r="A13" s="1"/>
  <c r="A14" s="1"/>
  <c r="A15" s="1"/>
  <c r="A4"/>
  <c r="A3"/>
  <c r="A2"/>
</calcChain>
</file>

<file path=xl/sharedStrings.xml><?xml version="1.0" encoding="utf-8"?>
<sst xmlns="http://schemas.openxmlformats.org/spreadsheetml/2006/main" count="29" uniqueCount="24">
  <si>
    <t>c</t>
  </si>
  <si>
    <t>Q</t>
  </si>
  <si>
    <t>A</t>
  </si>
  <si>
    <t>A(Дж)\R(м)</t>
  </si>
  <si>
    <t>H</t>
  </si>
  <si>
    <t>S</t>
  </si>
  <si>
    <t>м^2</t>
  </si>
  <si>
    <t>м</t>
  </si>
  <si>
    <t>ρ</t>
  </si>
  <si>
    <t>кг/м^3</t>
  </si>
  <si>
    <t>Числитель</t>
  </si>
  <si>
    <t>g</t>
  </si>
  <si>
    <t>м/с^2</t>
  </si>
  <si>
    <t>T</t>
  </si>
  <si>
    <r>
      <t>Q</t>
    </r>
    <r>
      <rPr>
        <vertAlign val="subscript"/>
        <sz val="20"/>
        <color theme="1"/>
        <rFont val="Times New Roman"/>
        <family val="1"/>
        <charset val="204"/>
      </rPr>
      <t>t</t>
    </r>
  </si>
  <si>
    <r>
      <t>P</t>
    </r>
    <r>
      <rPr>
        <vertAlign val="subscript"/>
        <sz val="20"/>
        <color theme="1"/>
        <rFont val="Times New Roman"/>
        <family val="1"/>
        <charset val="204"/>
      </rPr>
      <t>t</t>
    </r>
  </si>
  <si>
    <r>
      <t>V</t>
    </r>
    <r>
      <rPr>
        <vertAlign val="subscript"/>
        <sz val="20"/>
        <color theme="1"/>
        <rFont val="Times New Roman"/>
        <family val="1"/>
        <charset val="204"/>
      </rPr>
      <t>t</t>
    </r>
  </si>
  <si>
    <r>
      <t>NCF</t>
    </r>
    <r>
      <rPr>
        <vertAlign val="subscript"/>
        <sz val="20"/>
        <color theme="1"/>
        <rFont val="Times New Roman"/>
        <family val="1"/>
        <charset val="204"/>
      </rPr>
      <t>t</t>
    </r>
  </si>
  <si>
    <t>F</t>
  </si>
  <si>
    <t>n</t>
  </si>
  <si>
    <t>r\Io</t>
  </si>
  <si>
    <t>D</t>
  </si>
  <si>
    <t>h1</t>
  </si>
  <si>
    <t>h2</t>
  </si>
</sst>
</file>

<file path=xl/styles.xml><?xml version="1.0" encoding="utf-8"?>
<styleSheet xmlns="http://schemas.openxmlformats.org/spreadsheetml/2006/main">
  <numFmts count="1">
    <numFmt numFmtId="164" formatCode="[$$-1009]#,##0"/>
  </numFmts>
  <fonts count="4"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bscript"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0" fillId="0" borderId="0" xfId="0" applyNumberFormat="1"/>
    <xf numFmtId="0" fontId="2" fillId="0" borderId="5" xfId="0" applyFont="1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2"/>
  <c:chart>
    <c:title>
      <c:layout/>
    </c:title>
    <c:plotArea>
      <c:layout/>
      <c:lineChart>
        <c:grouping val="standard"/>
        <c:ser>
          <c:idx val="0"/>
          <c:order val="0"/>
          <c:tx>
            <c:v>РазмерЗаказа</c:v>
          </c:tx>
          <c:marker>
            <c:symbol val="none"/>
          </c:marker>
          <c:cat>
            <c:numRef>
              <c:f>'Лаб 1'!$A$7:$A$14</c:f>
              <c:numCache>
                <c:formatCode>[$$-1009]#,##0</c:formatCode>
                <c:ptCount val="8"/>
                <c:pt idx="0">
                  <c:v>200</c:v>
                </c:pt>
                <c:pt idx="1">
                  <c:v>203</c:v>
                </c:pt>
                <c:pt idx="2">
                  <c:v>213</c:v>
                </c:pt>
                <c:pt idx="3">
                  <c:v>218</c:v>
                </c:pt>
                <c:pt idx="4">
                  <c:v>221</c:v>
                </c:pt>
                <c:pt idx="5">
                  <c:v>225</c:v>
                </c:pt>
                <c:pt idx="6">
                  <c:v>228</c:v>
                </c:pt>
                <c:pt idx="7">
                  <c:v>230</c:v>
                </c:pt>
              </c:numCache>
            </c:numRef>
          </c:cat>
          <c:val>
            <c:numRef>
              <c:f>'Лаб 1'!$C$7:$C$14</c:f>
              <c:numCache>
                <c:formatCode>General</c:formatCode>
                <c:ptCount val="8"/>
                <c:pt idx="0">
                  <c:v>61.237243569579455</c:v>
                </c:pt>
                <c:pt idx="1">
                  <c:v>60.96514388134343</c:v>
                </c:pt>
                <c:pt idx="2">
                  <c:v>60.105540978665417</c:v>
                </c:pt>
                <c:pt idx="3">
                  <c:v>59.70109030399896</c:v>
                </c:pt>
                <c:pt idx="4">
                  <c:v>59.465949038274204</c:v>
                </c:pt>
                <c:pt idx="5">
                  <c:v>59.16079783099616</c:v>
                </c:pt>
                <c:pt idx="6">
                  <c:v>58.937969175450185</c:v>
                </c:pt>
                <c:pt idx="7">
                  <c:v>58.792191140749594</c:v>
                </c:pt>
              </c:numCache>
            </c:numRef>
          </c:val>
        </c:ser>
        <c:marker val="1"/>
        <c:axId val="126171008"/>
        <c:axId val="126283776"/>
      </c:lineChart>
      <c:catAx>
        <c:axId val="126171008"/>
        <c:scaling>
          <c:orientation val="minMax"/>
        </c:scaling>
        <c:axPos val="b"/>
        <c:numFmt formatCode="[$$-1009]#,##0" sourceLinked="1"/>
        <c:tickLblPos val="nextTo"/>
        <c:crossAx val="126283776"/>
        <c:crosses val="autoZero"/>
        <c:auto val="1"/>
        <c:lblAlgn val="ctr"/>
        <c:lblOffset val="100"/>
      </c:catAx>
      <c:valAx>
        <c:axId val="126283776"/>
        <c:scaling>
          <c:orientation val="minMax"/>
        </c:scaling>
        <c:axPos val="l"/>
        <c:majorGridlines/>
        <c:numFmt formatCode="General" sourceLinked="1"/>
        <c:tickLblPos val="nextTo"/>
        <c:crossAx val="126171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47625</xdr:rowOff>
    </xdr:from>
    <xdr:to>
      <xdr:col>11</xdr:col>
      <xdr:colOff>314325</xdr:colOff>
      <xdr:row>14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oleObject" Target="../embeddings/oleObject2.bin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N9" sqref="N9"/>
    </sheetView>
  </sheetViews>
  <sheetFormatPr defaultRowHeight="15"/>
  <cols>
    <col min="1" max="1" width="9.42578125" customWidth="1"/>
    <col min="2" max="2" width="5.7109375" customWidth="1"/>
  </cols>
  <sheetData>
    <row r="1" spans="1:3">
      <c r="A1" t="s">
        <v>21</v>
      </c>
      <c r="B1">
        <v>1600</v>
      </c>
    </row>
    <row r="2" spans="1:3">
      <c r="A2" t="s">
        <v>22</v>
      </c>
      <c r="B2" s="8">
        <v>300</v>
      </c>
    </row>
    <row r="3" spans="1:3">
      <c r="A3" t="s">
        <v>23</v>
      </c>
      <c r="B3" s="8">
        <v>150</v>
      </c>
    </row>
    <row r="4" spans="1:3">
      <c r="A4" t="s">
        <v>0</v>
      </c>
      <c r="B4" s="8">
        <v>220</v>
      </c>
    </row>
    <row r="5" spans="1:3">
      <c r="A5" t="s">
        <v>1</v>
      </c>
      <c r="B5" s="8">
        <f>SQRT((2*$B$1*$B$3*($B$2+$B$4))/($B$2*$B$4))</f>
        <v>61.496489182864593</v>
      </c>
    </row>
    <row r="6" spans="1:3" ht="15" customHeight="1">
      <c r="A6" t="s">
        <v>0</v>
      </c>
      <c r="B6" t="s">
        <v>21</v>
      </c>
      <c r="C6" t="s">
        <v>1</v>
      </c>
    </row>
    <row r="7" spans="1:3" ht="15" customHeight="1">
      <c r="A7" s="8">
        <v>200</v>
      </c>
      <c r="B7" s="9">
        <v>1500</v>
      </c>
      <c r="C7">
        <f>SQRT((2*$B7*$B$3*($B$2+$A7))/($B$2*$A7))</f>
        <v>61.237243569579455</v>
      </c>
    </row>
    <row r="8" spans="1:3" ht="15" customHeight="1">
      <c r="A8" s="8">
        <v>203</v>
      </c>
      <c r="B8" s="9">
        <v>1500</v>
      </c>
      <c r="C8">
        <f t="shared" ref="C8:C14" si="0">SQRT((2*$B8*$B$3*($B$2+$A8))/($B$2*$A8))</f>
        <v>60.96514388134343</v>
      </c>
    </row>
    <row r="9" spans="1:3" ht="15" customHeight="1">
      <c r="A9" s="8">
        <v>213</v>
      </c>
      <c r="B9" s="9">
        <v>1500</v>
      </c>
      <c r="C9">
        <f t="shared" si="0"/>
        <v>60.105540978665417</v>
      </c>
    </row>
    <row r="10" spans="1:3" ht="15" customHeight="1">
      <c r="A10" s="8">
        <v>218</v>
      </c>
      <c r="B10" s="9">
        <v>1500</v>
      </c>
      <c r="C10">
        <f t="shared" si="0"/>
        <v>59.70109030399896</v>
      </c>
    </row>
    <row r="11" spans="1:3" ht="15" customHeight="1">
      <c r="A11" s="8">
        <v>221</v>
      </c>
      <c r="B11" s="9">
        <v>1500</v>
      </c>
      <c r="C11">
        <f t="shared" si="0"/>
        <v>59.465949038274204</v>
      </c>
    </row>
    <row r="12" spans="1:3" ht="15" customHeight="1">
      <c r="A12" s="8">
        <v>225</v>
      </c>
      <c r="B12" s="9">
        <v>1500</v>
      </c>
      <c r="C12">
        <f t="shared" si="0"/>
        <v>59.16079783099616</v>
      </c>
    </row>
    <row r="13" spans="1:3" ht="15" customHeight="1">
      <c r="A13" s="8">
        <v>228</v>
      </c>
      <c r="B13" s="9">
        <v>1500</v>
      </c>
      <c r="C13">
        <f t="shared" si="0"/>
        <v>58.937969175450185</v>
      </c>
    </row>
    <row r="14" spans="1:3" ht="15" customHeight="1">
      <c r="A14" s="8">
        <v>230</v>
      </c>
      <c r="B14" s="9">
        <v>1500</v>
      </c>
      <c r="C14">
        <f t="shared" si="0"/>
        <v>58.792191140749594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H17" sqref="H17"/>
    </sheetView>
  </sheetViews>
  <sheetFormatPr defaultRowHeight="15"/>
  <cols>
    <col min="1" max="1" width="10.140625" customWidth="1"/>
    <col min="2" max="2" width="13.140625" customWidth="1"/>
    <col min="3" max="3" width="13.7109375" customWidth="1"/>
    <col min="7" max="7" width="12.28515625" customWidth="1"/>
  </cols>
  <sheetData>
    <row r="1" spans="1:9">
      <c r="A1" s="10" t="s">
        <v>3</v>
      </c>
      <c r="B1" s="11">
        <f>20*0.01</f>
        <v>0.2</v>
      </c>
      <c r="C1" s="11">
        <f>30*0.01</f>
        <v>0.3</v>
      </c>
      <c r="D1" s="11">
        <f>40*0.01</f>
        <v>0.4</v>
      </c>
    </row>
    <row r="2" spans="1:9">
      <c r="A2" s="11">
        <f>10^6</f>
        <v>1000000</v>
      </c>
      <c r="B2" s="11">
        <f>$H$11/(4*PI()*(B$1^2)*SQRT($A2-((3/8)*$H$10*$H$7*$H$9*($H$8^2))))</f>
        <v>16.137045688501939</v>
      </c>
      <c r="C2" s="11">
        <f t="shared" ref="C2:D2" si="0">$H$11/(4*PI()*(C$1^2)*SQRT($A2-((3/8)*$H$10*$H$7*$H$9*($H$8^2))))</f>
        <v>7.1720203060008609</v>
      </c>
      <c r="D2" s="11">
        <f t="shared" si="0"/>
        <v>4.0342614221254847</v>
      </c>
    </row>
    <row r="3" spans="1:9">
      <c r="A3" s="11">
        <f>A2+0.75*(10^5)</f>
        <v>1075000</v>
      </c>
      <c r="B3" s="11">
        <f t="shared" ref="B3:D22" si="1">$H$11/(4*PI()*(B$1^2)*SQRT($A3-((3/8)*$H$10*$H$7*$H$9*($H$8^2))))</f>
        <v>13.479340985778753</v>
      </c>
      <c r="C3" s="11">
        <f t="shared" si="1"/>
        <v>5.9908182159016681</v>
      </c>
      <c r="D3" s="11">
        <f t="shared" si="1"/>
        <v>3.3698352464446883</v>
      </c>
    </row>
    <row r="4" spans="1:9">
      <c r="A4" s="11">
        <f>A3+0.75*(10^5)</f>
        <v>1150000</v>
      </c>
      <c r="B4" s="11">
        <f t="shared" si="1"/>
        <v>11.811869539559972</v>
      </c>
      <c r="C4" s="11">
        <f t="shared" si="1"/>
        <v>5.2497197953599883</v>
      </c>
      <c r="D4" s="11">
        <f t="shared" si="1"/>
        <v>2.9529673848899929</v>
      </c>
    </row>
    <row r="5" spans="1:9">
      <c r="A5" s="11">
        <f t="shared" ref="A5:A22" si="2">A4+0.75*(10^5)</f>
        <v>1225000</v>
      </c>
      <c r="B5" s="11">
        <f t="shared" si="1"/>
        <v>10.641287992896507</v>
      </c>
      <c r="C5" s="11">
        <f t="shared" si="1"/>
        <v>4.7294613301762247</v>
      </c>
      <c r="D5" s="11">
        <f t="shared" si="1"/>
        <v>2.6603219982241266</v>
      </c>
    </row>
    <row r="6" spans="1:9">
      <c r="A6" s="11">
        <f t="shared" si="2"/>
        <v>1300000</v>
      </c>
      <c r="B6" s="11">
        <f t="shared" si="1"/>
        <v>9.7614868461718363</v>
      </c>
      <c r="C6" s="11">
        <f t="shared" si="1"/>
        <v>4.3384385982985947</v>
      </c>
      <c r="D6" s="11">
        <f t="shared" si="1"/>
        <v>2.4403717115429591</v>
      </c>
    </row>
    <row r="7" spans="1:9">
      <c r="A7" s="11">
        <f t="shared" si="2"/>
        <v>1375000</v>
      </c>
      <c r="B7" s="11">
        <f t="shared" si="1"/>
        <v>9.0690984507490526</v>
      </c>
      <c r="C7" s="11">
        <f t="shared" si="1"/>
        <v>4.030710422555134</v>
      </c>
      <c r="D7" s="11">
        <f t="shared" si="1"/>
        <v>2.2672746126872632</v>
      </c>
      <c r="G7" t="s">
        <v>11</v>
      </c>
      <c r="H7">
        <v>9.8000000000000007</v>
      </c>
      <c r="I7" t="s">
        <v>12</v>
      </c>
    </row>
    <row r="8" spans="1:9">
      <c r="A8" s="11">
        <f t="shared" si="2"/>
        <v>1450000</v>
      </c>
      <c r="B8" s="11">
        <f t="shared" si="1"/>
        <v>8.5058228603539821</v>
      </c>
      <c r="C8" s="11">
        <f t="shared" si="1"/>
        <v>3.7803657157128816</v>
      </c>
      <c r="D8" s="11">
        <f t="shared" si="1"/>
        <v>2.1264557150884955</v>
      </c>
      <c r="G8" t="s">
        <v>4</v>
      </c>
      <c r="H8">
        <v>10</v>
      </c>
      <c r="I8" t="s">
        <v>7</v>
      </c>
    </row>
    <row r="9" spans="1:9">
      <c r="A9" s="11">
        <f t="shared" si="2"/>
        <v>1525000</v>
      </c>
      <c r="B9" s="11">
        <f t="shared" si="1"/>
        <v>8.035951863299184</v>
      </c>
      <c r="C9" s="11">
        <f t="shared" si="1"/>
        <v>3.5715341614663045</v>
      </c>
      <c r="D9" s="11">
        <f t="shared" si="1"/>
        <v>2.008987965824796</v>
      </c>
      <c r="G9" t="s">
        <v>5</v>
      </c>
      <c r="H9">
        <v>2.25</v>
      </c>
      <c r="I9" t="s">
        <v>6</v>
      </c>
    </row>
    <row r="10" spans="1:9">
      <c r="A10" s="11">
        <f t="shared" si="2"/>
        <v>1600000</v>
      </c>
      <c r="B10" s="11">
        <f t="shared" si="1"/>
        <v>7.6362311015207531</v>
      </c>
      <c r="C10" s="11">
        <f t="shared" si="1"/>
        <v>3.3938804895647792</v>
      </c>
      <c r="D10" s="11">
        <f t="shared" si="1"/>
        <v>1.9090577753801883</v>
      </c>
      <c r="G10" t="s">
        <v>8</v>
      </c>
      <c r="H10">
        <f>10^3</f>
        <v>1000</v>
      </c>
      <c r="I10" t="s">
        <v>9</v>
      </c>
    </row>
    <row r="11" spans="1:9">
      <c r="A11" s="11">
        <f t="shared" si="2"/>
        <v>1675000</v>
      </c>
      <c r="B11" s="11">
        <f t="shared" si="1"/>
        <v>7.2907799288289805</v>
      </c>
      <c r="C11" s="11">
        <f t="shared" si="1"/>
        <v>3.2403466350351025</v>
      </c>
      <c r="D11" s="11">
        <f t="shared" si="1"/>
        <v>1.8226949822072451</v>
      </c>
      <c r="G11" t="s">
        <v>10</v>
      </c>
      <c r="H11">
        <f>H8*H9*SQRT(H10*H8*H9)</f>
        <v>3375</v>
      </c>
    </row>
    <row r="12" spans="1:9">
      <c r="A12" s="11">
        <f t="shared" si="2"/>
        <v>1750000</v>
      </c>
      <c r="B12" s="11">
        <f t="shared" si="1"/>
        <v>6.9883341937162546</v>
      </c>
      <c r="C12" s="11">
        <f t="shared" si="1"/>
        <v>3.1059263083183355</v>
      </c>
      <c r="D12" s="11">
        <f t="shared" si="1"/>
        <v>1.7470835484290637</v>
      </c>
    </row>
    <row r="13" spans="1:9">
      <c r="A13" s="11">
        <f t="shared" si="2"/>
        <v>1825000</v>
      </c>
      <c r="B13" s="11">
        <f t="shared" si="1"/>
        <v>6.7206527298074459</v>
      </c>
      <c r="C13" s="11">
        <f t="shared" si="1"/>
        <v>2.9869567688033096</v>
      </c>
      <c r="D13" s="11">
        <f t="shared" si="1"/>
        <v>1.6801631824518615</v>
      </c>
    </row>
    <row r="14" spans="1:9">
      <c r="A14" s="11">
        <f t="shared" si="2"/>
        <v>1900000</v>
      </c>
      <c r="B14" s="11">
        <f t="shared" si="1"/>
        <v>6.4815483575541952</v>
      </c>
      <c r="C14" s="11">
        <f t="shared" si="1"/>
        <v>2.8806881589129758</v>
      </c>
      <c r="D14" s="11">
        <f t="shared" si="1"/>
        <v>1.6203870893885488</v>
      </c>
    </row>
    <row r="15" spans="1:9">
      <c r="A15" s="11">
        <f t="shared" si="2"/>
        <v>1975000</v>
      </c>
      <c r="B15" s="11">
        <f t="shared" si="1"/>
        <v>6.2662733363993866</v>
      </c>
      <c r="C15" s="11">
        <f t="shared" si="1"/>
        <v>2.785010371733061</v>
      </c>
      <c r="D15" s="11">
        <f t="shared" si="1"/>
        <v>1.5665683340998466</v>
      </c>
    </row>
    <row r="16" spans="1:9">
      <c r="A16" s="11">
        <f>A15+0.75*(10^5)</f>
        <v>2050000</v>
      </c>
      <c r="B16" s="11">
        <f t="shared" si="1"/>
        <v>6.0711155716369234</v>
      </c>
      <c r="C16" s="11">
        <f t="shared" si="1"/>
        <v>2.6982735873941883</v>
      </c>
      <c r="D16" s="11">
        <f t="shared" si="1"/>
        <v>1.5177788929092308</v>
      </c>
    </row>
    <row r="17" spans="1:4">
      <c r="A17" s="11">
        <f t="shared" si="2"/>
        <v>2125000</v>
      </c>
      <c r="B17" s="11">
        <f t="shared" si="1"/>
        <v>5.8931251600659911</v>
      </c>
      <c r="C17" s="11">
        <f t="shared" si="1"/>
        <v>2.6191667378071068</v>
      </c>
      <c r="D17" s="11">
        <f t="shared" si="1"/>
        <v>1.4732812900164978</v>
      </c>
    </row>
    <row r="18" spans="1:4">
      <c r="A18" s="11">
        <f t="shared" si="2"/>
        <v>2200000</v>
      </c>
      <c r="B18" s="11">
        <f t="shared" si="1"/>
        <v>5.7299243038673477</v>
      </c>
      <c r="C18" s="11">
        <f t="shared" si="1"/>
        <v>2.5466330239410437</v>
      </c>
      <c r="D18" s="11">
        <f t="shared" si="1"/>
        <v>1.4324810759668369</v>
      </c>
    </row>
    <row r="19" spans="1:4">
      <c r="A19" s="11">
        <f t="shared" si="2"/>
        <v>2275000</v>
      </c>
      <c r="B19" s="11">
        <f t="shared" si="1"/>
        <v>5.5795721293271168</v>
      </c>
      <c r="C19" s="11">
        <f t="shared" si="1"/>
        <v>2.4798098352564963</v>
      </c>
      <c r="D19" s="11">
        <f t="shared" si="1"/>
        <v>1.3948930323317792</v>
      </c>
    </row>
    <row r="20" spans="1:4">
      <c r="A20" s="11">
        <f t="shared" si="2"/>
        <v>2350000</v>
      </c>
      <c r="B20" s="11">
        <f t="shared" si="1"/>
        <v>5.4404666015030605</v>
      </c>
      <c r="C20" s="11">
        <f t="shared" si="1"/>
        <v>2.4179851562235828</v>
      </c>
      <c r="D20" s="11">
        <f t="shared" si="1"/>
        <v>1.3601166503757651</v>
      </c>
    </row>
    <row r="21" spans="1:4">
      <c r="A21" s="11">
        <f t="shared" si="2"/>
        <v>2425000</v>
      </c>
      <c r="B21" s="11">
        <f t="shared" si="1"/>
        <v>5.3112720749013969</v>
      </c>
      <c r="C21" s="11">
        <f t="shared" si="1"/>
        <v>2.360565366622843</v>
      </c>
      <c r="D21" s="11">
        <f t="shared" si="1"/>
        <v>1.3278180187253492</v>
      </c>
    </row>
    <row r="22" spans="1:4">
      <c r="A22" s="11">
        <f t="shared" si="2"/>
        <v>2500000</v>
      </c>
      <c r="B22" s="11">
        <f t="shared" si="1"/>
        <v>5.1908649201647314</v>
      </c>
      <c r="C22" s="11">
        <f t="shared" si="1"/>
        <v>2.3070510756287694</v>
      </c>
      <c r="D22" s="11">
        <f t="shared" si="1"/>
        <v>1.2977162300411829</v>
      </c>
    </row>
  </sheetData>
  <pageMargins left="0.7" right="0.7" top="0.75" bottom="0.75" header="0.3" footer="0.3"/>
  <pageSetup paperSize="9" orientation="portrait" r:id="rId1"/>
  <legacyDrawing r:id="rId2"/>
  <oleObjects>
    <oleObject progId="Equation.3" shapeId="2051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G5" sqref="G5"/>
    </sheetView>
  </sheetViews>
  <sheetFormatPr defaultRowHeight="15"/>
  <cols>
    <col min="1" max="1" width="13.7109375" customWidth="1"/>
    <col min="2" max="3" width="15.7109375" bestFit="1" customWidth="1"/>
    <col min="4" max="5" width="17.85546875" bestFit="1" customWidth="1"/>
    <col min="9" max="12" width="11.5703125" bestFit="1" customWidth="1"/>
  </cols>
  <sheetData>
    <row r="1" spans="1:9" ht="27" thickBot="1">
      <c r="A1" s="2" t="s">
        <v>13</v>
      </c>
      <c r="B1" s="3">
        <v>1</v>
      </c>
      <c r="C1" s="3">
        <v>2</v>
      </c>
      <c r="D1" s="3">
        <v>3</v>
      </c>
      <c r="E1" s="3">
        <v>4</v>
      </c>
    </row>
    <row r="2" spans="1:9" ht="30" thickBot="1">
      <c r="A2" s="4" t="s">
        <v>14</v>
      </c>
      <c r="B2" s="5">
        <v>15000</v>
      </c>
      <c r="C2" s="5">
        <v>17500</v>
      </c>
      <c r="D2" s="5">
        <v>22000</v>
      </c>
      <c r="E2" s="5">
        <v>25000</v>
      </c>
    </row>
    <row r="3" spans="1:9" ht="30" thickBot="1">
      <c r="A3" s="4" t="s">
        <v>15</v>
      </c>
      <c r="B3" s="5">
        <v>1500</v>
      </c>
      <c r="C3" s="5">
        <v>1750</v>
      </c>
      <c r="D3" s="5">
        <v>2200</v>
      </c>
      <c r="E3" s="5">
        <v>2500</v>
      </c>
    </row>
    <row r="4" spans="1:9" ht="30" thickBot="1">
      <c r="A4" s="4" t="s">
        <v>16</v>
      </c>
      <c r="B4" s="5">
        <v>1000</v>
      </c>
      <c r="C4" s="5">
        <v>1250</v>
      </c>
      <c r="D4" s="5">
        <v>1300</v>
      </c>
      <c r="E4" s="5">
        <v>1400</v>
      </c>
    </row>
    <row r="5" spans="1:9" ht="30" thickBot="1">
      <c r="A5" s="4" t="s">
        <v>17</v>
      </c>
      <c r="B5" s="5">
        <f>((B$2*(B$3-B$4)-$I$11-$I$12)*(1-$I$13))+$I$12</f>
        <v>4497800</v>
      </c>
      <c r="C5" s="5">
        <f t="shared" ref="C5:E5" si="0">((C$2*(C$3-C$4)-$I$11-$I$12)*(1-$I$13))+$I$12</f>
        <v>5247800</v>
      </c>
      <c r="D5" s="5">
        <f t="shared" si="0"/>
        <v>11877800</v>
      </c>
      <c r="E5" s="5">
        <f t="shared" si="0"/>
        <v>16497800</v>
      </c>
    </row>
    <row r="9" spans="1:9">
      <c r="A9" t="s">
        <v>20</v>
      </c>
      <c r="B9">
        <v>26000</v>
      </c>
      <c r="C9">
        <v>25000</v>
      </c>
      <c r="D9">
        <v>22000</v>
      </c>
      <c r="E9">
        <v>24000</v>
      </c>
    </row>
    <row r="10" spans="1:9">
      <c r="A10" s="7">
        <v>9.6000000000000002E-2</v>
      </c>
      <c r="B10">
        <f>((($B$5/((1+$A10)^1))+($C$5/((1+$A10)^2))+($D$5/((1+$A10)^3))+($E$5/((1+$A10)^4)))+($I$15/((1+$A10)^4)))/B$9</f>
        <v>1112.8159612146742</v>
      </c>
      <c r="C10">
        <f t="shared" ref="C10:E13" si="1">((($B$5/((1+$A10)^1))+($C$5/((1+$A10)^2))+($D$5/((1+$A10)^3))+($E$5/((1+$A10)^4)))+($I$15/((1+$A10)^4)))/C$9</f>
        <v>1157.3285996632612</v>
      </c>
      <c r="D10">
        <f t="shared" si="1"/>
        <v>1315.1461359809787</v>
      </c>
      <c r="E10">
        <f t="shared" si="1"/>
        <v>1205.5506246492305</v>
      </c>
    </row>
    <row r="11" spans="1:9" ht="16.5" customHeight="1">
      <c r="A11" s="7">
        <v>6.5000000000000002E-2</v>
      </c>
      <c r="B11">
        <f t="shared" ref="B11:B13" si="2">((($B$5/((1+$A11)^1))+($C$5/((1+$A11)^2))+($D$5/((1+$A11)^3))+($E$5/((1+$A11)^4)))+($I$15/((1+$A11)^4)))/B$9</f>
        <v>1212.0308279590088</v>
      </c>
      <c r="C11">
        <f t="shared" si="1"/>
        <v>1260.5120610773693</v>
      </c>
      <c r="D11">
        <f t="shared" si="1"/>
        <v>1432.4000694061012</v>
      </c>
      <c r="E11">
        <f t="shared" si="1"/>
        <v>1313.0333969555929</v>
      </c>
      <c r="H11" s="1" t="s">
        <v>18</v>
      </c>
      <c r="I11">
        <v>5000</v>
      </c>
    </row>
    <row r="12" spans="1:9">
      <c r="A12" s="7">
        <v>8.2000000000000003E-2</v>
      </c>
      <c r="B12">
        <f t="shared" si="2"/>
        <v>1156.0948365483964</v>
      </c>
      <c r="C12">
        <f t="shared" si="1"/>
        <v>1202.3386300103323</v>
      </c>
      <c r="D12">
        <f t="shared" si="1"/>
        <v>1366.293897739014</v>
      </c>
      <c r="E12">
        <f t="shared" si="1"/>
        <v>1252.4360729274294</v>
      </c>
      <c r="H12" t="s">
        <v>2</v>
      </c>
      <c r="I12">
        <v>2000</v>
      </c>
    </row>
    <row r="13" spans="1:9">
      <c r="A13" s="7">
        <v>0.115</v>
      </c>
      <c r="B13">
        <f t="shared" si="2"/>
        <v>1057.7804966238054</v>
      </c>
      <c r="C13">
        <f t="shared" si="1"/>
        <v>1100.0917164887578</v>
      </c>
      <c r="D13">
        <f t="shared" si="1"/>
        <v>1250.1042232826792</v>
      </c>
      <c r="E13">
        <f t="shared" si="1"/>
        <v>1145.928871342456</v>
      </c>
      <c r="H13" t="s">
        <v>13</v>
      </c>
      <c r="I13" s="6">
        <v>0.4</v>
      </c>
    </row>
    <row r="14" spans="1:9">
      <c r="H14" t="s">
        <v>19</v>
      </c>
      <c r="I14">
        <v>4</v>
      </c>
    </row>
    <row r="15" spans="1:9">
      <c r="D15" s="6"/>
      <c r="H15" t="s">
        <v>5</v>
      </c>
      <c r="I15">
        <v>7200</v>
      </c>
    </row>
    <row r="16" spans="1:9" ht="26.25">
      <c r="H16" s="1"/>
    </row>
    <row r="21" spans="1:1">
      <c r="A21" s="7"/>
    </row>
  </sheetData>
  <pageMargins left="0.7" right="0.7" top="0.75" bottom="0.75" header="0.3" footer="0.3"/>
  <legacyDrawing r:id="rId1"/>
  <oleObjects>
    <oleObject progId="Equation.3" shapeId="3073" r:id="rId2"/>
    <oleObject progId="Equation.3" shapeId="3074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Лаб 1</vt:lpstr>
      <vt:lpstr>Лаб 2</vt:lpstr>
      <vt:lpstr>Лаб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Victor.s</dc:creator>
  <cp:lastModifiedBy>setimgr2</cp:lastModifiedBy>
  <dcterms:created xsi:type="dcterms:W3CDTF">2015-12-09T12:45:00Z</dcterms:created>
  <dcterms:modified xsi:type="dcterms:W3CDTF">2015-12-17T08:49:00Z</dcterms:modified>
</cp:coreProperties>
</file>