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раздники">OFFSET([1]Выходные!$B$3,,,COUNT([1]Выходные!$B$1:$B$65536))</definedName>
  </definedNames>
  <calcPr calcId="145621"/>
</workbook>
</file>

<file path=xl/calcChain.xml><?xml version="1.0" encoding="utf-8"?>
<calcChain xmlns="http://schemas.openxmlformats.org/spreadsheetml/2006/main">
  <c r="AH16" i="1" l="1"/>
  <c r="AH15" i="1"/>
  <c r="T10" i="1" l="1"/>
  <c r="F13" i="1" s="1"/>
  <c r="AB13" i="1" l="1"/>
  <c r="U13" i="1"/>
  <c r="O13" i="1"/>
  <c r="G13" i="1"/>
  <c r="AG13" i="1"/>
  <c r="AA13" i="1"/>
  <c r="T13" i="1"/>
  <c r="L13" i="1"/>
  <c r="E13" i="1"/>
  <c r="AF13" i="1"/>
  <c r="Y13" i="1"/>
  <c r="Q13" i="1"/>
  <c r="K13" i="1"/>
  <c r="D13" i="1"/>
  <c r="AE13" i="1"/>
  <c r="W13" i="1"/>
  <c r="P13" i="1"/>
  <c r="I13" i="1"/>
  <c r="AC13" i="1"/>
  <c r="X13" i="1"/>
  <c r="S13" i="1"/>
  <c r="M13" i="1"/>
  <c r="H13" i="1"/>
  <c r="C13" i="1"/>
  <c r="AD13" i="1"/>
  <c r="Z13" i="1"/>
  <c r="V13" i="1"/>
  <c r="R13" i="1"/>
  <c r="N13" i="1"/>
  <c r="J13" i="1"/>
  <c r="AR15" i="1" l="1" a="1"/>
  <c r="AR15" i="1" s="1"/>
  <c r="AS15" i="1" a="1"/>
  <c r="AS15" i="1" s="1"/>
  <c r="AR16" i="1" a="1"/>
  <c r="AR16" i="1" s="1"/>
  <c r="AS16" i="1" a="1"/>
  <c r="AS16" i="1" s="1"/>
  <c r="AL16" i="1"/>
  <c r="AK16" i="1"/>
  <c r="AJ16" i="1"/>
  <c r="AO16" i="1"/>
  <c r="AO15" i="1"/>
  <c r="AM15" i="1"/>
  <c r="AL15" i="1"/>
  <c r="AK15" i="1"/>
  <c r="AJ15" i="1"/>
  <c r="AI15" i="1"/>
  <c r="AN15" i="1"/>
</calcChain>
</file>

<file path=xl/sharedStrings.xml><?xml version="1.0" encoding="utf-8"?>
<sst xmlns="http://schemas.openxmlformats.org/spreadsheetml/2006/main" count="27" uniqueCount="26">
  <si>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</si>
  <si>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</si>
  <si>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</si>
  <si>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</si>
  <si>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</si>
  <si>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</si>
  <si>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</si>
  <si>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</si>
  <si>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</si>
  <si>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</si>
  <si>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</si>
  <si>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</si>
  <si>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</si>
  <si>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</si>
  <si>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</si>
  <si>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</si>
  <si>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</si>
  <si>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</si>
  <si>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</si>
  <si>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</si>
  <si>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</si>
  <si>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</si>
  <si>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</si>
  <si>
    <t>Праздники</t>
  </si>
  <si>
    <t>Рабочие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</si>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</sst>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\ \(ddd\)"/>
    <numFmt numFmtId="166" formatCode="[&gt;3]d;;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5" fontId="17" fillId="3" borderId="25" xfId="0" applyNumberFormat="1" applyFont="1" applyFill="1" applyBorder="1" applyAlignment="1">
      <alignment horizontal="center" vertical="center"/>
    </xf>
    <xf numFmtId="165" fontId="17" fillId="3" borderId="26" xfId="0" applyNumberFormat="1" applyFont="1" applyFill="1" applyBorder="1" applyAlignment="1">
      <alignment horizontal="center" vertical="center"/>
    </xf>
    <xf numFmtId="165" fontId="17" fillId="3" borderId="27" xfId="0" applyNumberFormat="1" applyFont="1" applyFill="1" applyBorder="1" applyAlignment="1">
      <alignment horizontal="center" vertical="center"/>
    </xf>
    <xf numFmtId="165" fontId="17" fillId="3" borderId="28" xfId="0" applyNumberFormat="1" applyFont="1" applyFill="1" applyBorder="1" applyAlignment="1">
      <alignment horizontal="center" vertical="center"/>
    </xf>
    <xf numFmtId="165" fontId="17" fillId="3" borderId="29" xfId="0" applyNumberFormat="1" applyFont="1" applyFill="1" applyBorder="1" applyAlignment="1">
      <alignment horizontal="center" vertical="center"/>
    </xf>
    <xf numFmtId="165" fontId="17" fillId="3" borderId="3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Книга1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6"/>
  <sheetViews>
    <sheetView tabSelected="1" zoomScale="60" zoomScaleNormal="60" workbookViewId="0">
      <selection activeCell="AH15" sqref="AH15"/>
    </sheetView>
  </sheetViews>
  <sheetFormatPr defaultRowHeight="15" x14ac:dyDescent="0.25"/>
  <cols>
    <col min="1" max="1" width="18.5703125" customWidth="1"/>
    <col min="2" max="2" width="14" customWidth="1"/>
    <col min="3" max="33" width="5.28515625" customWidth="1"/>
    <col min="34" max="34" width="11.28515625" customWidth="1"/>
  </cols>
  <sheetData>
    <row r="1" spans="1:4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5" ht="18.75" x14ac:dyDescent="0.3">
      <c r="A2" s="39" t="s">
        <v>1</v>
      </c>
      <c r="B2" s="39"/>
      <c r="C2" s="39"/>
      <c r="D2" s="39"/>
      <c r="E2" s="39"/>
      <c r="F2" s="39"/>
      <c r="G2" s="39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40" t="s">
        <v>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1"/>
    </row>
    <row r="3" spans="1:4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1"/>
    </row>
    <row r="4" spans="1:45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5" spans="1:45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1"/>
    </row>
    <row r="6" spans="1:45" ht="18.75" x14ac:dyDescent="0.3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5" ht="19.5" thickBot="1" x14ac:dyDescent="0.35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5" ht="26.25" thickBot="1" x14ac:dyDescent="0.4">
      <c r="A8" s="8"/>
      <c r="B8" s="8"/>
      <c r="C8" s="1"/>
      <c r="D8" s="1"/>
      <c r="E8" s="8"/>
      <c r="F8" s="8"/>
      <c r="G8" s="42" t="s">
        <v>4</v>
      </c>
      <c r="H8" s="43"/>
      <c r="I8" s="43"/>
      <c r="J8" s="44"/>
      <c r="K8" s="42" t="s">
        <v>5</v>
      </c>
      <c r="L8" s="43"/>
      <c r="M8" s="43"/>
      <c r="N8" s="44"/>
      <c r="O8" s="8"/>
      <c r="P8" s="45" t="s">
        <v>6</v>
      </c>
      <c r="Q8" s="46"/>
      <c r="R8" s="46"/>
      <c r="S8" s="46"/>
      <c r="T8" s="46"/>
      <c r="U8" s="46"/>
      <c r="V8" s="46"/>
      <c r="W8" s="47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"/>
    </row>
    <row r="9" spans="1:45" ht="26.25" thickBot="1" x14ac:dyDescent="0.4">
      <c r="A9" s="8"/>
      <c r="B9" s="8"/>
      <c r="C9" s="48" t="s">
        <v>7</v>
      </c>
      <c r="D9" s="48"/>
      <c r="E9" s="48"/>
      <c r="F9" s="49"/>
      <c r="G9" s="9"/>
      <c r="H9" s="10"/>
      <c r="I9" s="10"/>
      <c r="J9" s="11"/>
      <c r="K9" s="50">
        <v>42369</v>
      </c>
      <c r="L9" s="51"/>
      <c r="M9" s="51"/>
      <c r="N9" s="52"/>
      <c r="O9" s="12"/>
      <c r="P9" s="56" t="s">
        <v>8</v>
      </c>
      <c r="Q9" s="57"/>
      <c r="R9" s="57"/>
      <c r="S9" s="58"/>
      <c r="T9" s="56" t="s">
        <v>9</v>
      </c>
      <c r="U9" s="57"/>
      <c r="V9" s="57"/>
      <c r="W9" s="5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"/>
    </row>
    <row r="10" spans="1:45" ht="26.25" thickBot="1" x14ac:dyDescent="0.4">
      <c r="A10" s="8"/>
      <c r="B10" s="8"/>
      <c r="C10" s="48"/>
      <c r="D10" s="48"/>
      <c r="E10" s="48"/>
      <c r="F10" s="49"/>
      <c r="G10" s="13"/>
      <c r="H10" s="14"/>
      <c r="I10" s="14"/>
      <c r="J10" s="15"/>
      <c r="K10" s="53"/>
      <c r="L10" s="54"/>
      <c r="M10" s="54"/>
      <c r="N10" s="55"/>
      <c r="O10" s="12"/>
      <c r="P10" s="59">
        <v>42339</v>
      </c>
      <c r="Q10" s="60"/>
      <c r="R10" s="60"/>
      <c r="S10" s="61"/>
      <c r="T10" s="59">
        <f>EOMONTH(P10,0)</f>
        <v>42369</v>
      </c>
      <c r="U10" s="60"/>
      <c r="V10" s="60"/>
      <c r="W10" s="6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"/>
    </row>
    <row r="11" spans="1:45" ht="25.5" x14ac:dyDescent="0.3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"/>
    </row>
    <row r="12" spans="1:45" ht="16.5" thickBot="1" x14ac:dyDescent="0.3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5" ht="15.75" x14ac:dyDescent="0.25">
      <c r="A13" s="64" t="s">
        <v>11</v>
      </c>
      <c r="B13" s="66" t="s">
        <v>12</v>
      </c>
      <c r="C13" s="62">
        <f t="shared" ref="C13:AG13" si="0">IF($P10+COLUMN()-3&lt;=$T10,$P10+COLUMN()-3,2)</f>
        <v>42339</v>
      </c>
      <c r="D13" s="62">
        <f t="shared" si="0"/>
        <v>42340</v>
      </c>
      <c r="E13" s="62">
        <f t="shared" si="0"/>
        <v>42341</v>
      </c>
      <c r="F13" s="62">
        <f t="shared" si="0"/>
        <v>42342</v>
      </c>
      <c r="G13" s="62">
        <f t="shared" si="0"/>
        <v>42343</v>
      </c>
      <c r="H13" s="62">
        <f t="shared" si="0"/>
        <v>42344</v>
      </c>
      <c r="I13" s="62">
        <f t="shared" si="0"/>
        <v>42345</v>
      </c>
      <c r="J13" s="62">
        <f t="shared" si="0"/>
        <v>42346</v>
      </c>
      <c r="K13" s="62">
        <f t="shared" si="0"/>
        <v>42347</v>
      </c>
      <c r="L13" s="62">
        <f t="shared" si="0"/>
        <v>42348</v>
      </c>
      <c r="M13" s="62">
        <f t="shared" si="0"/>
        <v>42349</v>
      </c>
      <c r="N13" s="62">
        <f t="shared" si="0"/>
        <v>42350</v>
      </c>
      <c r="O13" s="62">
        <f t="shared" si="0"/>
        <v>42351</v>
      </c>
      <c r="P13" s="62">
        <f t="shared" si="0"/>
        <v>42352</v>
      </c>
      <c r="Q13" s="62">
        <f t="shared" si="0"/>
        <v>42353</v>
      </c>
      <c r="R13" s="62">
        <f t="shared" si="0"/>
        <v>42354</v>
      </c>
      <c r="S13" s="62">
        <f t="shared" si="0"/>
        <v>42355</v>
      </c>
      <c r="T13" s="62">
        <f t="shared" si="0"/>
        <v>42356</v>
      </c>
      <c r="U13" s="62">
        <f t="shared" si="0"/>
        <v>42357</v>
      </c>
      <c r="V13" s="62">
        <f t="shared" si="0"/>
        <v>42358</v>
      </c>
      <c r="W13" s="62">
        <f t="shared" si="0"/>
        <v>42359</v>
      </c>
      <c r="X13" s="62">
        <f t="shared" si="0"/>
        <v>42360</v>
      </c>
      <c r="Y13" s="62">
        <f t="shared" si="0"/>
        <v>42361</v>
      </c>
      <c r="Z13" s="62">
        <f t="shared" si="0"/>
        <v>42362</v>
      </c>
      <c r="AA13" s="62">
        <f t="shared" si="0"/>
        <v>42363</v>
      </c>
      <c r="AB13" s="62">
        <f t="shared" si="0"/>
        <v>42364</v>
      </c>
      <c r="AC13" s="62">
        <f t="shared" si="0"/>
        <v>42365</v>
      </c>
      <c r="AD13" s="62">
        <f t="shared" si="0"/>
        <v>42366</v>
      </c>
      <c r="AE13" s="62">
        <f t="shared" si="0"/>
        <v>42367</v>
      </c>
      <c r="AF13" s="62">
        <f t="shared" si="0"/>
        <v>42368</v>
      </c>
      <c r="AG13" s="62">
        <f t="shared" si="0"/>
        <v>42369</v>
      </c>
      <c r="AH13" s="72" t="s">
        <v>13</v>
      </c>
      <c r="AI13" s="72"/>
      <c r="AJ13" s="72"/>
      <c r="AK13" s="72"/>
      <c r="AL13" s="72"/>
      <c r="AM13" s="72"/>
      <c r="AN13" s="72"/>
      <c r="AO13" s="73" t="s">
        <v>14</v>
      </c>
    </row>
    <row r="14" spans="1:45" ht="48" thickBot="1" x14ac:dyDescent="0.3">
      <c r="A14" s="65"/>
      <c r="B14" s="67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18" t="s">
        <v>17</v>
      </c>
      <c r="AO14" s="74"/>
    </row>
    <row r="15" spans="1:45" ht="19.5" thickBot="1" x14ac:dyDescent="0.3">
      <c r="A15" s="68" t="s">
        <v>21</v>
      </c>
      <c r="B15" s="70" t="s">
        <v>22</v>
      </c>
      <c r="C15" s="19">
        <v>8</v>
      </c>
      <c r="D15" s="19"/>
      <c r="E15" s="19"/>
      <c r="F15" s="20">
        <v>5</v>
      </c>
      <c r="G15" s="20"/>
      <c r="H15" s="19"/>
      <c r="I15" s="19"/>
      <c r="J15" s="19"/>
      <c r="K15" s="20">
        <v>8</v>
      </c>
      <c r="L15" s="20"/>
      <c r="M15" s="19"/>
      <c r="N15" s="20">
        <v>8</v>
      </c>
      <c r="O15" s="20"/>
      <c r="P15" s="20"/>
      <c r="Q15" s="19"/>
      <c r="R15" s="20" t="s">
        <v>25</v>
      </c>
      <c r="S15" s="20"/>
      <c r="T15" s="20"/>
      <c r="U15" s="20"/>
      <c r="V15" s="20"/>
      <c r="W15" s="20"/>
      <c r="X15" s="20"/>
      <c r="Y15" s="20"/>
      <c r="Z15" s="20"/>
      <c r="AA15" s="20"/>
      <c r="AB15" s="19"/>
      <c r="AC15" s="19"/>
      <c r="AD15" s="19"/>
      <c r="AE15" s="19"/>
      <c r="AF15" s="19"/>
      <c r="AG15" s="19"/>
      <c r="AH15" s="21">
        <f>COUNT(C15:AG15)</f>
        <v>4</v>
      </c>
      <c r="AI15" s="22">
        <f>COUNTIF(C15:AG15,"")</f>
        <v>26</v>
      </c>
      <c r="AJ15" s="23">
        <f>COUNTIF(C15:AG15,"О")</f>
        <v>0</v>
      </c>
      <c r="AK15" s="23">
        <f>COUNTIF(C15:AG15,"А")</f>
        <v>0</v>
      </c>
      <c r="AL15" s="23">
        <f>COUNTIF(C15:AG15,"К")</f>
        <v>0</v>
      </c>
      <c r="AM15" s="23">
        <f>COUNTIF(C15:AG15,"Б")</f>
        <v>1</v>
      </c>
      <c r="AN15" s="23">
        <f>COUNTIF(D15:AH15,"О")</f>
        <v>0</v>
      </c>
      <c r="AO15" s="24">
        <f>SUM(C15:AG15)</f>
        <v>29</v>
      </c>
      <c r="AR15" s="38">
        <f t="array" ref="AR15">SUM(IF(ISNUMBER(C15:AG15),C15:AG15/IF((WORKDAY(C$13:AG$13-1,1,Лист2!$A$2:$A$16)&lt;&gt;C$13:AG$13)-(C$13:AG$13=Лист2!$B$2),5,8)))</f>
        <v>4.2249999999999996</v>
      </c>
      <c r="AS15" s="38">
        <f t="array" ref="AS15">SUMPRODUCT(IF(ISNUMBER(C15:AG15),C15:AG15/IF((WEEKDAY(C$13:AG$13,2)&gt;5)+ISNUMBER(MATCH(C$13:AG$13,Лист2!$A$2:$A$16,))-(C$13:AG$13=Лист2!$B$2),5,8)))</f>
        <v>4.2249999999999996</v>
      </c>
    </row>
    <row r="16" spans="1:45" ht="19.5" thickBot="1" x14ac:dyDescent="0.3">
      <c r="A16" s="69"/>
      <c r="B16" s="71"/>
      <c r="C16" s="25"/>
      <c r="D16" s="25"/>
      <c r="E16" s="25"/>
      <c r="F16" s="26"/>
      <c r="G16" s="26"/>
      <c r="H16" s="37"/>
      <c r="I16" s="25"/>
      <c r="J16" s="25"/>
      <c r="K16" s="26"/>
      <c r="L16" s="26"/>
      <c r="M16" s="25"/>
      <c r="N16" s="26"/>
      <c r="O16" s="26"/>
      <c r="P16" s="26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1">
        <f>COUNT(C16:AG16)</f>
        <v>0</v>
      </c>
      <c r="AI16" s="27"/>
      <c r="AJ16" s="27">
        <f t="shared" ref="AJ16" si="1">COUNTIF(C16:AG16,"О")</f>
        <v>0</v>
      </c>
      <c r="AK16" s="27">
        <f t="shared" ref="AK16" si="2">COUNTIF(C16:AG16,"А")</f>
        <v>0</v>
      </c>
      <c r="AL16" s="27">
        <f t="shared" ref="AL16" si="3">COUNTIF(C16:AG16,"К")</f>
        <v>0</v>
      </c>
      <c r="AM16" s="27"/>
      <c r="AN16" s="27"/>
      <c r="AO16" s="28">
        <f>SUM(C16:AH16)</f>
        <v>0</v>
      </c>
      <c r="AR16" s="38">
        <f t="array" ref="AR16">SUM(C16:AG16/IF((WORKDAY(C$13:AG$13-1,1,Лист2!$A$2:$A$16)&lt;&gt;C$13:AG$13)-(C$13:AG$13=Лист2!$B$2),5,8))</f>
        <v>0</v>
      </c>
      <c r="AS16" s="38">
        <f t="array" ref="AS16">SUMPRODUCT(C16:AG16/IF((WEEKDAY(C$13:AG$13,2)&gt;5)+ISNUMBER(MATCH(C$13:AG$13,Лист2!$A$2:$A$16,))-(C$13:AG$13=Лист2!$B$2),5,8))</f>
        <v>0</v>
      </c>
    </row>
  </sheetData>
  <mergeCells count="50">
    <mergeCell ref="AE13:AE14"/>
    <mergeCell ref="AF13:AF14"/>
    <mergeCell ref="AG13:AG14"/>
    <mergeCell ref="AH13:AN13"/>
    <mergeCell ref="AO13:AO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L13:L14"/>
    <mergeCell ref="A13:A14"/>
    <mergeCell ref="B13:B14"/>
    <mergeCell ref="C13:C14"/>
    <mergeCell ref="D13:D14"/>
    <mergeCell ref="E13:E14"/>
    <mergeCell ref="F13:F14"/>
    <mergeCell ref="C9:F10"/>
    <mergeCell ref="K9:N10"/>
    <mergeCell ref="P9:S9"/>
    <mergeCell ref="T9:W9"/>
    <mergeCell ref="P10:S10"/>
    <mergeCell ref="T10:W10"/>
    <mergeCell ref="A2:H2"/>
    <mergeCell ref="Z2:AN2"/>
    <mergeCell ref="Z3:AN3"/>
    <mergeCell ref="A5:AN5"/>
    <mergeCell ref="G8:J8"/>
    <mergeCell ref="K8:N8"/>
    <mergeCell ref="P8:W8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AAC3B-F531-412F-85FD-13F10504F68E}">
            <xm:f>(WORKDAY(C$13-1,1,Лист2!$A$2:$A$16)&lt;&gt;C$13)-(C$13=Лист2!$B$2)</xm:f>
            <x14:dxf>
              <fill>
                <patternFill>
                  <bgColor theme="5" tint="0.59996337778862885"/>
                </patternFill>
              </fill>
            </x14:dxf>
          </x14:cfRule>
          <xm:sqref>C13:AF16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6"/>
  <sheetViews>
    <sheetView workbookViewId="0">
      <selection activeCell="E10" sqref="E10"/>
    </sheetView>
  </sheetViews>
  <sheetFormatPr defaultRowHeight="15" x14ac:dyDescent="0.25"/>
  <cols>
    <col min="1" max="1" width="15.85546875" bestFit="1" customWidth="1"/>
    <col min="2" max="2" width="15" bestFit="1" customWidth="1"/>
  </cols>
  <sheetData>
    <row r="1" spans="1:2" ht="18.75" thickBot="1" x14ac:dyDescent="0.3">
      <c r="A1" s="29" t="s">
        <v>23</v>
      </c>
      <c r="B1" s="30" t="s">
        <v>24</v>
      </c>
    </row>
    <row r="2" spans="1:2" x14ac:dyDescent="0.25">
      <c r="A2" s="31">
        <v>42370</v>
      </c>
      <c r="B2" s="32">
        <v>42420</v>
      </c>
    </row>
    <row r="3" spans="1:2" x14ac:dyDescent="0.25">
      <c r="A3" s="33">
        <v>42373</v>
      </c>
      <c r="B3" s="34"/>
    </row>
    <row r="4" spans="1:2" x14ac:dyDescent="0.25">
      <c r="A4" s="33">
        <v>42374</v>
      </c>
      <c r="B4" s="34"/>
    </row>
    <row r="5" spans="1:2" x14ac:dyDescent="0.25">
      <c r="A5" s="33">
        <v>42375</v>
      </c>
      <c r="B5" s="34"/>
    </row>
    <row r="6" spans="1:2" x14ac:dyDescent="0.25">
      <c r="A6" s="33">
        <v>42376</v>
      </c>
      <c r="B6" s="34"/>
    </row>
    <row r="7" spans="1:2" x14ac:dyDescent="0.25">
      <c r="A7" s="33">
        <v>42377</v>
      </c>
      <c r="B7" s="34"/>
    </row>
    <row r="8" spans="1:2" x14ac:dyDescent="0.25">
      <c r="A8" s="33">
        <v>42422</v>
      </c>
      <c r="B8" s="34"/>
    </row>
    <row r="9" spans="1:2" x14ac:dyDescent="0.25">
      <c r="A9" s="33">
        <v>42423</v>
      </c>
      <c r="B9" s="34"/>
    </row>
    <row r="10" spans="1:2" x14ac:dyDescent="0.25">
      <c r="A10" s="33">
        <v>42436</v>
      </c>
      <c r="B10" s="34"/>
    </row>
    <row r="11" spans="1:2" x14ac:dyDescent="0.25">
      <c r="A11" s="33">
        <v>42437</v>
      </c>
      <c r="B11" s="34"/>
    </row>
    <row r="12" spans="1:2" x14ac:dyDescent="0.25">
      <c r="A12" s="35">
        <v>42492</v>
      </c>
      <c r="B12" s="34"/>
    </row>
    <row r="13" spans="1:2" x14ac:dyDescent="0.25">
      <c r="A13" s="36">
        <v>42493</v>
      </c>
      <c r="B13" s="34"/>
    </row>
    <row r="14" spans="1:2" x14ac:dyDescent="0.25">
      <c r="A14" s="36">
        <v>42499</v>
      </c>
      <c r="B14" s="34"/>
    </row>
    <row r="15" spans="1:2" x14ac:dyDescent="0.25">
      <c r="A15" s="36">
        <v>42534</v>
      </c>
      <c r="B15" s="34"/>
    </row>
    <row r="16" spans="1:2" x14ac:dyDescent="0.25">
      <c r="A16" s="36">
        <v>42678</v>
      </c>
      <c r="B16" s="34"/>
    </row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Ракитин И.О.</cp:lastModifiedBy>
  <dcterms:created xsi:type="dcterms:W3CDTF">2015-12-19T17:23:12Z</dcterms:created>
  <dcterms:modified xsi:type="dcterms:W3CDTF">2016-01-05T06:31:34Z</dcterms:modified>
</cp:coreProperties>
</file>