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Лист1!$A$16:$D$23</definedName>
  </definedNames>
  <calcPr calcId="145621"/>
</workbook>
</file>

<file path=xl/calcChain.xml><?xml version="1.0" encoding="utf-8"?>
<calcChain xmlns="http://schemas.openxmlformats.org/spreadsheetml/2006/main">
  <c r="P11" i="1" l="1"/>
  <c r="E7" i="1"/>
  <c r="C7" i="1"/>
  <c r="E6" i="1"/>
  <c r="C6" i="1"/>
  <c r="E9" i="1"/>
  <c r="C9" i="1"/>
  <c r="D4" i="1"/>
  <c r="E5" i="1"/>
  <c r="D5" i="1"/>
  <c r="C5" i="1"/>
  <c r="E8" i="1"/>
  <c r="C8" i="1"/>
  <c r="D11" i="1" l="1"/>
  <c r="L4" i="1" s="1"/>
  <c r="E4" i="1"/>
  <c r="C4" i="1"/>
  <c r="L6" i="1" l="1"/>
  <c r="Q6" i="1" s="1"/>
  <c r="L8" i="1"/>
  <c r="L9" i="1"/>
  <c r="L7" i="1"/>
  <c r="L5" i="1"/>
  <c r="O6" i="1" l="1"/>
  <c r="K7" i="1"/>
  <c r="N7" i="1" s="1"/>
  <c r="J7" i="1"/>
  <c r="M7" i="1" s="1"/>
  <c r="K8" i="1"/>
  <c r="N8" i="1" s="1"/>
  <c r="J8" i="1"/>
  <c r="M8" i="1" s="1"/>
  <c r="K5" i="1"/>
  <c r="N5" i="1" s="1"/>
  <c r="J5" i="1"/>
  <c r="M5" i="1" s="1"/>
  <c r="K9" i="1"/>
  <c r="N9" i="1" s="1"/>
  <c r="J9" i="1"/>
  <c r="M9" i="1" s="1"/>
  <c r="J6" i="1"/>
  <c r="M6" i="1" s="1"/>
  <c r="K6" i="1"/>
  <c r="N6" i="1" s="1"/>
  <c r="Q9" i="1"/>
  <c r="O9" i="1"/>
  <c r="Q5" i="1"/>
  <c r="O5" i="1"/>
  <c r="Q8" i="1"/>
  <c r="O8" i="1"/>
  <c r="Q7" i="1"/>
  <c r="O7" i="1"/>
  <c r="K4" i="1" l="1"/>
  <c r="N4" i="1" s="1"/>
  <c r="N11" i="1" s="1"/>
  <c r="O4" i="1"/>
  <c r="Q4" i="1"/>
  <c r="Q11" i="1" s="1"/>
  <c r="J4" i="1"/>
  <c r="L11" i="1"/>
  <c r="Q12" i="1" s="1"/>
  <c r="I13" i="1" l="1"/>
  <c r="K13" i="1" s="1"/>
  <c r="M4" i="1"/>
  <c r="M11" i="1" s="1"/>
  <c r="C17" i="1"/>
  <c r="D17" i="1" s="1"/>
  <c r="C18" i="1" l="1"/>
  <c r="D18" i="1" s="1"/>
  <c r="C19" i="1" l="1"/>
  <c r="D19" i="1" s="1"/>
  <c r="C20" i="1" s="1"/>
  <c r="D20" i="1" s="1"/>
  <c r="C21" i="1" l="1"/>
  <c r="D21" i="1" s="1"/>
  <c r="C22" i="1" l="1"/>
  <c r="D22" i="1" s="1"/>
  <c r="D23" i="1" s="1"/>
</calcChain>
</file>

<file path=xl/sharedStrings.xml><?xml version="1.0" encoding="utf-8"?>
<sst xmlns="http://schemas.openxmlformats.org/spreadsheetml/2006/main" count="45" uniqueCount="20">
  <si>
    <t>ТОВАР</t>
  </si>
  <si>
    <t>Вес нетто, кг</t>
  </si>
  <si>
    <t>Цена за кг, USD</t>
  </si>
  <si>
    <t>Цена в USD, в т.ч.
НДС 18%</t>
  </si>
  <si>
    <t xml:space="preserve">НДС 18%, USD </t>
  </si>
  <si>
    <r>
      <t xml:space="preserve">Вес нетто * Цена за кг в USD
</t>
    </r>
    <r>
      <rPr>
        <b/>
        <i/>
        <u/>
        <sz val="11"/>
        <color rgb="FF000000"/>
        <rFont val="Calibri"/>
        <family val="2"/>
        <charset val="204"/>
      </rPr>
      <t>подсчитано на калькуляторе</t>
    </r>
  </si>
  <si>
    <t>Разница между 
6-м и 
4-м столбцами :(((</t>
  </si>
  <si>
    <t>4=2*3</t>
  </si>
  <si>
    <t>5=4*18/118</t>
  </si>
  <si>
    <t>6=2*3 на калькуляторе</t>
  </si>
  <si>
    <t>КАРТОФЕЛЬ</t>
  </si>
  <si>
    <t>МОРКОВЬ</t>
  </si>
  <si>
    <t>РЕДИС</t>
  </si>
  <si>
    <t>ОГУРЦЫ</t>
  </si>
  <si>
    <t>ПЕРЕЦ</t>
  </si>
  <si>
    <t>ЧЕСНОК</t>
  </si>
  <si>
    <t>Должно стать:</t>
  </si>
  <si>
    <t>Для этого использована формула D3/$D$9*$D$11</t>
  </si>
  <si>
    <t>ИЗНАЧАЛЬНЫЕ ДАННЫЕ - все ОК</t>
  </si>
  <si>
    <t>ДАННЫЕ ПОСЛЕ РАСПРЕДЕЛЕНИЯ - совсем не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</si>
</sst>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164" fontId="3" fillId="3" borderId="1" xfId="0" applyNumberFormat="1" applyFont="1" applyFill="1" applyBorder="1"/>
    <xf numFmtId="4" fontId="3" fillId="4" borderId="1" xfId="0" applyNumberFormat="1" applyFont="1" applyFill="1" applyBorder="1"/>
    <xf numFmtId="164" fontId="1" fillId="0" borderId="0" xfId="0" applyNumberFormat="1" applyFont="1" applyFill="1" applyBorder="1"/>
    <xf numFmtId="164" fontId="1" fillId="4" borderId="0" xfId="0" applyNumberFormat="1" applyFont="1" applyFill="1" applyBorder="1"/>
    <xf numFmtId="0" fontId="1" fillId="5" borderId="0" xfId="0" applyFont="1" applyFill="1" applyBorder="1"/>
    <xf numFmtId="164" fontId="3" fillId="5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0" borderId="1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85725</xdr:rowOff>
    </xdr:from>
    <xdr:to>
      <xdr:col>9</xdr:col>
      <xdr:colOff>790575</xdr:colOff>
      <xdr:row>10</xdr:row>
      <xdr:rowOff>114300</xdr:rowOff>
    </xdr:to>
    <xdr:cxnSp macro="">
      <xdr:nvCxnSpPr>
        <xdr:cNvPr id="2" name="Прямая со стрелкой 1"/>
        <xdr:cNvCxnSpPr/>
      </xdr:nvCxnSpPr>
      <xdr:spPr>
        <a:xfrm>
          <a:off x="4429125" y="2371725"/>
          <a:ext cx="5819775" cy="2857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A28" sqref="A28"/>
    </sheetView>
  </sheetViews>
  <sheetFormatPr defaultRowHeight="15" x14ac:dyDescent="0.25"/>
  <cols>
    <col min="1" max="1" width="18.5703125" style="4" customWidth="1"/>
    <col min="2" max="2" width="13.5703125" style="4" customWidth="1"/>
    <col min="3" max="3" width="15" style="4" customWidth="1"/>
    <col min="4" max="4" width="17" style="4" customWidth="1"/>
    <col min="5" max="5" width="15.85546875" style="4" bestFit="1" customWidth="1"/>
    <col min="6" max="6" width="22.7109375" style="4" customWidth="1"/>
    <col min="7" max="7" width="14.85546875" style="4" customWidth="1"/>
    <col min="8" max="8" width="11.85546875" style="4" bestFit="1" customWidth="1"/>
    <col min="9" max="9" width="8.5703125" style="4" customWidth="1"/>
    <col min="10" max="10" width="8.140625" style="4" customWidth="1"/>
    <col min="11" max="11" width="8.28515625" style="4" customWidth="1"/>
    <col min="12" max="14" width="13.42578125" style="4" customWidth="1"/>
    <col min="15" max="15" width="14.140625" style="4" bestFit="1" customWidth="1"/>
    <col min="16" max="16" width="21.7109375" style="4" customWidth="1"/>
    <col min="17" max="17" width="20.85546875" style="4" customWidth="1"/>
    <col min="18" max="16384" width="9.140625" style="4"/>
  </cols>
  <sheetData>
    <row r="1" spans="1:17" x14ac:dyDescent="0.25">
      <c r="A1" s="19" t="s">
        <v>18</v>
      </c>
      <c r="B1" s="20"/>
      <c r="C1" s="20"/>
      <c r="D1" s="20"/>
      <c r="E1" s="20"/>
      <c r="F1" s="21"/>
      <c r="H1" s="22" t="s">
        <v>19</v>
      </c>
      <c r="I1" s="23"/>
      <c r="J1" s="23"/>
      <c r="K1" s="23"/>
      <c r="L1" s="23"/>
      <c r="M1" s="23"/>
      <c r="N1" s="23"/>
      <c r="O1" s="23"/>
      <c r="P1" s="23"/>
      <c r="Q1" s="24"/>
    </row>
    <row r="2" spans="1:17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H2" s="2" t="s">
        <v>0</v>
      </c>
      <c r="I2" s="2" t="s">
        <v>1</v>
      </c>
      <c r="J2" s="2" t="s">
        <v>2</v>
      </c>
      <c r="K2" s="2"/>
      <c r="L2" s="2" t="s">
        <v>3</v>
      </c>
      <c r="M2" s="2"/>
      <c r="N2" s="2"/>
      <c r="O2" s="2" t="s">
        <v>4</v>
      </c>
      <c r="P2" s="5" t="s">
        <v>5</v>
      </c>
      <c r="Q2" s="18" t="s">
        <v>6</v>
      </c>
    </row>
    <row r="3" spans="1:17" x14ac:dyDescent="0.25">
      <c r="A3" s="1">
        <v>1</v>
      </c>
      <c r="B3" s="1">
        <v>2</v>
      </c>
      <c r="C3" s="1">
        <v>3</v>
      </c>
      <c r="D3" s="1" t="s">
        <v>7</v>
      </c>
      <c r="E3" s="1" t="s">
        <v>8</v>
      </c>
      <c r="F3" s="1" t="s">
        <v>9</v>
      </c>
      <c r="H3" s="1">
        <v>1</v>
      </c>
      <c r="I3" s="1">
        <v>2</v>
      </c>
      <c r="J3" s="1">
        <v>3</v>
      </c>
      <c r="K3" s="1"/>
      <c r="L3" s="1" t="s">
        <v>7</v>
      </c>
      <c r="M3" s="1"/>
      <c r="N3" s="1"/>
      <c r="O3" s="1" t="s">
        <v>8</v>
      </c>
      <c r="P3" s="6" t="s">
        <v>9</v>
      </c>
      <c r="Q3" s="17">
        <v>7</v>
      </c>
    </row>
    <row r="4" spans="1:17" x14ac:dyDescent="0.25">
      <c r="A4" s="7" t="s">
        <v>12</v>
      </c>
      <c r="B4" s="8">
        <v>4000</v>
      </c>
      <c r="C4" s="8">
        <f>D4/B4</f>
        <v>4.7699999999999996</v>
      </c>
      <c r="D4" s="8">
        <f>19080</f>
        <v>19080</v>
      </c>
      <c r="E4" s="8">
        <f>D4*18/118</f>
        <v>2910.5084745762711</v>
      </c>
      <c r="F4" s="9">
        <v>19080</v>
      </c>
      <c r="H4" s="7" t="s">
        <v>10</v>
      </c>
      <c r="I4" s="25">
        <v>500</v>
      </c>
      <c r="J4" s="8">
        <f>ROUNDUP(L4/I4,2)</f>
        <v>40.39</v>
      </c>
      <c r="K4" s="8">
        <f>ROUNDDOWN(L4/I4,2)</f>
        <v>40.380000000000003</v>
      </c>
      <c r="L4" s="8">
        <f>D4/$D$11*$D$13</f>
        <v>20191.97665113676</v>
      </c>
      <c r="M4" s="8">
        <f>$I4*J4</f>
        <v>20195</v>
      </c>
      <c r="N4" s="8">
        <f>$I4*K4</f>
        <v>20190</v>
      </c>
      <c r="O4" s="8">
        <f t="shared" ref="O4:O9" si="0">L4*18/118</f>
        <v>3080.1320315293365</v>
      </c>
      <c r="P4" s="10">
        <v>2515</v>
      </c>
      <c r="Q4" s="10">
        <f t="shared" ref="Q4:Q9" si="1">P4-L4</f>
        <v>-17676.97665113676</v>
      </c>
    </row>
    <row r="5" spans="1:17" x14ac:dyDescent="0.25">
      <c r="A5" s="7" t="s">
        <v>11</v>
      </c>
      <c r="B5" s="8">
        <v>6000</v>
      </c>
      <c r="C5" s="8">
        <f>D5/B5</f>
        <v>2.99</v>
      </c>
      <c r="D5" s="8">
        <f>17940</f>
        <v>17940</v>
      </c>
      <c r="E5" s="8">
        <f>D5*18/118</f>
        <v>2736.6101694915255</v>
      </c>
      <c r="F5" s="9">
        <v>17940</v>
      </c>
      <c r="H5" s="7" t="s">
        <v>11</v>
      </c>
      <c r="I5" s="25">
        <v>6000</v>
      </c>
      <c r="J5" s="8">
        <f t="shared" ref="J5:J9" si="2">ROUNDUP(L5/I5,2)</f>
        <v>3.17</v>
      </c>
      <c r="K5" s="8">
        <f t="shared" ref="K5:K13" si="3">ROUNDDOWN(L5/I5,2)</f>
        <v>3.16</v>
      </c>
      <c r="L5" s="8">
        <f t="shared" ref="L5:L9" si="4">D5/$D$11*$D$13</f>
        <v>18985.537794622298</v>
      </c>
      <c r="M5" s="8">
        <f t="shared" ref="M5:M9" si="5">$I5*J5</f>
        <v>19020</v>
      </c>
      <c r="N5" s="8">
        <f t="shared" ref="N5:N9" si="6">$I5*K5</f>
        <v>18960</v>
      </c>
      <c r="O5" s="8">
        <f t="shared" si="0"/>
        <v>2896.0989856203505</v>
      </c>
      <c r="P5" s="10">
        <v>18960</v>
      </c>
      <c r="Q5" s="10">
        <f t="shared" si="1"/>
        <v>-25.537794622297952</v>
      </c>
    </row>
    <row r="6" spans="1:17" x14ac:dyDescent="0.25">
      <c r="A6" s="7" t="s">
        <v>14</v>
      </c>
      <c r="B6" s="8">
        <v>204</v>
      </c>
      <c r="C6" s="8">
        <f>D6/B6</f>
        <v>23.08</v>
      </c>
      <c r="D6" s="8">
        <v>4708.32</v>
      </c>
      <c r="E6" s="8">
        <f>D6*18/118</f>
        <v>718.21830508474568</v>
      </c>
      <c r="F6" s="9">
        <v>4708.32</v>
      </c>
      <c r="H6" s="7" t="s">
        <v>12</v>
      </c>
      <c r="I6" s="25">
        <v>4000</v>
      </c>
      <c r="J6" s="8">
        <f t="shared" si="2"/>
        <v>1.25</v>
      </c>
      <c r="K6" s="8">
        <f t="shared" si="3"/>
        <v>1.24</v>
      </c>
      <c r="L6" s="8">
        <f t="shared" si="4"/>
        <v>4982.7194709685655</v>
      </c>
      <c r="M6" s="8">
        <f t="shared" si="5"/>
        <v>5000</v>
      </c>
      <c r="N6" s="8">
        <f t="shared" si="6"/>
        <v>4960</v>
      </c>
      <c r="O6" s="8">
        <f t="shared" si="0"/>
        <v>760.07585150367947</v>
      </c>
      <c r="P6" s="10">
        <v>20200</v>
      </c>
      <c r="Q6" s="10">
        <f t="shared" si="1"/>
        <v>15217.280529031435</v>
      </c>
    </row>
    <row r="7" spans="1:17" x14ac:dyDescent="0.25">
      <c r="A7" s="7" t="s">
        <v>15</v>
      </c>
      <c r="B7" s="8">
        <v>200</v>
      </c>
      <c r="C7" s="8">
        <f>D7/B7</f>
        <v>20.09</v>
      </c>
      <c r="D7" s="8">
        <v>4018</v>
      </c>
      <c r="E7" s="8">
        <f>D7*18/118</f>
        <v>612.91525423728808</v>
      </c>
      <c r="F7" s="9">
        <v>4018</v>
      </c>
      <c r="H7" s="7" t="s">
        <v>13</v>
      </c>
      <c r="I7" s="25">
        <v>340</v>
      </c>
      <c r="J7" s="8">
        <f t="shared" si="2"/>
        <v>12.51</v>
      </c>
      <c r="K7" s="8">
        <f t="shared" si="3"/>
        <v>12.5</v>
      </c>
      <c r="L7" s="8">
        <f t="shared" si="4"/>
        <v>4252.1678293641253</v>
      </c>
      <c r="M7" s="8">
        <f t="shared" si="5"/>
        <v>4253.3999999999996</v>
      </c>
      <c r="N7" s="8">
        <f t="shared" si="6"/>
        <v>4250</v>
      </c>
      <c r="O7" s="8">
        <f t="shared" si="0"/>
        <v>648.63577058096826</v>
      </c>
      <c r="P7" s="10">
        <v>809.2</v>
      </c>
      <c r="Q7" s="10">
        <f t="shared" si="1"/>
        <v>-3442.9678293641255</v>
      </c>
    </row>
    <row r="8" spans="1:17" x14ac:dyDescent="0.25">
      <c r="A8" s="7" t="s">
        <v>10</v>
      </c>
      <c r="B8" s="8">
        <v>500</v>
      </c>
      <c r="C8" s="8">
        <f>D8/B8</f>
        <v>4.75</v>
      </c>
      <c r="D8" s="8">
        <v>2375</v>
      </c>
      <c r="E8" s="8">
        <f>2375*18/118</f>
        <v>362.28813559322032</v>
      </c>
      <c r="F8" s="9">
        <v>2375</v>
      </c>
      <c r="H8" s="7" t="s">
        <v>14</v>
      </c>
      <c r="I8" s="25">
        <v>204</v>
      </c>
      <c r="J8" s="8">
        <f t="shared" si="2"/>
        <v>12.33</v>
      </c>
      <c r="K8" s="8">
        <f t="shared" si="3"/>
        <v>12.32</v>
      </c>
      <c r="L8" s="8">
        <f t="shared" si="4"/>
        <v>2513.4142844051262</v>
      </c>
      <c r="M8" s="8">
        <f t="shared" si="5"/>
        <v>2515.3200000000002</v>
      </c>
      <c r="N8" s="8">
        <f t="shared" si="6"/>
        <v>2513.2800000000002</v>
      </c>
      <c r="O8" s="8">
        <f t="shared" si="0"/>
        <v>383.40217897705315</v>
      </c>
      <c r="P8" s="10">
        <v>4983.72</v>
      </c>
      <c r="Q8" s="10">
        <f t="shared" si="1"/>
        <v>2470.3057155948741</v>
      </c>
    </row>
    <row r="9" spans="1:17" x14ac:dyDescent="0.25">
      <c r="A9" s="7" t="s">
        <v>13</v>
      </c>
      <c r="B9" s="8">
        <v>340</v>
      </c>
      <c r="C9" s="8">
        <f>D9/B9</f>
        <v>2.25</v>
      </c>
      <c r="D9" s="8">
        <v>765</v>
      </c>
      <c r="E9" s="8">
        <f>D9*18/118</f>
        <v>116.69491525423729</v>
      </c>
      <c r="F9" s="9">
        <v>765</v>
      </c>
      <c r="H9" s="7" t="s">
        <v>15</v>
      </c>
      <c r="I9" s="25">
        <v>200</v>
      </c>
      <c r="J9" s="8">
        <f t="shared" si="2"/>
        <v>4.05</v>
      </c>
      <c r="K9" s="8">
        <f t="shared" si="3"/>
        <v>4.04</v>
      </c>
      <c r="L9" s="8">
        <f t="shared" si="4"/>
        <v>809.58396950312476</v>
      </c>
      <c r="M9" s="8">
        <f t="shared" si="5"/>
        <v>810</v>
      </c>
      <c r="N9" s="8">
        <f t="shared" si="6"/>
        <v>808</v>
      </c>
      <c r="O9" s="8">
        <f t="shared" si="0"/>
        <v>123.49585975471395</v>
      </c>
      <c r="P9" s="10">
        <v>4252</v>
      </c>
      <c r="Q9" s="10">
        <f t="shared" si="1"/>
        <v>3442.4160304968755</v>
      </c>
    </row>
    <row r="10" spans="1:17" x14ac:dyDescent="0.25">
      <c r="B10" s="13"/>
      <c r="C10" s="13"/>
      <c r="D10" s="8"/>
      <c r="E10" s="13"/>
      <c r="F10" s="26"/>
      <c r="I10" s="27"/>
      <c r="J10" s="13"/>
      <c r="K10" s="8"/>
      <c r="L10" s="8"/>
      <c r="M10" s="8"/>
      <c r="N10" s="8"/>
      <c r="O10" s="13"/>
      <c r="P10" s="10"/>
      <c r="Q10" s="10"/>
    </row>
    <row r="11" spans="1:17" x14ac:dyDescent="0.25">
      <c r="D11" s="11">
        <f>SUM(D4:D9)</f>
        <v>48886.32</v>
      </c>
      <c r="K11" s="8"/>
      <c r="L11" s="11">
        <f>SUM(L4:L9)</f>
        <v>51735.399999999994</v>
      </c>
      <c r="M11" s="11">
        <f>SUM(M4:M9)</f>
        <v>51793.72</v>
      </c>
      <c r="N11" s="11">
        <f>SUM(N4:N9)</f>
        <v>51681.279999999999</v>
      </c>
      <c r="P11" s="12">
        <f>SUM(P4:P9)</f>
        <v>51719.92</v>
      </c>
      <c r="Q11" s="12">
        <f>SUM(Q4:Q9)</f>
        <v>-15.479999999998199</v>
      </c>
    </row>
    <row r="12" spans="1:17" x14ac:dyDescent="0.25">
      <c r="D12" s="13"/>
      <c r="K12" s="8"/>
      <c r="M12" s="8"/>
      <c r="N12" s="8"/>
      <c r="Q12" s="14">
        <f>P11-L11</f>
        <v>-15.479999999995925</v>
      </c>
    </row>
    <row r="13" spans="1:17" x14ac:dyDescent="0.25">
      <c r="C13" s="15" t="s">
        <v>16</v>
      </c>
      <c r="D13" s="16">
        <v>51735.4</v>
      </c>
      <c r="E13" s="4" t="s">
        <v>17</v>
      </c>
      <c r="I13" s="4">
        <f>I4*J4</f>
        <v>20195</v>
      </c>
      <c r="K13" s="8">
        <f t="shared" si="3"/>
        <v>0</v>
      </c>
      <c r="M13" s="8"/>
      <c r="N13" s="8"/>
    </row>
    <row r="14" spans="1:17" x14ac:dyDescent="0.25">
      <c r="D14" s="13"/>
    </row>
    <row r="16" spans="1:17" ht="30" x14ac:dyDescent="0.25">
      <c r="A16" s="1" t="s">
        <v>0</v>
      </c>
      <c r="B16" s="1" t="s">
        <v>1</v>
      </c>
      <c r="C16" s="1" t="s">
        <v>2</v>
      </c>
      <c r="D16" s="2" t="s">
        <v>3</v>
      </c>
    </row>
    <row r="17" spans="1:4" x14ac:dyDescent="0.25">
      <c r="A17" s="7" t="s">
        <v>12</v>
      </c>
      <c r="B17" s="8">
        <v>4000</v>
      </c>
      <c r="C17" s="8">
        <f>ROUND(C4*(($D$13-SUM($D$16:D16))/($D$11-SUM($D$3:D3))),2)</f>
        <v>5.05</v>
      </c>
      <c r="D17" s="8">
        <f>B17*C17</f>
        <v>20200</v>
      </c>
    </row>
    <row r="18" spans="1:4" x14ac:dyDescent="0.25">
      <c r="A18" s="7" t="s">
        <v>11</v>
      </c>
      <c r="B18" s="8">
        <v>6000</v>
      </c>
      <c r="C18" s="8">
        <f>ROUND(C5*(($D$13-SUM($D$16:D17))/($D$11-SUM($D$3:D4))),2)</f>
        <v>3.16</v>
      </c>
      <c r="D18" s="8">
        <f>B18*C18</f>
        <v>18960</v>
      </c>
    </row>
    <row r="19" spans="1:4" x14ac:dyDescent="0.25">
      <c r="A19" s="7" t="s">
        <v>14</v>
      </c>
      <c r="B19" s="8">
        <v>204</v>
      </c>
      <c r="C19" s="8">
        <f>ROUND(C6*(($D$13-SUM($D$16:D18))/($D$11-SUM($D$3:D5))),2)</f>
        <v>24.46</v>
      </c>
      <c r="D19" s="8">
        <f>B19*C19</f>
        <v>4989.84</v>
      </c>
    </row>
    <row r="20" spans="1:4" x14ac:dyDescent="0.25">
      <c r="A20" s="7" t="s">
        <v>15</v>
      </c>
      <c r="B20" s="8">
        <v>200</v>
      </c>
      <c r="C20" s="8">
        <f>ROUND(C7*(($D$13-SUM($D$16:D19))/($D$11-SUM($D$3:D6))),2)</f>
        <v>21.29</v>
      </c>
      <c r="D20" s="8">
        <f>B20*C20</f>
        <v>4258</v>
      </c>
    </row>
    <row r="21" spans="1:4" x14ac:dyDescent="0.25">
      <c r="A21" s="7" t="s">
        <v>10</v>
      </c>
      <c r="B21" s="8">
        <v>500</v>
      </c>
      <c r="C21" s="8">
        <f>ROUND(C8*(($D$13-SUM($D$16:D20))/($D$11-SUM($D$3:D7))),2)</f>
        <v>5.03</v>
      </c>
      <c r="D21" s="8">
        <f>B21*C21</f>
        <v>2515</v>
      </c>
    </row>
    <row r="22" spans="1:4" x14ac:dyDescent="0.25">
      <c r="A22" s="7" t="s">
        <v>13</v>
      </c>
      <c r="B22" s="8">
        <v>340</v>
      </c>
      <c r="C22" s="8">
        <f>ROUND(C9*(($D$13-SUM($D$16:D21))/($D$11-SUM($D$3:D8))),2)</f>
        <v>2.39</v>
      </c>
      <c r="D22" s="8">
        <f>B22*C22</f>
        <v>812.6</v>
      </c>
    </row>
    <row r="23" spans="1:4" x14ac:dyDescent="0.25">
      <c r="D23" s="16">
        <f>SUM(D17:D22)</f>
        <v>51735.439999999995</v>
      </c>
    </row>
    <row r="24" spans="1:4" x14ac:dyDescent="0.25">
      <c r="D24" s="13"/>
    </row>
    <row r="25" spans="1:4" x14ac:dyDescent="0.25">
      <c r="D25" s="13"/>
    </row>
    <row r="26" spans="1:4" x14ac:dyDescent="0.25">
      <c r="D26" s="13"/>
    </row>
    <row r="27" spans="1:4" x14ac:dyDescent="0.25">
      <c r="D27" s="13"/>
    </row>
    <row r="28" spans="1:4" x14ac:dyDescent="0.25">
      <c r="D28" s="13"/>
    </row>
    <row r="29" spans="1:4" x14ac:dyDescent="0.25">
      <c r="D29" s="13"/>
    </row>
    <row r="30" spans="1:4" x14ac:dyDescent="0.25">
      <c r="D30" s="13"/>
    </row>
    <row r="31" spans="1:4" x14ac:dyDescent="0.25">
      <c r="D31" s="13"/>
    </row>
    <row r="32" spans="1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</sheetData>
  <autoFilter ref="A16:D23"/>
  <mergeCells count="2">
    <mergeCell ref="A1:F1"/>
    <mergeCell ref="H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2015-12-27T10:02:34Z</dcterms:modified>
</cp:coreProperties>
</file>