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0" windowWidth="20115" windowHeight="75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Праздники">OFFSET([1]Выходные!$B$3,,,COUNT([1]Выходные!$B$1:$B$65536))</definedName>
  </definedNames>
  <calcPr calcId="145621"/>
</workbook>
</file>

<file path=xl/calcChain.xml><?xml version="1.0" encoding="utf-8"?>
<calcChain xmlns="http://schemas.openxmlformats.org/spreadsheetml/2006/main">
  <c r="AR15" i="1" l="1" a="1"/>
  <c r="AR15" i="1" s="1"/>
  <c r="AR16" i="1" a="1"/>
  <c r="AR16" i="1" s="1"/>
  <c r="AS16" i="1" a="1"/>
  <c r="AS16" i="1"/>
  <c r="AS15" i="1" a="1"/>
  <c r="AS15" i="1" s="1"/>
  <c r="D13" i="1"/>
  <c r="E13" i="1"/>
  <c r="G13" i="1"/>
  <c r="I13" i="1"/>
  <c r="K13" i="1"/>
  <c r="L13" i="1"/>
  <c r="O13" i="1"/>
  <c r="P13" i="1"/>
  <c r="Q13" i="1"/>
  <c r="T13" i="1"/>
  <c r="U13" i="1"/>
  <c r="W13" i="1"/>
  <c r="Y13" i="1"/>
  <c r="AA13" i="1"/>
  <c r="AB13" i="1"/>
  <c r="AE13" i="1"/>
  <c r="AF13" i="1"/>
  <c r="AG13" i="1"/>
  <c r="T10" i="1"/>
  <c r="F13" i="1" s="1"/>
  <c r="AC13" i="1" l="1"/>
  <c r="X13" i="1"/>
  <c r="S13" i="1"/>
  <c r="M13" i="1"/>
  <c r="H13" i="1"/>
  <c r="C13" i="1"/>
  <c r="AD13" i="1"/>
  <c r="Z13" i="1"/>
  <c r="V13" i="1"/>
  <c r="R13" i="1"/>
  <c r="N13" i="1"/>
  <c r="J13" i="1"/>
  <c r="AH15" i="1"/>
  <c r="AL16" i="1" l="1"/>
  <c r="AK16" i="1"/>
  <c r="AJ16" i="1"/>
  <c r="AH16" i="1"/>
  <c r="AO16" i="1" s="1"/>
  <c r="AO15" i="1"/>
  <c r="AM15" i="1"/>
  <c r="AL15" i="1"/>
  <c r="AK15" i="1"/>
  <c r="AJ15" i="1"/>
  <c r="AI15" i="1"/>
  <c r="AN15" i="1"/>
</calcChain>
</file>

<file path=xl/sharedStrings.xml><?xml version="1.0" encoding="utf-8"?>
<sst xmlns="http://schemas.openxmlformats.org/spreadsheetml/2006/main" count="26" uniqueCount="25">
  <si>
    <t>УТВЕРЖДАЮ</t>
  </si>
  <si>
    <t>НОРМА дней: 27 рабочих дня/ 6 дневная неделя.</t>
  </si>
  <si>
    <t>Индивидуальный предприниматель</t>
  </si>
  <si>
    <r>
      <t xml:space="preserve">Цех (отдел), участок </t>
    </r>
    <r>
      <rPr>
        <b/>
        <u/>
        <sz val="14"/>
        <rFont val="Times New Roman"/>
        <family val="1"/>
        <charset val="204"/>
      </rPr>
      <t>склад</t>
    </r>
  </si>
  <si>
    <t>Номер документа</t>
  </si>
  <si>
    <t>Дата составления</t>
  </si>
  <si>
    <t>Отчетный период</t>
  </si>
  <si>
    <t>ТАБЕЛЬ</t>
  </si>
  <si>
    <t>с</t>
  </si>
  <si>
    <t>по</t>
  </si>
  <si>
    <t>учета рабочего времени</t>
  </si>
  <si>
    <t>Ф.И.О.</t>
  </si>
  <si>
    <t>Должность</t>
  </si>
  <si>
    <t>Кол-во дней</t>
  </si>
  <si>
    <t>Всего отраб. часов</t>
  </si>
  <si>
    <t>рабочих</t>
  </si>
  <si>
    <t>выходных</t>
  </si>
  <si>
    <t>отпуск</t>
  </si>
  <si>
    <t>не явка</t>
  </si>
  <si>
    <t>командировка</t>
  </si>
  <si>
    <t>болезнь</t>
  </si>
  <si>
    <t>Иванов И.И.</t>
  </si>
  <si>
    <t>зав.складом</t>
  </si>
  <si>
    <t>Праздники</t>
  </si>
  <si>
    <t>Рабочие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</si>
</sst>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6" formatCode="dd/mm/yyyy\ \(ddd\)"/>
    <numFmt numFmtId="168" formatCode="[&gt;3]d;;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6"/>
      <color rgb="FF00B0F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24994659260841701"/>
      </left>
      <right style="dashed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dashed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</borders>
  <cellStyleXfs count="2">
    <xf numFmtId="0" fontId="0" fillId="0" borderId="0"/>
    <xf numFmtId="0" fontId="12" fillId="0" borderId="0"/>
  </cellStyleXfs>
  <cellXfs count="7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/>
    <xf numFmtId="0" fontId="1" fillId="0" borderId="1" xfId="0" applyFont="1" applyFill="1" applyBorder="1"/>
    <xf numFmtId="0" fontId="4" fillId="0" borderId="0" xfId="0" applyFont="1" applyFill="1" applyAlignment="1"/>
    <xf numFmtId="0" fontId="8" fillId="0" borderId="0" xfId="0" applyFont="1" applyFill="1"/>
    <xf numFmtId="0" fontId="5" fillId="0" borderId="0" xfId="0" applyFont="1" applyFill="1" applyBorder="1" applyAlignment="1">
      <alignment horizontal="center"/>
    </xf>
    <xf numFmtId="0" fontId="1" fillId="0" borderId="7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164" fontId="2" fillId="0" borderId="15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164" fontId="2" fillId="0" borderId="22" xfId="0" applyNumberFormat="1" applyFont="1" applyFill="1" applyBorder="1" applyAlignment="1">
      <alignment vertical="center" wrapText="1"/>
    </xf>
    <xf numFmtId="0" fontId="2" fillId="0" borderId="14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 textRotation="90" wrapText="1"/>
    </xf>
    <xf numFmtId="0" fontId="13" fillId="0" borderId="18" xfId="1" applyFont="1" applyFill="1" applyBorder="1" applyAlignment="1">
      <alignment horizontal="center" vertical="center" textRotation="90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166" fontId="17" fillId="3" borderId="25" xfId="0" applyNumberFormat="1" applyFont="1" applyFill="1" applyBorder="1" applyAlignment="1">
      <alignment horizontal="center" vertical="center"/>
    </xf>
    <xf numFmtId="166" fontId="17" fillId="3" borderId="26" xfId="0" applyNumberFormat="1" applyFont="1" applyFill="1" applyBorder="1" applyAlignment="1">
      <alignment horizontal="center" vertical="center"/>
    </xf>
    <xf numFmtId="166" fontId="17" fillId="3" borderId="27" xfId="0" applyNumberFormat="1" applyFont="1" applyFill="1" applyBorder="1" applyAlignment="1">
      <alignment horizontal="center" vertical="center"/>
    </xf>
    <xf numFmtId="166" fontId="17" fillId="3" borderId="28" xfId="0" applyNumberFormat="1" applyFont="1" applyFill="1" applyBorder="1" applyAlignment="1">
      <alignment horizontal="center" vertical="center"/>
    </xf>
    <xf numFmtId="166" fontId="17" fillId="3" borderId="29" xfId="0" applyNumberFormat="1" applyFont="1" applyFill="1" applyBorder="1" applyAlignment="1">
      <alignment horizontal="center" vertical="center"/>
    </xf>
    <xf numFmtId="166" fontId="17" fillId="3" borderId="30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 wrapText="1"/>
    </xf>
    <xf numFmtId="168" fontId="3" fillId="0" borderId="14" xfId="0" applyNumberFormat="1" applyFont="1" applyFill="1" applyBorder="1" applyAlignment="1">
      <alignment horizontal="center" vertical="center"/>
    </xf>
    <xf numFmtId="168" fontId="3" fillId="0" borderId="17" xfId="0" applyNumberFormat="1" applyFont="1" applyFill="1" applyBorder="1" applyAlignment="1">
      <alignment horizontal="center" vertical="center"/>
    </xf>
    <xf numFmtId="0" fontId="0" fillId="4" borderId="0" xfId="0" applyFill="1"/>
  </cellXfs>
  <cellStyles count="2">
    <cellStyle name="Обычный" xfId="0" builtinId="0"/>
    <cellStyle name="Обычный_Книга1" xfId="1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sev/&#1052;&#1086;&#1103;/&#1056;&#1072;&#1073;&#1086;&#1090;&#1072;/&#1055;&#1088;&#1086;&#1095;&#1077;&#1077;/&#1054;&#1090;&#1087;&#1091;&#1089;&#1082;&#1072;_2016_&#1076;&#1083;&#1103;_&#1079;&#1072;&#1087;&#1086;&#1083;&#1085;&#1077;&#1085;&#1080;&#1103;_1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Выходные"/>
      <sheetName val="Отпуска"/>
      <sheetName val="Календарь"/>
      <sheetName val="График отпусков"/>
    </sheetNames>
    <sheetDataSet>
      <sheetData sheetId="0" refreshError="1"/>
      <sheetData sheetId="1">
        <row r="1">
          <cell r="B1" t="str">
            <v>Пр</v>
          </cell>
        </row>
        <row r="2">
          <cell r="B2" t="str">
            <v>Праздники</v>
          </cell>
        </row>
        <row r="3">
          <cell r="B3">
            <v>42370</v>
          </cell>
        </row>
        <row r="4">
          <cell r="B4">
            <v>42373</v>
          </cell>
        </row>
        <row r="5">
          <cell r="B5">
            <v>42374</v>
          </cell>
        </row>
        <row r="6">
          <cell r="B6">
            <v>42375</v>
          </cell>
        </row>
        <row r="7">
          <cell r="B7">
            <v>42376</v>
          </cell>
        </row>
        <row r="8">
          <cell r="B8">
            <v>42377</v>
          </cell>
        </row>
        <row r="9">
          <cell r="B9">
            <v>42423</v>
          </cell>
        </row>
        <row r="10">
          <cell r="B10">
            <v>42437</v>
          </cell>
        </row>
        <row r="11">
          <cell r="B11">
            <v>42499</v>
          </cell>
        </row>
        <row r="12">
          <cell r="B12">
            <v>42678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16"/>
  <sheetViews>
    <sheetView tabSelected="1" zoomScale="60" zoomScaleNormal="60" workbookViewId="0">
      <selection activeCell="AR15" sqref="AR15:AS16"/>
    </sheetView>
  </sheetViews>
  <sheetFormatPr defaultRowHeight="15" x14ac:dyDescent="0.25"/>
  <cols>
    <col min="1" max="1" width="18.5703125" customWidth="1"/>
    <col min="2" max="2" width="14" customWidth="1"/>
    <col min="3" max="33" width="5.28515625" customWidth="1"/>
  </cols>
  <sheetData>
    <row r="1" spans="1:45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 t="s">
        <v>0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1"/>
    </row>
    <row r="2" spans="1:45" ht="18.75" x14ac:dyDescent="0.3">
      <c r="A2" s="55" t="s">
        <v>1</v>
      </c>
      <c r="B2" s="55"/>
      <c r="C2" s="55"/>
      <c r="D2" s="55"/>
      <c r="E2" s="55"/>
      <c r="F2" s="55"/>
      <c r="G2" s="55"/>
      <c r="H2" s="5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56" t="s">
        <v>2</v>
      </c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1"/>
    </row>
    <row r="3" spans="1:45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1"/>
    </row>
    <row r="4" spans="1:45" ht="25.5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5" spans="1:45" ht="15.75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1"/>
    </row>
    <row r="6" spans="1:45" ht="18.75" x14ac:dyDescent="0.3">
      <c r="A6" s="3"/>
      <c r="B6" s="3"/>
      <c r="C6" s="3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5" ht="19.5" thickBot="1" x14ac:dyDescent="0.35">
      <c r="A7" s="6" t="s">
        <v>3</v>
      </c>
      <c r="B7" s="6"/>
      <c r="C7" s="6"/>
      <c r="D7" s="3"/>
      <c r="E7" s="1"/>
      <c r="F7" s="1"/>
      <c r="G7" s="1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5" ht="26.25" thickBot="1" x14ac:dyDescent="0.4">
      <c r="A8" s="8"/>
      <c r="B8" s="8"/>
      <c r="C8" s="1"/>
      <c r="D8" s="1"/>
      <c r="E8" s="8"/>
      <c r="F8" s="8"/>
      <c r="G8" s="58" t="s">
        <v>4</v>
      </c>
      <c r="H8" s="59"/>
      <c r="I8" s="59"/>
      <c r="J8" s="60"/>
      <c r="K8" s="58" t="s">
        <v>5</v>
      </c>
      <c r="L8" s="59"/>
      <c r="M8" s="59"/>
      <c r="N8" s="60"/>
      <c r="O8" s="8"/>
      <c r="P8" s="61" t="s">
        <v>6</v>
      </c>
      <c r="Q8" s="62"/>
      <c r="R8" s="62"/>
      <c r="S8" s="62"/>
      <c r="T8" s="62"/>
      <c r="U8" s="62"/>
      <c r="V8" s="62"/>
      <c r="W8" s="63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1"/>
    </row>
    <row r="9" spans="1:45" ht="26.25" thickBot="1" x14ac:dyDescent="0.4">
      <c r="A9" s="8"/>
      <c r="B9" s="8"/>
      <c r="C9" s="41" t="s">
        <v>7</v>
      </c>
      <c r="D9" s="41"/>
      <c r="E9" s="41"/>
      <c r="F9" s="42"/>
      <c r="G9" s="9"/>
      <c r="H9" s="10"/>
      <c r="I9" s="10"/>
      <c r="J9" s="11"/>
      <c r="K9" s="43">
        <v>42369</v>
      </c>
      <c r="L9" s="44"/>
      <c r="M9" s="44"/>
      <c r="N9" s="45"/>
      <c r="O9" s="12"/>
      <c r="P9" s="49" t="s">
        <v>8</v>
      </c>
      <c r="Q9" s="50"/>
      <c r="R9" s="50"/>
      <c r="S9" s="51"/>
      <c r="T9" s="49" t="s">
        <v>9</v>
      </c>
      <c r="U9" s="50"/>
      <c r="V9" s="50"/>
      <c r="W9" s="51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1"/>
    </row>
    <row r="10" spans="1:45" ht="26.25" thickBot="1" x14ac:dyDescent="0.4">
      <c r="A10" s="8"/>
      <c r="B10" s="8"/>
      <c r="C10" s="41"/>
      <c r="D10" s="41"/>
      <c r="E10" s="41"/>
      <c r="F10" s="42"/>
      <c r="G10" s="13"/>
      <c r="H10" s="14"/>
      <c r="I10" s="14"/>
      <c r="J10" s="15"/>
      <c r="K10" s="46"/>
      <c r="L10" s="47"/>
      <c r="M10" s="47"/>
      <c r="N10" s="48"/>
      <c r="O10" s="12"/>
      <c r="P10" s="52">
        <v>42278</v>
      </c>
      <c r="Q10" s="53"/>
      <c r="R10" s="53"/>
      <c r="S10" s="54"/>
      <c r="T10" s="52">
        <f>EOMONTH(P10,0)</f>
        <v>42308</v>
      </c>
      <c r="U10" s="53"/>
      <c r="V10" s="53"/>
      <c r="W10" s="54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1"/>
    </row>
    <row r="11" spans="1:45" ht="25.5" x14ac:dyDescent="0.35">
      <c r="A11" s="8"/>
      <c r="B11" s="8"/>
      <c r="C11" s="8"/>
      <c r="D11" s="8"/>
      <c r="E11" s="8"/>
      <c r="F11" s="8"/>
      <c r="G11" s="8" t="s">
        <v>10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1"/>
    </row>
    <row r="12" spans="1:45" ht="16.5" thickBot="1" x14ac:dyDescent="0.3">
      <c r="A12" s="16"/>
      <c r="B12" s="16"/>
      <c r="C12" s="16"/>
      <c r="D12" s="16"/>
      <c r="E12" s="16"/>
      <c r="F12" s="16"/>
      <c r="G12" s="1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5" ht="15.75" x14ac:dyDescent="0.25">
      <c r="A13" s="37" t="s">
        <v>11</v>
      </c>
      <c r="B13" s="39" t="s">
        <v>12</v>
      </c>
      <c r="C13" s="73">
        <f t="shared" ref="C13:AG13" si="0">IF($P10+COLUMN()-3&lt;=$T10,$P10+COLUMN()-3,2)</f>
        <v>42278</v>
      </c>
      <c r="D13" s="73">
        <f t="shared" si="0"/>
        <v>42279</v>
      </c>
      <c r="E13" s="73">
        <f t="shared" si="0"/>
        <v>42280</v>
      </c>
      <c r="F13" s="73">
        <f t="shared" si="0"/>
        <v>42281</v>
      </c>
      <c r="G13" s="73">
        <f t="shared" si="0"/>
        <v>42282</v>
      </c>
      <c r="H13" s="73">
        <f t="shared" si="0"/>
        <v>42283</v>
      </c>
      <c r="I13" s="73">
        <f t="shared" si="0"/>
        <v>42284</v>
      </c>
      <c r="J13" s="73">
        <f t="shared" si="0"/>
        <v>42285</v>
      </c>
      <c r="K13" s="73">
        <f t="shared" si="0"/>
        <v>42286</v>
      </c>
      <c r="L13" s="73">
        <f t="shared" si="0"/>
        <v>42287</v>
      </c>
      <c r="M13" s="73">
        <f t="shared" si="0"/>
        <v>42288</v>
      </c>
      <c r="N13" s="73">
        <f t="shared" si="0"/>
        <v>42289</v>
      </c>
      <c r="O13" s="73">
        <f t="shared" si="0"/>
        <v>42290</v>
      </c>
      <c r="P13" s="73">
        <f t="shared" si="0"/>
        <v>42291</v>
      </c>
      <c r="Q13" s="73">
        <f t="shared" si="0"/>
        <v>42292</v>
      </c>
      <c r="R13" s="73">
        <f t="shared" si="0"/>
        <v>42293</v>
      </c>
      <c r="S13" s="73">
        <f t="shared" si="0"/>
        <v>42294</v>
      </c>
      <c r="T13" s="73">
        <f t="shared" si="0"/>
        <v>42295</v>
      </c>
      <c r="U13" s="73">
        <f t="shared" si="0"/>
        <v>42296</v>
      </c>
      <c r="V13" s="73">
        <f t="shared" si="0"/>
        <v>42297</v>
      </c>
      <c r="W13" s="73">
        <f t="shared" si="0"/>
        <v>42298</v>
      </c>
      <c r="X13" s="73">
        <f t="shared" si="0"/>
        <v>42299</v>
      </c>
      <c r="Y13" s="73">
        <f t="shared" si="0"/>
        <v>42300</v>
      </c>
      <c r="Z13" s="73">
        <f t="shared" si="0"/>
        <v>42301</v>
      </c>
      <c r="AA13" s="73">
        <f t="shared" si="0"/>
        <v>42302</v>
      </c>
      <c r="AB13" s="73">
        <f t="shared" si="0"/>
        <v>42303</v>
      </c>
      <c r="AC13" s="73">
        <f t="shared" si="0"/>
        <v>42304</v>
      </c>
      <c r="AD13" s="73">
        <f t="shared" si="0"/>
        <v>42305</v>
      </c>
      <c r="AE13" s="73">
        <f t="shared" si="0"/>
        <v>42306</v>
      </c>
      <c r="AF13" s="73">
        <f t="shared" si="0"/>
        <v>42307</v>
      </c>
      <c r="AG13" s="73">
        <f t="shared" si="0"/>
        <v>42308</v>
      </c>
      <c r="AH13" s="30" t="s">
        <v>13</v>
      </c>
      <c r="AI13" s="30"/>
      <c r="AJ13" s="30"/>
      <c r="AK13" s="30"/>
      <c r="AL13" s="30"/>
      <c r="AM13" s="30"/>
      <c r="AN13" s="30"/>
      <c r="AO13" s="31" t="s">
        <v>14</v>
      </c>
    </row>
    <row r="14" spans="1:45" ht="47.25" thickBot="1" x14ac:dyDescent="0.3">
      <c r="A14" s="38"/>
      <c r="B14" s="40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18" t="s">
        <v>15</v>
      </c>
      <c r="AI14" s="18" t="s">
        <v>16</v>
      </c>
      <c r="AJ14" s="18" t="s">
        <v>17</v>
      </c>
      <c r="AK14" s="18" t="s">
        <v>18</v>
      </c>
      <c r="AL14" s="18" t="s">
        <v>19</v>
      </c>
      <c r="AM14" s="18" t="s">
        <v>20</v>
      </c>
      <c r="AN14" s="18" t="s">
        <v>17</v>
      </c>
      <c r="AO14" s="32"/>
    </row>
    <row r="15" spans="1:45" ht="18.75" x14ac:dyDescent="0.25">
      <c r="A15" s="33" t="s">
        <v>21</v>
      </c>
      <c r="B15" s="35" t="s">
        <v>22</v>
      </c>
      <c r="C15" s="19">
        <v>8</v>
      </c>
      <c r="D15" s="19"/>
      <c r="E15" s="19"/>
      <c r="F15" s="20">
        <v>5</v>
      </c>
      <c r="G15" s="20"/>
      <c r="H15" s="19"/>
      <c r="I15" s="19"/>
      <c r="J15" s="19"/>
      <c r="K15" s="20">
        <v>8</v>
      </c>
      <c r="L15" s="20"/>
      <c r="M15" s="19"/>
      <c r="N15" s="20">
        <v>8</v>
      </c>
      <c r="O15" s="20"/>
      <c r="P15" s="20"/>
      <c r="Q15" s="19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19"/>
      <c r="AC15" s="19"/>
      <c r="AD15" s="19"/>
      <c r="AE15" s="19"/>
      <c r="AF15" s="19"/>
      <c r="AG15" s="19"/>
      <c r="AH15" s="21">
        <f>C15/8+D15/8+E15/5+F15/5+G15/8+H15/8+I15/8+J15/8+K15/8+L15/5+M15/5+N15/8+O15/8+P15/8+Q15/8+R15/8+S15/5+T15/5+U15/8+V15/8+W15/8+X15/8+Y15/8+Z15/5+AA15/5+AB15/8+AC15/8+AD15/8+AE15/8+AF15/8+AG15/5</f>
        <v>4</v>
      </c>
      <c r="AI15" s="22">
        <f>COUNTIF(C15:AG15,"")</f>
        <v>27</v>
      </c>
      <c r="AJ15" s="23">
        <f>COUNTIF(C15:AG15,"О")</f>
        <v>0</v>
      </c>
      <c r="AK15" s="23">
        <f>COUNTIF(C15:AG15,"А")</f>
        <v>0</v>
      </c>
      <c r="AL15" s="23">
        <f>COUNTIF(C15:AG15,"К")</f>
        <v>0</v>
      </c>
      <c r="AM15" s="23">
        <f>COUNTIF(C15:AG15,"Б")</f>
        <v>0</v>
      </c>
      <c r="AN15" s="23">
        <f>COUNTIF(D15:AH15,"О")</f>
        <v>0</v>
      </c>
      <c r="AO15" s="24">
        <f>SUM(C15:AG15)</f>
        <v>29</v>
      </c>
      <c r="AR15" s="75">
        <f t="array" ref="AR15">SUM(C15:AG15/IF((WORKDAY(C$13:AG$13-1,1,Лист2!$A$2:$A$16)&lt;&gt;C$13:AG$13)-(C$13:AG$13=Лист2!$B$2),5,8))</f>
        <v>4</v>
      </c>
      <c r="AS15" s="75">
        <f t="array" ref="AS15">SUMPRODUCT(C15:AG15/IF((WEEKDAY(C$13:AG$13,2)&gt;5)+ISNUMBER(MATCH(C$13:AG$13,Лист2!$A$2:$A$16,))-(C$13:AG$13=Лист2!$B$2),5,8))</f>
        <v>4</v>
      </c>
    </row>
    <row r="16" spans="1:45" ht="19.5" thickBot="1" x14ac:dyDescent="0.3">
      <c r="A16" s="34"/>
      <c r="B16" s="36"/>
      <c r="C16" s="25"/>
      <c r="D16" s="25"/>
      <c r="E16" s="25"/>
      <c r="F16" s="26"/>
      <c r="G16" s="26"/>
      <c r="H16" s="72"/>
      <c r="I16" s="25"/>
      <c r="J16" s="25"/>
      <c r="K16" s="26"/>
      <c r="L16" s="26"/>
      <c r="M16" s="25"/>
      <c r="N16" s="26"/>
      <c r="O16" s="26"/>
      <c r="P16" s="26"/>
      <c r="Q16" s="25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7">
        <f t="shared" ref="AH16" si="1">C16/8+D16/8+E16/5+F16/5+G16/8+H16/8+I16/8+J16/8+K16/8+L16/5+M16/5+N16/8+O16/8+P16/8+Q16/8+R16/8+S16/5+T16/5+U16/8+V16/8+W16/8+X16/8+Y16/8+Z16/5+AA16/5+AB16/8+AC16/8+AD16/8+AE16/8+AF16/8+AG16/5</f>
        <v>0</v>
      </c>
      <c r="AI16" s="28"/>
      <c r="AJ16" s="28">
        <f t="shared" ref="AJ16" si="2">COUNTIF(C16:AG16,"О")</f>
        <v>0</v>
      </c>
      <c r="AK16" s="28">
        <f t="shared" ref="AK16" si="3">COUNTIF(C16:AG16,"А")</f>
        <v>0</v>
      </c>
      <c r="AL16" s="28">
        <f t="shared" ref="AL16" si="4">COUNTIF(C16:AG16,"К")</f>
        <v>0</v>
      </c>
      <c r="AM16" s="28"/>
      <c r="AN16" s="28"/>
      <c r="AO16" s="29">
        <f>SUM(C16:AH16)</f>
        <v>0</v>
      </c>
      <c r="AR16" s="75">
        <f t="array" ref="AR16">SUM(C16:AG16/IF((WORKDAY(C$13:AG$13-1,1,Лист2!$A$2:$A$16)&lt;&gt;C$13:AG$13)-(C$13:AG$13=Лист2!$B$2),5,8))</f>
        <v>0</v>
      </c>
      <c r="AS16" s="75">
        <f t="array" ref="AS16">SUMPRODUCT(C16:AG16/IF((WEEKDAY(C$13:AG$13,2)&gt;5)+ISNUMBER(MATCH(C$13:AG$13,Лист2!$A$2:$A$16,))-(C$13:AG$13=Лист2!$B$2),5,8))</f>
        <v>0</v>
      </c>
    </row>
  </sheetData>
  <mergeCells count="50">
    <mergeCell ref="A2:H2"/>
    <mergeCell ref="Z2:AN2"/>
    <mergeCell ref="Z3:AN3"/>
    <mergeCell ref="A5:AN5"/>
    <mergeCell ref="G8:J8"/>
    <mergeCell ref="K8:N8"/>
    <mergeCell ref="P8:W8"/>
    <mergeCell ref="C9:F10"/>
    <mergeCell ref="K9:N10"/>
    <mergeCell ref="P9:S9"/>
    <mergeCell ref="T9:W9"/>
    <mergeCell ref="P10:S10"/>
    <mergeCell ref="T10:W10"/>
    <mergeCell ref="L13:L14"/>
    <mergeCell ref="A13:A14"/>
    <mergeCell ref="B13:B14"/>
    <mergeCell ref="C13:C14"/>
    <mergeCell ref="D13:D14"/>
    <mergeCell ref="E13:E14"/>
    <mergeCell ref="F13:F14"/>
    <mergeCell ref="AB13:AB14"/>
    <mergeCell ref="AC13:AC14"/>
    <mergeCell ref="AD13:AD14"/>
    <mergeCell ref="S13:S14"/>
    <mergeCell ref="T13:T14"/>
    <mergeCell ref="U13:U14"/>
    <mergeCell ref="V13:V14"/>
    <mergeCell ref="W13:W14"/>
    <mergeCell ref="X13:X14"/>
    <mergeCell ref="A15:A16"/>
    <mergeCell ref="B15:B16"/>
    <mergeCell ref="Y13:Y14"/>
    <mergeCell ref="Z13:Z14"/>
    <mergeCell ref="AA13:AA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AE13:AE14"/>
    <mergeCell ref="AF13:AF14"/>
    <mergeCell ref="AG13:AG14"/>
    <mergeCell ref="AH13:AN13"/>
    <mergeCell ref="AO13:AO14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AAAC3B-F531-412F-85FD-13F10504F68E}">
            <xm:f>(WORKDAY(C$13-1,1,Лист2!$A$2:$A$16)&lt;&gt;C$13)-(C$13=Лист2!$B$2)</xm:f>
            <x14:dxf>
              <fill>
                <patternFill>
                  <bgColor theme="5" tint="0.59996337778862885"/>
                </patternFill>
              </fill>
            </x14:dxf>
          </x14:cfRule>
          <xm:sqref>C13:AF16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6"/>
  <sheetViews>
    <sheetView workbookViewId="0">
      <selection activeCell="E10" sqref="E10"/>
    </sheetView>
  </sheetViews>
  <sheetFormatPr defaultRowHeight="15" x14ac:dyDescent="0.25"/>
  <cols>
    <col min="1" max="1" width="15.85546875" bestFit="1" customWidth="1"/>
    <col min="2" max="2" width="15" bestFit="1" customWidth="1"/>
  </cols>
  <sheetData>
    <row r="1" spans="1:2" ht="18.75" thickBot="1" x14ac:dyDescent="0.3">
      <c r="A1" s="64" t="s">
        <v>23</v>
      </c>
      <c r="B1" s="65" t="s">
        <v>24</v>
      </c>
    </row>
    <row r="2" spans="1:2" x14ac:dyDescent="0.25">
      <c r="A2" s="66">
        <v>42370</v>
      </c>
      <c r="B2" s="67">
        <v>42420</v>
      </c>
    </row>
    <row r="3" spans="1:2" x14ac:dyDescent="0.25">
      <c r="A3" s="68">
        <v>42373</v>
      </c>
      <c r="B3" s="69"/>
    </row>
    <row r="4" spans="1:2" x14ac:dyDescent="0.25">
      <c r="A4" s="68">
        <v>42374</v>
      </c>
      <c r="B4" s="69"/>
    </row>
    <row r="5" spans="1:2" x14ac:dyDescent="0.25">
      <c r="A5" s="68">
        <v>42375</v>
      </c>
      <c r="B5" s="69"/>
    </row>
    <row r="6" spans="1:2" x14ac:dyDescent="0.25">
      <c r="A6" s="68">
        <v>42376</v>
      </c>
      <c r="B6" s="69"/>
    </row>
    <row r="7" spans="1:2" x14ac:dyDescent="0.25">
      <c r="A7" s="68">
        <v>42377</v>
      </c>
      <c r="B7" s="69"/>
    </row>
    <row r="8" spans="1:2" x14ac:dyDescent="0.25">
      <c r="A8" s="68">
        <v>42422</v>
      </c>
      <c r="B8" s="69"/>
    </row>
    <row r="9" spans="1:2" x14ac:dyDescent="0.25">
      <c r="A9" s="68">
        <v>42423</v>
      </c>
      <c r="B9" s="69"/>
    </row>
    <row r="10" spans="1:2" x14ac:dyDescent="0.25">
      <c r="A10" s="68">
        <v>42436</v>
      </c>
      <c r="B10" s="69"/>
    </row>
    <row r="11" spans="1:2" x14ac:dyDescent="0.25">
      <c r="A11" s="68">
        <v>42437</v>
      </c>
      <c r="B11" s="69"/>
    </row>
    <row r="12" spans="1:2" x14ac:dyDescent="0.25">
      <c r="A12" s="70">
        <v>42492</v>
      </c>
      <c r="B12" s="69"/>
    </row>
    <row r="13" spans="1:2" x14ac:dyDescent="0.25">
      <c r="A13" s="71">
        <v>42493</v>
      </c>
      <c r="B13" s="69"/>
    </row>
    <row r="14" spans="1:2" x14ac:dyDescent="0.25">
      <c r="A14" s="71">
        <v>42499</v>
      </c>
      <c r="B14" s="69"/>
    </row>
    <row r="15" spans="1:2" x14ac:dyDescent="0.25">
      <c r="A15" s="71">
        <v>42534</v>
      </c>
      <c r="B15" s="69"/>
    </row>
    <row r="16" spans="1:2" x14ac:dyDescent="0.25">
      <c r="A16" s="71">
        <v>42678</v>
      </c>
      <c r="B16" s="69"/>
    </row>
  </sheetData>
  <dataValidations count="1">
    <dataValidation type="custom" allowBlank="1" showInputMessage="1" showErrorMessage="1" errorTitle="ВНИМАНИЕ!!!" error="Эта дата уже есть в &quot;Праздниках&quot;" sqref="A12">
      <formula1>NOT(SUM(A12*(A12=Праздники)))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ira_kira</dc:creator>
  <cp:lastModifiedBy>Boroda</cp:lastModifiedBy>
  <dcterms:created xsi:type="dcterms:W3CDTF">2015-12-19T17:23:12Z</dcterms:created>
  <dcterms:modified xsi:type="dcterms:W3CDTF">2015-12-27T17:01:12Z</dcterms:modified>
</cp:coreProperties>
</file>