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300"/>
  </bookViews>
  <sheets>
    <sheet name="Лист1 (2)" sheetId="1" r:id="rId1"/>
  </sheets>
  <definedNames>
    <definedName name="solver_adj" localSheetId="0" hidden="1">'Лист1 (2)'!$H$3:$H$9</definedName>
    <definedName name="solver_cvg" localSheetId="0" hidden="1">0.01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'Лист1 (2)'!$H$3:$H$9</definedName>
    <definedName name="solver_lhs2" localSheetId="0" hidden="1">'Лист1 (2)'!$H$3:$H$9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'Лист1 (2)'!$I$14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3</definedName>
    <definedName name="solver_rhs2" localSheetId="0" hidden="1">-3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6" i="1"/>
  <c r="J3" i="1"/>
  <c r="D3" i="1" l="1"/>
  <c r="D9" i="1"/>
  <c r="D6" i="1"/>
  <c r="E3" i="1" l="1"/>
  <c r="E4" i="1" s="1"/>
  <c r="E9" i="1"/>
  <c r="E10" i="1" s="1"/>
  <c r="E6" i="1"/>
  <c r="E7" i="1" s="1"/>
  <c r="E11" i="1" l="1"/>
  <c r="I14" i="1" s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<sst xmlns="http://schemas.openxmlformats.org/spreadsheetml/2006/main" count="22" uniqueCount="18">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</sst>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0_р_."/>
    <numFmt numFmtId="165" formatCode="#,##0.0000_р_."/>
    <numFmt numFmtId="166" formatCode="_-* #,##0.0000_р_._-;\-* #,##0.0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4" borderId="0" xfId="0" applyFill="1" applyAlignment="1">
      <alignment vertical="center"/>
    </xf>
    <xf numFmtId="43" fontId="0" fillId="4" borderId="0" xfId="0" applyNumberFormat="1" applyFill="1"/>
    <xf numFmtId="43" fontId="0" fillId="7" borderId="0" xfId="0" applyNumberFormat="1" applyFill="1"/>
    <xf numFmtId="166" fontId="4" fillId="5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22.85546875" customWidth="1"/>
    <col min="2" max="2" width="6.7109375" style="13" customWidth="1"/>
    <col min="3" max="3" width="7.42578125" customWidth="1"/>
    <col min="4" max="4" width="10.7109375" customWidth="1"/>
    <col min="5" max="5" width="22" style="14" customWidth="1"/>
    <col min="6" max="6" width="17.140625" customWidth="1"/>
    <col min="7" max="7" width="13.7109375" bestFit="1" customWidth="1"/>
    <col min="10" max="10" width="13.5703125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5" t="s">
        <v>13</v>
      </c>
      <c r="B2" s="36"/>
      <c r="C2" s="36"/>
      <c r="D2" s="36"/>
      <c r="E2" s="37"/>
      <c r="K2" s="18"/>
      <c r="L2" s="18"/>
      <c r="M2" s="18"/>
      <c r="N2" s="18"/>
    </row>
    <row r="3" spans="1:14" x14ac:dyDescent="0.25">
      <c r="A3" s="3" t="s">
        <v>7</v>
      </c>
      <c r="B3" s="4" t="s">
        <v>5</v>
      </c>
      <c r="C3" s="8">
        <v>10000</v>
      </c>
      <c r="D3" s="24">
        <f>ROUND(F3/SUM($F$3:$F$9)/C3*$G$14,2)+ROUND(H3,2)</f>
        <v>29.220000000000002</v>
      </c>
      <c r="E3" s="5">
        <f>C3*D3</f>
        <v>292200</v>
      </c>
      <c r="F3" s="27">
        <v>282642.59000000003</v>
      </c>
      <c r="H3" s="29">
        <v>0.96283962626457797</v>
      </c>
      <c r="J3" s="46">
        <f>F3-E3</f>
        <v>-9557.4099999999744</v>
      </c>
      <c r="K3" s="18"/>
      <c r="L3" s="44"/>
      <c r="M3" s="44"/>
      <c r="N3" s="18"/>
    </row>
    <row r="4" spans="1:14" s="7" customFormat="1" x14ac:dyDescent="0.25">
      <c r="A4" s="40" t="s">
        <v>8</v>
      </c>
      <c r="B4" s="41"/>
      <c r="C4" s="41"/>
      <c r="D4" s="41"/>
      <c r="E4" s="6">
        <f>E3</f>
        <v>292200</v>
      </c>
      <c r="H4" s="30"/>
      <c r="K4" s="19"/>
      <c r="L4" s="19"/>
      <c r="M4" s="19"/>
      <c r="N4" s="19"/>
    </row>
    <row r="5" spans="1:14" ht="15" customHeight="1" x14ac:dyDescent="0.25">
      <c r="A5" s="35" t="s">
        <v>12</v>
      </c>
      <c r="B5" s="36"/>
      <c r="C5" s="36"/>
      <c r="D5" s="36"/>
      <c r="E5" s="37"/>
      <c r="H5" s="29"/>
      <c r="K5" s="18"/>
      <c r="L5" s="20"/>
      <c r="M5" s="20"/>
      <c r="N5" s="18"/>
    </row>
    <row r="6" spans="1:14" x14ac:dyDescent="0.25">
      <c r="A6" s="3" t="s">
        <v>7</v>
      </c>
      <c r="B6" s="4" t="s">
        <v>5</v>
      </c>
      <c r="C6" s="8">
        <v>10460.799999999999</v>
      </c>
      <c r="D6" s="33">
        <f>ROUND(F6/SUM($F$3:$F$9)/C6*$G$14,2)+ROUND(H6,2)</f>
        <v>27.200000000000003</v>
      </c>
      <c r="E6" s="5">
        <f>C6*D6</f>
        <v>284533.76000000001</v>
      </c>
      <c r="F6" s="27">
        <v>295648.28999999998</v>
      </c>
      <c r="H6" s="29">
        <v>-1.0649765202974175</v>
      </c>
      <c r="J6" s="46">
        <f>F6-E6</f>
        <v>11114.52999999997</v>
      </c>
      <c r="K6" s="18"/>
      <c r="L6" s="21"/>
      <c r="M6" s="21"/>
      <c r="N6" s="18"/>
    </row>
    <row r="7" spans="1:14" s="7" customFormat="1" x14ac:dyDescent="0.25">
      <c r="A7" s="40" t="s">
        <v>9</v>
      </c>
      <c r="B7" s="41"/>
      <c r="C7" s="41"/>
      <c r="D7" s="41"/>
      <c r="E7" s="6">
        <f>E6</f>
        <v>284533.76000000001</v>
      </c>
      <c r="H7" s="30"/>
      <c r="K7" s="19"/>
      <c r="L7" s="45"/>
      <c r="M7" s="45"/>
      <c r="N7" s="19"/>
    </row>
    <row r="8" spans="1:14" ht="15" customHeight="1" x14ac:dyDescent="0.25">
      <c r="A8" s="35" t="s">
        <v>11</v>
      </c>
      <c r="B8" s="36"/>
      <c r="C8" s="36"/>
      <c r="D8" s="36"/>
      <c r="E8" s="37"/>
      <c r="H8" s="29"/>
      <c r="K8" s="18"/>
      <c r="L8" s="38"/>
      <c r="M8" s="39"/>
      <c r="N8" s="18"/>
    </row>
    <row r="9" spans="1:14" x14ac:dyDescent="0.25">
      <c r="A9" s="3" t="s">
        <v>7</v>
      </c>
      <c r="B9" s="16" t="s">
        <v>5</v>
      </c>
      <c r="C9" s="8">
        <v>7077</v>
      </c>
      <c r="D9" s="34">
        <f>ROUND(F9/SUM($F$3:$F$9)/C9*$G$14,2)+ROUND(H9,2)</f>
        <v>28.48</v>
      </c>
      <c r="E9" s="17">
        <f>C9*D9</f>
        <v>201552.96</v>
      </c>
      <c r="F9" s="27">
        <v>199996.02</v>
      </c>
      <c r="H9" s="31">
        <v>0.22467468876035318</v>
      </c>
      <c r="J9" s="46">
        <f>F9-E9</f>
        <v>-1556.9400000000023</v>
      </c>
      <c r="K9" s="18"/>
      <c r="L9" s="18"/>
      <c r="M9" s="18"/>
      <c r="N9" s="18"/>
    </row>
    <row r="10" spans="1:14" s="7" customFormat="1" x14ac:dyDescent="0.25">
      <c r="A10" s="40" t="s">
        <v>10</v>
      </c>
      <c r="B10" s="41"/>
      <c r="C10" s="41"/>
      <c r="D10" s="41"/>
      <c r="E10" s="6">
        <f>E9</f>
        <v>201552.96</v>
      </c>
      <c r="K10" s="19"/>
      <c r="L10" s="19"/>
      <c r="M10" s="19"/>
      <c r="N10" s="19"/>
    </row>
    <row r="11" spans="1:14" x14ac:dyDescent="0.25">
      <c r="A11" s="42" t="s">
        <v>6</v>
      </c>
      <c r="B11" s="43"/>
      <c r="C11" s="43"/>
      <c r="D11" s="43"/>
      <c r="E11" s="9">
        <f>E4+E7+E10</f>
        <v>778286.72</v>
      </c>
      <c r="K11" s="18"/>
      <c r="L11" s="18"/>
      <c r="M11" s="18"/>
      <c r="N11" s="18"/>
    </row>
    <row r="12" spans="1:14" x14ac:dyDescent="0.25">
      <c r="K12" s="18"/>
      <c r="L12" s="18"/>
      <c r="M12" s="18"/>
      <c r="N12" s="18"/>
    </row>
    <row r="13" spans="1:14" x14ac:dyDescent="0.25">
      <c r="A13" s="22"/>
      <c r="B13" s="23" t="s">
        <v>14</v>
      </c>
      <c r="C13" s="10"/>
      <c r="D13" s="10"/>
      <c r="E13" s="10"/>
      <c r="G13" s="11"/>
      <c r="K13" s="18"/>
      <c r="L13" s="18"/>
      <c r="M13" s="18"/>
      <c r="N13" s="18"/>
    </row>
    <row r="14" spans="1:14" ht="18" customHeight="1" x14ac:dyDescent="0.25">
      <c r="A14" s="26"/>
      <c r="B14" s="23" t="s">
        <v>15</v>
      </c>
      <c r="C14" s="10"/>
      <c r="D14" s="10"/>
      <c r="E14" s="12"/>
      <c r="G14" s="25">
        <v>778286.9</v>
      </c>
      <c r="I14" s="32">
        <f>ABS(G14-E11)</f>
        <v>0.18000000005122274</v>
      </c>
    </row>
    <row r="15" spans="1:14" x14ac:dyDescent="0.25">
      <c r="A15" s="28"/>
      <c r="B15" s="23" t="s">
        <v>16</v>
      </c>
      <c r="G15" s="15"/>
    </row>
    <row r="16" spans="1:14" x14ac:dyDescent="0.25">
      <c r="A16" s="24"/>
      <c r="B16" s="23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Ярослав</cp:lastModifiedBy>
  <dcterms:created xsi:type="dcterms:W3CDTF">2015-12-30T07:20:58Z</dcterms:created>
  <dcterms:modified xsi:type="dcterms:W3CDTF">2015-12-30T08:52:34Z</dcterms:modified>
</cp:coreProperties>
</file>