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0" yWindow="0" windowWidth="20490" windowHeight="7755"/>
  </bookViews>
  <sheets>
    <sheet name="Заказ" sheetId="2" r:id="rId1"/>
    <sheet name="Номенклатура" sheetId="1" r:id="rId2"/>
  </sheets>
  <definedNames>
    <definedName name="Вал">Номенклатура!#REF!</definedName>
    <definedName name="Втулка">Номенклатура!#REF!</definedName>
    <definedName name="Гайки">Номенклатура!#REF!</definedName>
    <definedName name="Группа_сегментов">Номенклатура!#REF!</definedName>
    <definedName name="Гусеница_в_сборе">Номенклатура!$A$2:$A$3</definedName>
    <definedName name="Защита_катка">Номенклатура!#REF!</definedName>
    <definedName name="Звёздочка">Номенклатура!#REF!</definedName>
    <definedName name="Каретка">Номенклатура!#REF!</definedName>
    <definedName name="Каток_опорный">Номенклатура!#REF!</definedName>
    <definedName name="Каток_опорный_дб">Номенклатура!#REF!</definedName>
    <definedName name="Каток_опорный_об">Номенклатура!#REF!</definedName>
    <definedName name="Каток_поддерживающий">Номенклатура!#REF!</definedName>
    <definedName name="Колесо_натяжное">Номенклатура!#REF!</definedName>
    <definedName name="Коронка">Номенклатура!#REF!</definedName>
    <definedName name="Лента_гусеничная">Номенклатура!#REF!</definedName>
    <definedName name="Лента_гусеничная_резиновая">Номенклатура!#REF!</definedName>
    <definedName name="Наименование">Номенклатура!$G$2:$G$3</definedName>
    <definedName name="Направляющая">Номенклатура!#REF!</definedName>
    <definedName name="Насос">Номенклатура!#REF!</definedName>
    <definedName name="Ножи">Номенклатура!#REF!</definedName>
    <definedName name="Палец">Номенклатура!#REF!</definedName>
    <definedName name="Подшипник">Номенклатура!#REF!</definedName>
    <definedName name="РВД">Номенклатура!#REF!</definedName>
    <definedName name="Сегмент_защиты">Номенклатура!#REF!</definedName>
    <definedName name="Товары">Номенклатура!$A$2:$A$605</definedName>
    <definedName name="Уплотнения_прокладки">Номенклатура!#REF!</definedName>
    <definedName name="Шайба">Номенклатура!#REF!</definedName>
  </definedNames>
  <calcPr calcId="152511"/>
</workbook>
</file>

<file path=xl/calcChain.xml><?xml version="1.0" encoding="utf-8"?>
<calcChain xmlns="http://schemas.openxmlformats.org/spreadsheetml/2006/main">
  <c r="M3" i="2" l="1"/>
  <c r="M4" i="2"/>
  <c r="B5" i="2" l="1"/>
  <c r="C5" i="2"/>
  <c r="B6" i="2"/>
  <c r="C6" i="2"/>
  <c r="B7" i="2"/>
  <c r="C7" i="2"/>
  <c r="F5" i="2"/>
  <c r="G5" i="2" s="1"/>
  <c r="F6" i="2"/>
  <c r="G6" i="2" s="1"/>
  <c r="F7" i="2"/>
  <c r="G7" i="2" s="1"/>
  <c r="F4" i="2"/>
  <c r="G4" i="2" s="1"/>
  <c r="F3" i="2"/>
  <c r="G3" i="2" s="1"/>
  <c r="A308" i="2"/>
  <c r="A306" i="2"/>
  <c r="I5" i="2"/>
  <c r="I6" i="2"/>
  <c r="I7" i="2"/>
  <c r="C4" i="2"/>
  <c r="C3" i="2"/>
  <c r="B4" i="2"/>
  <c r="B3" i="2"/>
  <c r="H8" i="2"/>
  <c r="I4" i="2"/>
  <c r="I3" i="2"/>
  <c r="I8" i="2" l="1"/>
  <c r="J7" i="2"/>
  <c r="J6" i="2"/>
  <c r="K8" i="2"/>
  <c r="J3" i="2"/>
  <c r="J8" i="2" s="1"/>
  <c r="J5" i="2"/>
  <c r="J4" i="2"/>
  <c r="G8" i="2"/>
  <c r="K4" i="2" l="1"/>
  <c r="L4" i="2" s="1"/>
  <c r="N4" i="2" s="1"/>
  <c r="K5" i="2"/>
  <c r="L5" i="2" s="1"/>
  <c r="N5" i="2" s="1"/>
  <c r="K3" i="2"/>
  <c r="L3" i="2" s="1"/>
  <c r="L8" i="2" s="1"/>
  <c r="K7" i="2"/>
  <c r="L7" i="2" s="1"/>
  <c r="N7" i="2" s="1"/>
  <c r="K6" i="2"/>
  <c r="L6" i="2" s="1"/>
  <c r="N6" i="2" s="1"/>
  <c r="N3" i="2" l="1"/>
  <c r="N8" i="2" s="1"/>
</calcChain>
</file>

<file path=xl/sharedStrings.xml><?xml version="1.0" encoding="utf-8"?>
<sst xmlns="http://schemas.openxmlformats.org/spreadsheetml/2006/main" count="28" uniqueCount="23">
  <si>
    <t>№ п/п</t>
  </si>
  <si>
    <t>Наименование</t>
  </si>
  <si>
    <t>Номенклатура</t>
  </si>
  <si>
    <t>Вес, кг</t>
  </si>
  <si>
    <t>Пошлина, %</t>
  </si>
  <si>
    <t>TRACK GRP</t>
  </si>
  <si>
    <t>Гусеница</t>
  </si>
  <si>
    <t xml:space="preserve">Упаковка +ТО </t>
  </si>
  <si>
    <t xml:space="preserve">Транспорт  </t>
  </si>
  <si>
    <t>Таможенная стоимость</t>
  </si>
  <si>
    <t>Пошлина</t>
  </si>
  <si>
    <t>Description</t>
  </si>
  <si>
    <t>Обозначение</t>
  </si>
  <si>
    <t>Кол-во, шт.</t>
  </si>
  <si>
    <t>Вес, кг.</t>
  </si>
  <si>
    <t>Вес всего, кг.</t>
  </si>
  <si>
    <t>Цена,Евро</t>
  </si>
  <si>
    <t>СуммаЕвро</t>
  </si>
  <si>
    <t>195-15-12441</t>
  </si>
  <si>
    <t>195.30.14171</t>
  </si>
  <si>
    <t>3P1137</t>
  </si>
  <si>
    <t>UA202C3E36510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</si>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</sst>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1"/>
      <color indexed="8"/>
      <name val="宋体"/>
      <charset val="13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1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wrapText="1"/>
    </xf>
    <xf numFmtId="4" fontId="2" fillId="2" borderId="0" xfId="0" applyNumberFormat="1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4" fontId="2" fillId="0" borderId="0" xfId="0" applyNumberFormat="1" applyFont="1" applyFill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/>
    </xf>
    <xf numFmtId="4" fontId="3" fillId="0" borderId="3" xfId="0" applyNumberFormat="1" applyFont="1" applyFill="1" applyBorder="1" applyAlignment="1">
      <alignment horizontal="center"/>
    </xf>
    <xf numFmtId="0" fontId="2" fillId="0" borderId="3" xfId="0" applyFont="1" applyFill="1" applyBorder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4" fontId="2" fillId="0" borderId="0" xfId="0" applyNumberFormat="1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/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5" fillId="0" borderId="0" xfId="0" quotePrefix="1" applyFont="1"/>
    <xf numFmtId="0" fontId="0" fillId="0" borderId="0" xfId="0" applyAlignment="1">
      <alignment horizontal="left"/>
    </xf>
    <xf numFmtId="0" fontId="7" fillId="0" borderId="0" xfId="0" quotePrefix="1" applyFont="1"/>
    <xf numFmtId="0" fontId="0" fillId="0" borderId="3" xfId="0" applyBorder="1"/>
    <xf numFmtId="0" fontId="4" fillId="2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4" fontId="4" fillId="2" borderId="1" xfId="0" applyNumberFormat="1" applyFont="1" applyFill="1" applyBorder="1" applyAlignment="1">
      <alignment vertical="center"/>
    </xf>
    <xf numFmtId="0" fontId="0" fillId="0" borderId="0" xfId="0" applyAlignment="1"/>
    <xf numFmtId="0" fontId="2" fillId="0" borderId="3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4" fontId="2" fillId="3" borderId="3" xfId="0" applyNumberFormat="1" applyFont="1" applyFill="1" applyBorder="1" applyAlignment="1">
      <alignment horizontal="center" vertical="center" wrapText="1"/>
    </xf>
    <xf numFmtId="4" fontId="8" fillId="3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4" fontId="4" fillId="2" borderId="8" xfId="0" applyNumberFormat="1" applyFont="1" applyFill="1" applyBorder="1" applyAlignment="1">
      <alignment wrapText="1"/>
    </xf>
    <xf numFmtId="4" fontId="4" fillId="2" borderId="4" xfId="0" applyNumberFormat="1" applyFont="1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1409700</xdr:colOff>
          <xdr:row>3</xdr:row>
          <xdr:rowOff>0</xdr:rowOff>
        </xdr:from>
        <xdr:to>
          <xdr:col>4</xdr:col>
          <xdr:colOff>38100</xdr:colOff>
          <xdr:row>3</xdr:row>
          <xdr:rowOff>200025</xdr:rowOff>
        </xdr:to>
        <xdr:sp macro="" textlink="">
          <xdr:nvSpPr>
            <xdr:cNvPr id="3074" name="ComboBox1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</xdr:row>
          <xdr:rowOff>9525</xdr:rowOff>
        </xdr:from>
        <xdr:to>
          <xdr:col>4</xdr:col>
          <xdr:colOff>9525</xdr:colOff>
          <xdr:row>5</xdr:row>
          <xdr:rowOff>9525</xdr:rowOff>
        </xdr:to>
        <xdr:sp macro="" textlink="">
          <xdr:nvSpPr>
            <xdr:cNvPr id="3076" name="ComboBox2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0</xdr:rowOff>
        </xdr:from>
        <xdr:to>
          <xdr:col>4</xdr:col>
          <xdr:colOff>9525</xdr:colOff>
          <xdr:row>3</xdr:row>
          <xdr:rowOff>0</xdr:rowOff>
        </xdr:to>
        <xdr:sp macro="" textlink="">
          <xdr:nvSpPr>
            <xdr:cNvPr id="3177" name="ComboBox100" hidden="1">
              <a:extLst>
                <a:ext uri="{63B3BB69-23CF-44E3-9099-C40C66FF867C}">
                  <a14:compatExt spid="_x0000_s3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Лист1"/>
  <dimension ref="A1:N313"/>
  <sheetViews>
    <sheetView tabSelected="1" zoomScale="70" zoomScaleNormal="70" workbookViewId="0">
      <selection activeCell="F4" sqref="F4"/>
    </sheetView>
  </sheetViews>
  <sheetFormatPr defaultRowHeight="15"/>
  <cols>
    <col min="1" max="1" width="4.42578125" customWidth="1"/>
    <col min="2" max="3" width="21.28515625" customWidth="1"/>
    <col min="4" max="4" width="17" customWidth="1"/>
    <col min="5" max="5" width="8.140625" customWidth="1"/>
    <col min="6" max="6" width="9.7109375" customWidth="1"/>
    <col min="8" max="8" width="11.85546875" customWidth="1"/>
    <col min="9" max="9" width="12.42578125" customWidth="1"/>
    <col min="10" max="10" width="12.140625" customWidth="1"/>
    <col min="11" max="11" width="10.140625" customWidth="1"/>
    <col min="12" max="13" width="12" customWidth="1"/>
    <col min="14" max="14" width="11.42578125" customWidth="1"/>
  </cols>
  <sheetData>
    <row r="1" spans="1:14" ht="26.25">
      <c r="A1" s="2"/>
      <c r="B1" s="2"/>
      <c r="C1" s="3"/>
      <c r="D1" s="4"/>
      <c r="E1" s="4"/>
      <c r="F1" s="5"/>
      <c r="G1" s="4"/>
      <c r="H1" s="6"/>
      <c r="I1" s="4"/>
      <c r="J1" s="4" t="s">
        <v>7</v>
      </c>
      <c r="K1" s="4" t="s">
        <v>8</v>
      </c>
      <c r="L1" s="4" t="s">
        <v>9</v>
      </c>
      <c r="M1" s="4"/>
      <c r="N1" s="4" t="s">
        <v>10</v>
      </c>
    </row>
    <row r="2" spans="1:14" ht="25.5">
      <c r="A2" s="7" t="s">
        <v>0</v>
      </c>
      <c r="B2" s="7" t="s">
        <v>11</v>
      </c>
      <c r="C2" s="7" t="s">
        <v>1</v>
      </c>
      <c r="D2" s="7" t="s">
        <v>12</v>
      </c>
      <c r="E2" s="7" t="s">
        <v>13</v>
      </c>
      <c r="F2" s="8" t="s">
        <v>14</v>
      </c>
      <c r="G2" s="8" t="s">
        <v>15</v>
      </c>
      <c r="H2" s="8" t="s">
        <v>16</v>
      </c>
      <c r="I2" s="8" t="s">
        <v>17</v>
      </c>
      <c r="J2" s="8"/>
      <c r="K2" s="8"/>
      <c r="L2" s="8"/>
      <c r="M2" s="8"/>
      <c r="N2" s="8"/>
    </row>
    <row r="3" spans="1:14" ht="17.25" customHeight="1">
      <c r="A3" s="7">
        <v>1</v>
      </c>
      <c r="B3" s="31">
        <f>IFERROR(VLOOKUP($D3,Номенклатура!$A$2:$D$604,2,),)</f>
        <v>0</v>
      </c>
      <c r="C3" s="31">
        <f>IFERROR(VLOOKUP($D3,Номенклатура!$A$2:$D$604,3,),)</f>
        <v>0</v>
      </c>
      <c r="D3" s="30" t="s">
        <v>20</v>
      </c>
      <c r="E3" s="7"/>
      <c r="F3" s="32">
        <f>IFERROR(VLOOKUP($D3,Номенклатура!$A$2:$D$604,4,),)</f>
        <v>0</v>
      </c>
      <c r="G3" s="9">
        <f t="shared" ref="G3:G7" si="0">F3*E3</f>
        <v>0</v>
      </c>
      <c r="H3" s="8"/>
      <c r="I3" s="10">
        <f t="shared" ref="I3:I7" si="1">H3*E3</f>
        <v>0</v>
      </c>
      <c r="J3" s="10" t="e">
        <f>$J$2/$I$8*I3</f>
        <v>#DIV/0!</v>
      </c>
      <c r="K3" s="10" t="e">
        <f>(G3/$G$8)*$K$2</f>
        <v>#DIV/0!</v>
      </c>
      <c r="L3" s="10" t="e">
        <f t="shared" ref="L3:L7" si="2">(I3+J3+K3)</f>
        <v>#DIV/0!</v>
      </c>
      <c r="M3" s="33">
        <f>IFERROR(VLOOKUP($D3,Номенклатура!$A$2:$E$3,5,),)</f>
        <v>0</v>
      </c>
      <c r="N3" s="10" t="e">
        <f>L3*8/100</f>
        <v>#DIV/0!</v>
      </c>
    </row>
    <row r="4" spans="1:14" ht="17.25" customHeight="1">
      <c r="A4" s="7">
        <v>2</v>
      </c>
      <c r="B4" s="31" t="str">
        <f>IFERROR(VLOOKUP($D4,Номенклатура!$A$2:$D$604,2,),)</f>
        <v>TRACK GRP</v>
      </c>
      <c r="C4" s="31" t="str">
        <f>IFERROR(VLOOKUP($D4,Номенклатура!$A$2:$D$604,3,),)</f>
        <v>Гусеница</v>
      </c>
      <c r="D4" s="7" t="s">
        <v>21</v>
      </c>
      <c r="E4" s="7"/>
      <c r="F4" s="32">
        <f>IFERROR(VLOOKUP($D4,Номенклатура!$A$2:$D$604,4,),)</f>
        <v>1068</v>
      </c>
      <c r="G4" s="9">
        <f t="shared" si="0"/>
        <v>0</v>
      </c>
      <c r="H4" s="8"/>
      <c r="I4" s="10">
        <f t="shared" si="1"/>
        <v>0</v>
      </c>
      <c r="J4" s="10" t="e">
        <f>$J$2/$I$8*I4</f>
        <v>#DIV/0!</v>
      </c>
      <c r="K4" s="10" t="e">
        <f>(G4/$G$8)*$K$2</f>
        <v>#DIV/0!</v>
      </c>
      <c r="L4" s="10" t="e">
        <f t="shared" si="2"/>
        <v>#DIV/0!</v>
      </c>
      <c r="M4" s="33">
        <f>IFERROR(VLOOKUP($D4,Номенклатура!$A$2:$E$3,5,),)</f>
        <v>1</v>
      </c>
      <c r="N4" s="10" t="e">
        <f>L4*8/100</f>
        <v>#DIV/0!</v>
      </c>
    </row>
    <row r="5" spans="1:14" ht="17.25" customHeight="1">
      <c r="A5" s="7">
        <v>3</v>
      </c>
      <c r="B5" s="21">
        <f>IFERROR(VLOOKUP($D5,Номенклатура!$A$2:$D$604,2,),)</f>
        <v>0</v>
      </c>
      <c r="C5" s="21">
        <f>IFERROR(VLOOKUP($D5,Номенклатура!$A$2:$D$604,3,),)</f>
        <v>0</v>
      </c>
      <c r="D5" s="7" t="s">
        <v>22</v>
      </c>
      <c r="E5" s="7"/>
      <c r="F5" s="8">
        <f>IFERROR(VLOOKUP($D5,Номенклатура!$A$2:$D$604,4,),)</f>
        <v>0</v>
      </c>
      <c r="G5" s="9">
        <f t="shared" si="0"/>
        <v>0</v>
      </c>
      <c r="H5" s="8"/>
      <c r="I5" s="10">
        <f t="shared" si="1"/>
        <v>0</v>
      </c>
      <c r="J5" s="10" t="e">
        <f>$J$2/$I$8*I5</f>
        <v>#DIV/0!</v>
      </c>
      <c r="K5" s="10" t="e">
        <f>(G5/$G$8)*$K$2</f>
        <v>#DIV/0!</v>
      </c>
      <c r="L5" s="10" t="e">
        <f t="shared" si="2"/>
        <v>#DIV/0!</v>
      </c>
      <c r="M5" s="10"/>
      <c r="N5" s="10" t="e">
        <f t="shared" ref="N5:N7" si="3">L5*8/100</f>
        <v>#DIV/0!</v>
      </c>
    </row>
    <row r="6" spans="1:14" ht="17.25" customHeight="1">
      <c r="A6" s="7">
        <v>4</v>
      </c>
      <c r="B6" s="21">
        <f>IFERROR(VLOOKUP($D6,Номенклатура!$A$2:$D$604,2,),)</f>
        <v>0</v>
      </c>
      <c r="C6" s="21">
        <f>IFERROR(VLOOKUP($D6,Номенклатура!$A$2:$D$604,3,),)</f>
        <v>0</v>
      </c>
      <c r="D6" s="7"/>
      <c r="E6" s="7"/>
      <c r="F6" s="8">
        <f>IFERROR(VLOOKUP($D6,Номенклатура!$A$2:$D$604,4,),)</f>
        <v>0</v>
      </c>
      <c r="G6" s="9">
        <f t="shared" si="0"/>
        <v>0</v>
      </c>
      <c r="H6" s="8"/>
      <c r="I6" s="10">
        <f t="shared" si="1"/>
        <v>0</v>
      </c>
      <c r="J6" s="10" t="e">
        <f>$J$2/$I$8*I6</f>
        <v>#DIV/0!</v>
      </c>
      <c r="K6" s="10" t="e">
        <f>(G6/$G$8)*$K$2</f>
        <v>#DIV/0!</v>
      </c>
      <c r="L6" s="10" t="e">
        <f t="shared" si="2"/>
        <v>#DIV/0!</v>
      </c>
      <c r="M6" s="10"/>
      <c r="N6" s="10" t="e">
        <f t="shared" si="3"/>
        <v>#DIV/0!</v>
      </c>
    </row>
    <row r="7" spans="1:14" ht="17.25" customHeight="1">
      <c r="A7" s="7">
        <v>5</v>
      </c>
      <c r="B7" s="21">
        <f>IFERROR(VLOOKUP($D7,Номенклатура!$A$2:$D$604,2,),)</f>
        <v>0</v>
      </c>
      <c r="C7" s="21">
        <f>IFERROR(VLOOKUP($D7,Номенклатура!$A$2:$D$604,3,),)</f>
        <v>0</v>
      </c>
      <c r="D7" s="7" t="s">
        <v>22</v>
      </c>
      <c r="E7" s="7"/>
      <c r="F7" s="8">
        <f>IFERROR(VLOOKUP($D7,Номенклатура!$A$2:$D$604,4,),)</f>
        <v>0</v>
      </c>
      <c r="G7" s="9">
        <f t="shared" si="0"/>
        <v>0</v>
      </c>
      <c r="H7" s="8"/>
      <c r="I7" s="10">
        <f t="shared" si="1"/>
        <v>0</v>
      </c>
      <c r="J7" s="10" t="e">
        <f>$J$2/$I$8*I7</f>
        <v>#DIV/0!</v>
      </c>
      <c r="K7" s="10" t="e">
        <f>(G7/$G$8)*$K$2</f>
        <v>#DIV/0!</v>
      </c>
      <c r="L7" s="10" t="e">
        <f t="shared" si="2"/>
        <v>#DIV/0!</v>
      </c>
      <c r="M7" s="10"/>
      <c r="N7" s="10" t="e">
        <f t="shared" si="3"/>
        <v>#DIV/0!</v>
      </c>
    </row>
    <row r="8" spans="1:14">
      <c r="A8" s="11"/>
      <c r="B8" s="12"/>
      <c r="C8" s="12"/>
      <c r="D8" s="13"/>
      <c r="E8" s="13"/>
      <c r="F8" s="14"/>
      <c r="G8" s="14">
        <f>SUM(G3:G7)</f>
        <v>0</v>
      </c>
      <c r="H8" s="14">
        <f>SUM(H3:H7)</f>
        <v>0</v>
      </c>
      <c r="I8" s="14">
        <f>SUM(I3:I7)</f>
        <v>0</v>
      </c>
      <c r="J8" s="14" t="e">
        <f>SUM(J3:J7)</f>
        <v>#DIV/0!</v>
      </c>
      <c r="K8" s="14" t="e">
        <f>(I8/$I$8)*$K$2</f>
        <v>#DIV/0!</v>
      </c>
      <c r="L8" s="14" t="e">
        <f>SUM(L3:L7)</f>
        <v>#DIV/0!</v>
      </c>
      <c r="M8" s="14"/>
      <c r="N8" s="14" t="e">
        <f>SUM(N3:N7)</f>
        <v>#DIV/0!</v>
      </c>
    </row>
    <row r="276" spans="1:8" ht="15.75" thickBot="1">
      <c r="A276" s="25"/>
      <c r="B276" s="25"/>
      <c r="C276" s="25"/>
      <c r="D276" s="25"/>
      <c r="E276" s="25"/>
      <c r="F276" s="25"/>
      <c r="G276" s="25"/>
      <c r="H276" s="25"/>
    </row>
    <row r="277" spans="1:8" ht="36">
      <c r="A277" s="19" t="s">
        <v>19</v>
      </c>
      <c r="B277" s="25"/>
      <c r="C277" s="25"/>
      <c r="D277" s="25"/>
      <c r="E277" s="25"/>
      <c r="F277" s="25"/>
      <c r="G277" s="25"/>
      <c r="H277" s="25"/>
    </row>
    <row r="278" spans="1:8">
      <c r="A278" s="25"/>
      <c r="B278" s="25"/>
      <c r="C278" s="25"/>
      <c r="D278" s="25"/>
      <c r="E278" s="25"/>
      <c r="F278" s="25"/>
      <c r="G278" s="25"/>
      <c r="H278" s="25"/>
    </row>
    <row r="279" spans="1:8">
      <c r="A279" s="25"/>
      <c r="B279" s="25"/>
      <c r="C279" s="25"/>
      <c r="D279" s="25"/>
      <c r="E279" s="25"/>
      <c r="F279" s="25"/>
      <c r="G279" s="25"/>
      <c r="H279" s="25"/>
    </row>
    <row r="303" spans="2:6">
      <c r="B303" s="34"/>
      <c r="C303" s="34"/>
      <c r="F303" s="23"/>
    </row>
    <row r="304" spans="2:6">
      <c r="B304" s="34"/>
      <c r="C304" s="34"/>
      <c r="F304" s="23"/>
    </row>
    <row r="305" spans="1:6">
      <c r="F305" s="23"/>
    </row>
    <row r="306" spans="1:6">
      <c r="A306" s="22">
        <f>195-15-12460</f>
        <v>-12280</v>
      </c>
      <c r="F306" s="23"/>
    </row>
    <row r="307" spans="1:6">
      <c r="F307" s="23"/>
    </row>
    <row r="308" spans="1:6">
      <c r="A308">
        <f>195-15-12481</f>
        <v>-12301</v>
      </c>
      <c r="F308" s="23"/>
    </row>
    <row r="309" spans="1:6">
      <c r="F309" s="23"/>
    </row>
    <row r="310" spans="1:6">
      <c r="A310" s="24" t="s">
        <v>18</v>
      </c>
      <c r="F310" s="23"/>
    </row>
    <row r="311" spans="1:6">
      <c r="F311" s="23"/>
    </row>
    <row r="312" spans="1:6">
      <c r="F312" s="23"/>
    </row>
    <row r="313" spans="1:6">
      <c r="F313" s="23"/>
    </row>
  </sheetData>
  <dataConsolidate link="1"/>
  <mergeCells count="2">
    <mergeCell ref="B303:B304"/>
    <mergeCell ref="C303:C304"/>
  </mergeCells>
  <dataValidations count="1">
    <dataValidation errorStyle="warning" allowBlank="1" showInputMessage="1" showErrorMessage="1" sqref="D3"/>
  </dataValidations>
  <pageMargins left="0.7" right="0.7" top="0.75" bottom="0.75" header="0.3" footer="0.3"/>
  <pageSetup paperSize="9" orientation="portrait" horizontalDpi="0" verticalDpi="0" r:id="rId1"/>
  <drawing r:id="rId2"/>
  <legacyDrawing r:id="rId3"/>
  <controls>
    <mc:AlternateContent xmlns:mc="http://schemas.openxmlformats.org/markup-compatibility/2006">
      <mc:Choice Requires="x14">
        <control shapeId="3177" r:id="rId4" name="ComboBox100">
          <controlPr autoLine="0" linkedCell="D3" listFillRange="Номенклатура!A2:A605" r:id="rId5">
            <anchor moveWithCells="1">
              <from>
                <xdr:col>3</xdr:col>
                <xdr:colOff>19050</xdr:colOff>
                <xdr:row>2</xdr:row>
                <xdr:rowOff>0</xdr:rowOff>
              </from>
              <to>
                <xdr:col>4</xdr:col>
                <xdr:colOff>9525</xdr:colOff>
                <xdr:row>3</xdr:row>
                <xdr:rowOff>0</xdr:rowOff>
              </to>
            </anchor>
          </controlPr>
        </control>
      </mc:Choice>
      <mc:Fallback>
        <control shapeId="3177" r:id="rId4" name="ComboBox100"/>
      </mc:Fallback>
    </mc:AlternateContent>
    <mc:AlternateContent xmlns:mc="http://schemas.openxmlformats.org/markup-compatibility/2006">
      <mc:Choice Requires="x14">
        <control shapeId="3076" r:id="rId6" name="ComboBox2">
          <controlPr autoLine="0" linkedCell="D5" listFillRange="Номенклатура!A2:A605" r:id="rId7">
            <anchor moveWithCells="1">
              <from>
                <xdr:col>3</xdr:col>
                <xdr:colOff>19050</xdr:colOff>
                <xdr:row>4</xdr:row>
                <xdr:rowOff>9525</xdr:rowOff>
              </from>
              <to>
                <xdr:col>4</xdr:col>
                <xdr:colOff>9525</xdr:colOff>
                <xdr:row>5</xdr:row>
                <xdr:rowOff>9525</xdr:rowOff>
              </to>
            </anchor>
          </controlPr>
        </control>
      </mc:Choice>
      <mc:Fallback>
        <control shapeId="3076" r:id="rId6" name="ComboBox2"/>
      </mc:Fallback>
    </mc:AlternateContent>
    <mc:AlternateContent xmlns:mc="http://schemas.openxmlformats.org/markup-compatibility/2006">
      <mc:Choice Requires="x14">
        <control shapeId="3074" r:id="rId8" name="ComboBox1">
          <controlPr autoLine="0" linkedCell="D4" listFillRange="Номенклатура!A2:A605" r:id="rId9">
            <anchor moveWithCells="1">
              <from>
                <xdr:col>2</xdr:col>
                <xdr:colOff>1409700</xdr:colOff>
                <xdr:row>3</xdr:row>
                <xdr:rowOff>0</xdr:rowOff>
              </from>
              <to>
                <xdr:col>4</xdr:col>
                <xdr:colOff>38100</xdr:colOff>
                <xdr:row>3</xdr:row>
                <xdr:rowOff>200025</xdr:rowOff>
              </to>
            </anchor>
          </controlPr>
        </control>
      </mc:Choice>
      <mc:Fallback>
        <control shapeId="3074" r:id="rId8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G3"/>
  <sheetViews>
    <sheetView zoomScale="85" zoomScaleNormal="85" workbookViewId="0">
      <selection activeCell="F14" sqref="F14"/>
    </sheetView>
  </sheetViews>
  <sheetFormatPr defaultRowHeight="15"/>
  <cols>
    <col min="1" max="1" width="16.140625" style="16" customWidth="1"/>
    <col min="2" max="2" width="25" style="27" customWidth="1"/>
    <col min="3" max="3" width="19.28515625" style="27" customWidth="1"/>
    <col min="4" max="4" width="9.7109375" style="29" customWidth="1"/>
    <col min="5" max="5" width="11" customWidth="1"/>
    <col min="7" max="7" width="28.85546875" customWidth="1"/>
  </cols>
  <sheetData>
    <row r="1" spans="1:7" ht="15.75" thickBot="1">
      <c r="A1" s="15" t="s">
        <v>2</v>
      </c>
      <c r="B1" s="26" t="s">
        <v>1</v>
      </c>
      <c r="C1" s="26" t="s">
        <v>1</v>
      </c>
      <c r="D1" s="28" t="s">
        <v>3</v>
      </c>
      <c r="E1" s="1" t="s">
        <v>4</v>
      </c>
    </row>
    <row r="2" spans="1:7" ht="32.25" customHeight="1">
      <c r="A2" s="18" t="s">
        <v>21</v>
      </c>
      <c r="B2" s="37" t="s">
        <v>5</v>
      </c>
      <c r="C2" s="37" t="s">
        <v>6</v>
      </c>
      <c r="D2" s="39">
        <v>1068</v>
      </c>
      <c r="E2" s="35">
        <v>1</v>
      </c>
      <c r="G2" s="17"/>
    </row>
    <row r="3" spans="1:7" ht="32.25" customHeight="1">
      <c r="A3" s="20" t="s">
        <v>20</v>
      </c>
      <c r="B3" s="38"/>
      <c r="C3" s="38"/>
      <c r="D3" s="40"/>
      <c r="E3" s="36"/>
      <c r="G3" s="17"/>
    </row>
  </sheetData>
  <mergeCells count="4">
    <mergeCell ref="E2:E3"/>
    <mergeCell ref="B2:B3"/>
    <mergeCell ref="C2:C3"/>
    <mergeCell ref="D2:D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Заказ</vt:lpstr>
      <vt:lpstr>Номенклатура</vt:lpstr>
      <vt:lpstr>Гусеница_в_сборе</vt:lpstr>
      <vt:lpstr>Наименование</vt:lpstr>
      <vt:lpstr>Товары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2016-01-13T07:53:39Z</dcterms:modified>
</cp:coreProperties>
</file>