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8" windowWidth="14808" windowHeight="8016" activeTab="2"/>
  </bookViews>
  <sheets>
    <sheet name="Адреса" sheetId="3" r:id="rId1"/>
    <sheet name="все данные" sheetId="2" r:id="rId2"/>
    <sheet name="ОСНОВНОЙ ОТЧЕТ" sheetId="6" r:id="rId3"/>
    <sheet name="ПЛАН2016" sheetId="8" r:id="rId4"/>
    <sheet name="ВЫРУЧКА" sheetId="9" r:id="rId5"/>
    <sheet name="ПЛАН" sheetId="7" state="hidden" r:id="rId6"/>
    <sheet name="Январь" sheetId="4" r:id="rId7"/>
    <sheet name="Февраль" sheetId="5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M5" i="8" l="1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40" i="8"/>
  <c r="G41" i="8"/>
  <c r="G42" i="8"/>
  <c r="G43" i="8"/>
  <c r="G44" i="8"/>
  <c r="G45" i="8"/>
  <c r="G46" i="8"/>
  <c r="G47" i="8"/>
  <c r="G48" i="8"/>
  <c r="G49" i="8"/>
  <c r="G50" i="8"/>
  <c r="C16" i="8"/>
  <c r="C50" i="8"/>
  <c r="B4" i="2"/>
  <c r="C5" i="8" s="1"/>
  <c r="B5" i="2"/>
  <c r="C6" i="8" s="1"/>
  <c r="B6" i="2"/>
  <c r="C7" i="8" s="1"/>
  <c r="B7" i="2"/>
  <c r="B8" i="6" s="1"/>
  <c r="D8" i="6" s="1"/>
  <c r="F8" i="6" s="1"/>
  <c r="H8" i="6" s="1"/>
  <c r="J8" i="6" s="1"/>
  <c r="L8" i="6" s="1"/>
  <c r="P8" i="6" s="1"/>
  <c r="R8" i="6" s="1"/>
  <c r="T8" i="6" s="1"/>
  <c r="V8" i="6" s="1"/>
  <c r="X8" i="6" s="1"/>
  <c r="Z8" i="6" s="1"/>
  <c r="B8" i="2"/>
  <c r="B9" i="6" s="1"/>
  <c r="D9" i="6" s="1"/>
  <c r="F9" i="6" s="1"/>
  <c r="H9" i="6" s="1"/>
  <c r="J9" i="6" s="1"/>
  <c r="L9" i="6" s="1"/>
  <c r="P9" i="6" s="1"/>
  <c r="R9" i="6" s="1"/>
  <c r="T9" i="6" s="1"/>
  <c r="V9" i="6" s="1"/>
  <c r="X9" i="6" s="1"/>
  <c r="Z9" i="6" s="1"/>
  <c r="B9" i="2"/>
  <c r="B10" i="6" s="1"/>
  <c r="D10" i="6" s="1"/>
  <c r="F10" i="6" s="1"/>
  <c r="H10" i="6" s="1"/>
  <c r="J10" i="6" s="1"/>
  <c r="L10" i="6" s="1"/>
  <c r="B10" i="2"/>
  <c r="B11" i="6" s="1"/>
  <c r="D11" i="6" s="1"/>
  <c r="F11" i="6" s="1"/>
  <c r="H11" i="6" s="1"/>
  <c r="B11" i="2"/>
  <c r="B12" i="6" s="1"/>
  <c r="D12" i="6" s="1"/>
  <c r="F12" i="6" s="1"/>
  <c r="H12" i="6" s="1"/>
  <c r="J12" i="6" s="1"/>
  <c r="L12" i="6" s="1"/>
  <c r="B12" i="2"/>
  <c r="C13" i="8" s="1"/>
  <c r="B13" i="2"/>
  <c r="C14" i="8" s="1"/>
  <c r="B14" i="2"/>
  <c r="C15" i="8" s="1"/>
  <c r="B15" i="2"/>
  <c r="B16" i="6" s="1"/>
  <c r="D16" i="6" s="1"/>
  <c r="F16" i="6" s="1"/>
  <c r="H16" i="6" s="1"/>
  <c r="J16" i="6" s="1"/>
  <c r="L16" i="6" s="1"/>
  <c r="P16" i="6" s="1"/>
  <c r="R16" i="6" s="1"/>
  <c r="T16" i="6" s="1"/>
  <c r="V16" i="6" s="1"/>
  <c r="X16" i="6" s="1"/>
  <c r="Z16" i="6" s="1"/>
  <c r="B16" i="2"/>
  <c r="B17" i="6" s="1"/>
  <c r="D17" i="6" s="1"/>
  <c r="F17" i="6" s="1"/>
  <c r="H17" i="6" s="1"/>
  <c r="J17" i="6" s="1"/>
  <c r="L17" i="6" s="1"/>
  <c r="P17" i="6" s="1"/>
  <c r="R17" i="6" s="1"/>
  <c r="T17" i="6" s="1"/>
  <c r="V17" i="6" s="1"/>
  <c r="X17" i="6" s="1"/>
  <c r="Z17" i="6" s="1"/>
  <c r="B17" i="2"/>
  <c r="B18" i="6" s="1"/>
  <c r="D18" i="6" s="1"/>
  <c r="F18" i="6" s="1"/>
  <c r="H18" i="6" s="1"/>
  <c r="J18" i="6" s="1"/>
  <c r="L18" i="6" s="1"/>
  <c r="B18" i="2"/>
  <c r="B19" i="6" s="1"/>
  <c r="D19" i="6" s="1"/>
  <c r="F19" i="6" s="1"/>
  <c r="H19" i="6" s="1"/>
  <c r="B19" i="2"/>
  <c r="B20" i="6" s="1"/>
  <c r="D20" i="6" s="1"/>
  <c r="F20" i="6" s="1"/>
  <c r="H20" i="6" s="1"/>
  <c r="J20" i="6" s="1"/>
  <c r="L20" i="6" s="1"/>
  <c r="B20" i="2"/>
  <c r="C21" i="8" s="1"/>
  <c r="B21" i="2"/>
  <c r="C22" i="8" s="1"/>
  <c r="B22" i="2"/>
  <c r="C23" i="8" s="1"/>
  <c r="B23" i="2"/>
  <c r="B24" i="6" s="1"/>
  <c r="D24" i="6" s="1"/>
  <c r="F24" i="6" s="1"/>
  <c r="H24" i="6" s="1"/>
  <c r="J24" i="6" s="1"/>
  <c r="L24" i="6" s="1"/>
  <c r="P24" i="6" s="1"/>
  <c r="R24" i="6" s="1"/>
  <c r="T24" i="6" s="1"/>
  <c r="V24" i="6" s="1"/>
  <c r="X24" i="6" s="1"/>
  <c r="Z24" i="6" s="1"/>
  <c r="B24" i="2"/>
  <c r="B25" i="6" s="1"/>
  <c r="D25" i="6" s="1"/>
  <c r="F25" i="6" s="1"/>
  <c r="H25" i="6" s="1"/>
  <c r="J25" i="6" s="1"/>
  <c r="L25" i="6" s="1"/>
  <c r="P25" i="6" s="1"/>
  <c r="R25" i="6" s="1"/>
  <c r="T25" i="6" s="1"/>
  <c r="V25" i="6" s="1"/>
  <c r="X25" i="6" s="1"/>
  <c r="Z25" i="6" s="1"/>
  <c r="B25" i="2"/>
  <c r="B26" i="6" s="1"/>
  <c r="D26" i="6" s="1"/>
  <c r="F26" i="6" s="1"/>
  <c r="H26" i="6" s="1"/>
  <c r="J26" i="6" s="1"/>
  <c r="L26" i="6" s="1"/>
  <c r="B26" i="2"/>
  <c r="B27" i="6" s="1"/>
  <c r="D27" i="6" s="1"/>
  <c r="F27" i="6" s="1"/>
  <c r="H27" i="6" s="1"/>
  <c r="B27" i="2"/>
  <c r="C28" i="8" s="1"/>
  <c r="B28" i="2"/>
  <c r="C29" i="8" s="1"/>
  <c r="B29" i="2"/>
  <c r="C30" i="8" s="1"/>
  <c r="B30" i="2"/>
  <c r="C31" i="8" s="1"/>
  <c r="B31" i="2"/>
  <c r="B32" i="6" s="1"/>
  <c r="D32" i="6" s="1"/>
  <c r="F32" i="6" s="1"/>
  <c r="H32" i="6" s="1"/>
  <c r="J32" i="6" s="1"/>
  <c r="L32" i="6" s="1"/>
  <c r="P32" i="6" s="1"/>
  <c r="R32" i="6" s="1"/>
  <c r="T32" i="6" s="1"/>
  <c r="V32" i="6" s="1"/>
  <c r="X32" i="6" s="1"/>
  <c r="Z32" i="6" s="1"/>
  <c r="B32" i="2"/>
  <c r="B33" i="6" s="1"/>
  <c r="D33" i="6" s="1"/>
  <c r="F33" i="6" s="1"/>
  <c r="H33" i="6" s="1"/>
  <c r="J33" i="6" s="1"/>
  <c r="L33" i="6" s="1"/>
  <c r="P33" i="6" s="1"/>
  <c r="R33" i="6" s="1"/>
  <c r="T33" i="6" s="1"/>
  <c r="V33" i="6" s="1"/>
  <c r="X33" i="6" s="1"/>
  <c r="Z33" i="6" s="1"/>
  <c r="B33" i="2"/>
  <c r="B34" i="6" s="1"/>
  <c r="D34" i="6" s="1"/>
  <c r="F34" i="6" s="1"/>
  <c r="H34" i="6" s="1"/>
  <c r="J34" i="6" s="1"/>
  <c r="L34" i="6" s="1"/>
  <c r="B34" i="2"/>
  <c r="B35" i="6" s="1"/>
  <c r="D35" i="6" s="1"/>
  <c r="F35" i="6" s="1"/>
  <c r="H35" i="6" s="1"/>
  <c r="B35" i="2"/>
  <c r="C36" i="8" s="1"/>
  <c r="B36" i="2"/>
  <c r="C37" i="8" s="1"/>
  <c r="B39" i="2"/>
  <c r="B40" i="6" s="1"/>
  <c r="D40" i="6" s="1"/>
  <c r="F40" i="6" s="1"/>
  <c r="H40" i="6" s="1"/>
  <c r="J40" i="6" s="1"/>
  <c r="L40" i="6" s="1"/>
  <c r="P40" i="6" s="1"/>
  <c r="R40" i="6" s="1"/>
  <c r="T40" i="6" s="1"/>
  <c r="V40" i="6" s="1"/>
  <c r="X40" i="6" s="1"/>
  <c r="Z40" i="6" s="1"/>
  <c r="B40" i="2"/>
  <c r="B41" i="6" s="1"/>
  <c r="D41" i="6" s="1"/>
  <c r="F41" i="6" s="1"/>
  <c r="H41" i="6" s="1"/>
  <c r="J41" i="6" s="1"/>
  <c r="L41" i="6" s="1"/>
  <c r="P41" i="6" s="1"/>
  <c r="R41" i="6" s="1"/>
  <c r="T41" i="6" s="1"/>
  <c r="V41" i="6" s="1"/>
  <c r="X41" i="6" s="1"/>
  <c r="Z41" i="6" s="1"/>
  <c r="B41" i="2"/>
  <c r="C42" i="8" s="1"/>
  <c r="B42" i="2"/>
  <c r="C43" i="8" s="1"/>
  <c r="B43" i="2"/>
  <c r="C44" i="8" s="1"/>
  <c r="B44" i="2"/>
  <c r="C45" i="8" s="1"/>
  <c r="B45" i="2"/>
  <c r="C46" i="8" s="1"/>
  <c r="B46" i="2"/>
  <c r="C47" i="8" s="1"/>
  <c r="B47" i="2"/>
  <c r="C48" i="8" s="1"/>
  <c r="B48" i="2"/>
  <c r="C49" i="8" s="1"/>
  <c r="B3" i="2"/>
  <c r="B4" i="6" s="1"/>
  <c r="D4" i="6" s="1"/>
  <c r="F4" i="6" s="1"/>
  <c r="H4" i="6" s="1"/>
  <c r="J4" i="6" s="1"/>
  <c r="L4" i="6" s="1"/>
  <c r="P4" i="6" s="1"/>
  <c r="R4" i="6" s="1"/>
  <c r="T4" i="6" s="1"/>
  <c r="V4" i="6" s="1"/>
  <c r="X4" i="6" s="1"/>
  <c r="Z4" i="6" s="1"/>
  <c r="M4" i="8"/>
  <c r="K4" i="8"/>
  <c r="I4" i="8"/>
  <c r="D50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A42" i="8"/>
  <c r="A43" i="8"/>
  <c r="A44" i="8"/>
  <c r="A45" i="8"/>
  <c r="A46" i="8"/>
  <c r="A47" i="8"/>
  <c r="A48" i="8"/>
  <c r="A49" i="8"/>
  <c r="A50" i="8"/>
  <c r="P38" i="8"/>
  <c r="R38" i="8"/>
  <c r="T38" i="8"/>
  <c r="V38" i="8"/>
  <c r="X38" i="8"/>
  <c r="Z38" i="8"/>
  <c r="AB38" i="8"/>
  <c r="P39" i="8"/>
  <c r="R39" i="8"/>
  <c r="T39" i="8"/>
  <c r="V39" i="8"/>
  <c r="X39" i="8"/>
  <c r="Z39" i="8"/>
  <c r="AB39" i="8"/>
  <c r="P40" i="8"/>
  <c r="R40" i="8"/>
  <c r="T40" i="8"/>
  <c r="V40" i="8"/>
  <c r="X40" i="8"/>
  <c r="Z40" i="8"/>
  <c r="AB40" i="8"/>
  <c r="P41" i="8"/>
  <c r="R41" i="8"/>
  <c r="T41" i="8"/>
  <c r="V41" i="8"/>
  <c r="X41" i="8"/>
  <c r="Z41" i="8"/>
  <c r="AB41" i="8"/>
  <c r="P42" i="8"/>
  <c r="R42" i="8"/>
  <c r="T42" i="8"/>
  <c r="V42" i="8"/>
  <c r="X42" i="8"/>
  <c r="Z42" i="8"/>
  <c r="AB42" i="8"/>
  <c r="P43" i="8"/>
  <c r="R43" i="8"/>
  <c r="T43" i="8"/>
  <c r="V43" i="8"/>
  <c r="X43" i="8"/>
  <c r="Z43" i="8"/>
  <c r="AB43" i="8"/>
  <c r="P44" i="8"/>
  <c r="R44" i="8"/>
  <c r="T44" i="8"/>
  <c r="V44" i="8"/>
  <c r="X44" i="8"/>
  <c r="Z44" i="8"/>
  <c r="AB44" i="8"/>
  <c r="P45" i="8"/>
  <c r="R45" i="8"/>
  <c r="T45" i="8"/>
  <c r="V45" i="8"/>
  <c r="X45" i="8"/>
  <c r="Z45" i="8"/>
  <c r="AB45" i="8"/>
  <c r="P46" i="8"/>
  <c r="R46" i="8"/>
  <c r="T46" i="8"/>
  <c r="V46" i="8"/>
  <c r="X46" i="8"/>
  <c r="Z46" i="8"/>
  <c r="AB46" i="8"/>
  <c r="P47" i="8"/>
  <c r="R47" i="8"/>
  <c r="T47" i="8"/>
  <c r="V47" i="8"/>
  <c r="X47" i="8"/>
  <c r="Z47" i="8"/>
  <c r="AB47" i="8"/>
  <c r="P48" i="8"/>
  <c r="R48" i="8"/>
  <c r="T48" i="8"/>
  <c r="V48" i="8"/>
  <c r="X48" i="8"/>
  <c r="Z48" i="8"/>
  <c r="AB48" i="8"/>
  <c r="P49" i="8"/>
  <c r="R49" i="8"/>
  <c r="T49" i="8"/>
  <c r="V49" i="8"/>
  <c r="X49" i="8"/>
  <c r="Z49" i="8"/>
  <c r="AB49" i="8"/>
  <c r="P50" i="8"/>
  <c r="R50" i="8"/>
  <c r="T50" i="8"/>
  <c r="V50" i="8"/>
  <c r="X50" i="8"/>
  <c r="Z50" i="8"/>
  <c r="AB50" i="8"/>
  <c r="AC37" i="8"/>
  <c r="AA37" i="8"/>
  <c r="Y37" i="8"/>
  <c r="W37" i="8"/>
  <c r="U37" i="8"/>
  <c r="S37" i="8"/>
  <c r="Q37" i="8"/>
  <c r="N37" i="8"/>
  <c r="AF37" i="8" s="1"/>
  <c r="AC36" i="8"/>
  <c r="AA36" i="8"/>
  <c r="Y36" i="8"/>
  <c r="W36" i="8"/>
  <c r="U36" i="8"/>
  <c r="S36" i="8"/>
  <c r="Q36" i="8"/>
  <c r="N36" i="8"/>
  <c r="AF36" i="8" s="1"/>
  <c r="AC35" i="8"/>
  <c r="AA35" i="8"/>
  <c r="Y35" i="8"/>
  <c r="W35" i="8"/>
  <c r="U35" i="8"/>
  <c r="S35" i="8"/>
  <c r="Q35" i="8"/>
  <c r="N35" i="8"/>
  <c r="AF35" i="8" s="1"/>
  <c r="AC34" i="8"/>
  <c r="AA34" i="8"/>
  <c r="Y34" i="8"/>
  <c r="W34" i="8"/>
  <c r="U34" i="8"/>
  <c r="S34" i="8"/>
  <c r="Q34" i="8"/>
  <c r="N34" i="8"/>
  <c r="AC33" i="8"/>
  <c r="AA33" i="8"/>
  <c r="Y33" i="8"/>
  <c r="W33" i="8"/>
  <c r="U33" i="8"/>
  <c r="S33" i="8"/>
  <c r="Q33" i="8"/>
  <c r="N33" i="8"/>
  <c r="AC32" i="8"/>
  <c r="AA32" i="8"/>
  <c r="Y32" i="8"/>
  <c r="W32" i="8"/>
  <c r="U32" i="8"/>
  <c r="S32" i="8"/>
  <c r="Q32" i="8"/>
  <c r="N32" i="8"/>
  <c r="AF32" i="8" s="1"/>
  <c r="AC31" i="8"/>
  <c r="AA31" i="8"/>
  <c r="Y31" i="8"/>
  <c r="W31" i="8"/>
  <c r="U31" i="8"/>
  <c r="S31" i="8"/>
  <c r="Q31" i="8"/>
  <c r="N31" i="8"/>
  <c r="AF31" i="8" s="1"/>
  <c r="AC30" i="8"/>
  <c r="AA30" i="8"/>
  <c r="Y30" i="8"/>
  <c r="W30" i="8"/>
  <c r="U30" i="8"/>
  <c r="S30" i="8"/>
  <c r="Q30" i="8"/>
  <c r="N30" i="8"/>
  <c r="AF30" i="8" s="1"/>
  <c r="AC29" i="8"/>
  <c r="AA29" i="8"/>
  <c r="Y29" i="8"/>
  <c r="W29" i="8"/>
  <c r="U29" i="8"/>
  <c r="S29" i="8"/>
  <c r="Q29" i="8"/>
  <c r="N29" i="8"/>
  <c r="AF29" i="8" s="1"/>
  <c r="AC28" i="8"/>
  <c r="AA28" i="8"/>
  <c r="Y28" i="8"/>
  <c r="W28" i="8"/>
  <c r="U28" i="8"/>
  <c r="S28" i="8"/>
  <c r="Q28" i="8"/>
  <c r="N28" i="8"/>
  <c r="AC27" i="8"/>
  <c r="AA27" i="8"/>
  <c r="Y27" i="8"/>
  <c r="W27" i="8"/>
  <c r="U27" i="8"/>
  <c r="S27" i="8"/>
  <c r="Q27" i="8"/>
  <c r="N27" i="8"/>
  <c r="AF27" i="8" s="1"/>
  <c r="AC26" i="8"/>
  <c r="AA26" i="8"/>
  <c r="Y26" i="8"/>
  <c r="W26" i="8"/>
  <c r="U26" i="8"/>
  <c r="S26" i="8"/>
  <c r="Q26" i="8"/>
  <c r="N26" i="8"/>
  <c r="AF26" i="8" s="1"/>
  <c r="AC25" i="8"/>
  <c r="AA25" i="8"/>
  <c r="Y25" i="8"/>
  <c r="W25" i="8"/>
  <c r="U25" i="8"/>
  <c r="S25" i="8"/>
  <c r="Q25" i="8"/>
  <c r="N25" i="8"/>
  <c r="AF25" i="8" s="1"/>
  <c r="AC24" i="8"/>
  <c r="AA24" i="8"/>
  <c r="Y24" i="8"/>
  <c r="W24" i="8"/>
  <c r="U24" i="8"/>
  <c r="S24" i="8"/>
  <c r="Q24" i="8"/>
  <c r="N24" i="8"/>
  <c r="AF24" i="8" s="1"/>
  <c r="AA23" i="8"/>
  <c r="Y23" i="8"/>
  <c r="W23" i="8"/>
  <c r="U23" i="8"/>
  <c r="S23" i="8"/>
  <c r="Q23" i="8"/>
  <c r="N23" i="8"/>
  <c r="AC22" i="8"/>
  <c r="AA22" i="8"/>
  <c r="Y22" i="8"/>
  <c r="W22" i="8"/>
  <c r="U22" i="8"/>
  <c r="S22" i="8"/>
  <c r="Q22" i="8"/>
  <c r="N22" i="8"/>
  <c r="AC21" i="8"/>
  <c r="AA21" i="8"/>
  <c r="Y21" i="8"/>
  <c r="W21" i="8"/>
  <c r="U21" i="8"/>
  <c r="S21" i="8"/>
  <c r="Q21" i="8"/>
  <c r="N21" i="8"/>
  <c r="AC20" i="8"/>
  <c r="AA20" i="8"/>
  <c r="Y20" i="8"/>
  <c r="W20" i="8"/>
  <c r="U20" i="8"/>
  <c r="S20" i="8"/>
  <c r="Q20" i="8"/>
  <c r="N20" i="8"/>
  <c r="AC19" i="8"/>
  <c r="AA19" i="8"/>
  <c r="Y19" i="8"/>
  <c r="W19" i="8"/>
  <c r="U19" i="8"/>
  <c r="S19" i="8"/>
  <c r="Q19" i="8"/>
  <c r="N19" i="8"/>
  <c r="AC18" i="8"/>
  <c r="AA18" i="8"/>
  <c r="Y18" i="8"/>
  <c r="W18" i="8"/>
  <c r="U18" i="8"/>
  <c r="S18" i="8"/>
  <c r="Q18" i="8"/>
  <c r="N18" i="8"/>
  <c r="AC17" i="8"/>
  <c r="AA17" i="8"/>
  <c r="Y17" i="8"/>
  <c r="W17" i="8"/>
  <c r="U17" i="8"/>
  <c r="S17" i="8"/>
  <c r="Q17" i="8"/>
  <c r="N17" i="8"/>
  <c r="AC16" i="8"/>
  <c r="AA16" i="8"/>
  <c r="Y16" i="8"/>
  <c r="W16" i="8"/>
  <c r="U16" i="8"/>
  <c r="S16" i="8"/>
  <c r="Q16" i="8"/>
  <c r="N16" i="8"/>
  <c r="AA15" i="8"/>
  <c r="Y15" i="8"/>
  <c r="W15" i="8"/>
  <c r="U15" i="8"/>
  <c r="S15" i="8"/>
  <c r="Q15" i="8"/>
  <c r="N15" i="8"/>
  <c r="AC14" i="8"/>
  <c r="AA14" i="8"/>
  <c r="Y14" i="8"/>
  <c r="W14" i="8"/>
  <c r="U14" i="8"/>
  <c r="S14" i="8"/>
  <c r="Q14" i="8"/>
  <c r="N14" i="8"/>
  <c r="AC13" i="8"/>
  <c r="AA13" i="8"/>
  <c r="Y13" i="8"/>
  <c r="W13" i="8"/>
  <c r="U13" i="8"/>
  <c r="S13" i="8"/>
  <c r="Q13" i="8"/>
  <c r="N13" i="8"/>
  <c r="AC12" i="8"/>
  <c r="AA12" i="8"/>
  <c r="Y12" i="8"/>
  <c r="W12" i="8"/>
  <c r="U12" i="8"/>
  <c r="S12" i="8"/>
  <c r="Q12" i="8"/>
  <c r="N12" i="8"/>
  <c r="AC11" i="8"/>
  <c r="AA11" i="8"/>
  <c r="Y11" i="8"/>
  <c r="W11" i="8"/>
  <c r="U11" i="8"/>
  <c r="S11" i="8"/>
  <c r="Q11" i="8"/>
  <c r="N11" i="8"/>
  <c r="AC10" i="8"/>
  <c r="AA10" i="8"/>
  <c r="Y10" i="8"/>
  <c r="W10" i="8"/>
  <c r="U10" i="8"/>
  <c r="S10" i="8"/>
  <c r="Q10" i="8"/>
  <c r="N10" i="8"/>
  <c r="AC9" i="8"/>
  <c r="AA9" i="8"/>
  <c r="Y9" i="8"/>
  <c r="W9" i="8"/>
  <c r="U9" i="8"/>
  <c r="S9" i="8"/>
  <c r="Q9" i="8"/>
  <c r="N9" i="8"/>
  <c r="AC8" i="8"/>
  <c r="AA8" i="8"/>
  <c r="Y8" i="8"/>
  <c r="W8" i="8"/>
  <c r="U8" i="8"/>
  <c r="S8" i="8"/>
  <c r="Q8" i="8"/>
  <c r="N8" i="8"/>
  <c r="AC7" i="8"/>
  <c r="AA7" i="8"/>
  <c r="Y7" i="8"/>
  <c r="W7" i="8"/>
  <c r="U7" i="8"/>
  <c r="S7" i="8"/>
  <c r="Q7" i="8"/>
  <c r="N7" i="8"/>
  <c r="AC6" i="8"/>
  <c r="AA6" i="8"/>
  <c r="Y6" i="8"/>
  <c r="W6" i="8"/>
  <c r="U6" i="8"/>
  <c r="S6" i="8"/>
  <c r="Q6" i="8"/>
  <c r="N6" i="8"/>
  <c r="AC5" i="8"/>
  <c r="AA5" i="8"/>
  <c r="Y5" i="8"/>
  <c r="W5" i="8"/>
  <c r="U5" i="8"/>
  <c r="S5" i="8"/>
  <c r="Q5" i="8"/>
  <c r="N5" i="8"/>
  <c r="AC4" i="8"/>
  <c r="AA4" i="8"/>
  <c r="Y4" i="8"/>
  <c r="W4" i="8"/>
  <c r="U4" i="8"/>
  <c r="S4" i="8"/>
  <c r="Q4" i="8"/>
  <c r="N4" i="8"/>
  <c r="A1" i="8"/>
  <c r="O37" i="6"/>
  <c r="Q37" i="6"/>
  <c r="S37" i="6"/>
  <c r="U37" i="6"/>
  <c r="W37" i="6"/>
  <c r="Y37" i="6"/>
  <c r="AA37" i="6"/>
  <c r="AD37" i="6"/>
  <c r="AE37" i="6"/>
  <c r="O38" i="6"/>
  <c r="Q38" i="6"/>
  <c r="S38" i="6"/>
  <c r="U38" i="6"/>
  <c r="W38" i="6"/>
  <c r="Y38" i="6"/>
  <c r="AA38" i="6"/>
  <c r="AD38" i="6"/>
  <c r="AE38" i="6"/>
  <c r="O39" i="6"/>
  <c r="Q39" i="6"/>
  <c r="S39" i="6"/>
  <c r="U39" i="6"/>
  <c r="W39" i="6"/>
  <c r="Y39" i="6"/>
  <c r="AA39" i="6"/>
  <c r="AD39" i="6"/>
  <c r="AE39" i="6"/>
  <c r="O40" i="6"/>
  <c r="Q40" i="6"/>
  <c r="S40" i="6"/>
  <c r="U40" i="6"/>
  <c r="W40" i="6"/>
  <c r="Y40" i="6"/>
  <c r="AA40" i="6"/>
  <c r="AD40" i="6"/>
  <c r="AE40" i="6"/>
  <c r="O41" i="6"/>
  <c r="Q41" i="6"/>
  <c r="S41" i="6"/>
  <c r="U41" i="6"/>
  <c r="W41" i="6"/>
  <c r="Y41" i="6"/>
  <c r="AA41" i="6"/>
  <c r="AD41" i="6"/>
  <c r="AE41" i="6"/>
  <c r="AD36" i="6"/>
  <c r="AA36" i="6"/>
  <c r="Y36" i="6"/>
  <c r="W36" i="6"/>
  <c r="U36" i="6"/>
  <c r="S36" i="6"/>
  <c r="Q36" i="6"/>
  <c r="O36" i="6"/>
  <c r="AD35" i="6"/>
  <c r="AA35" i="6"/>
  <c r="Y35" i="6"/>
  <c r="W35" i="6"/>
  <c r="U35" i="6"/>
  <c r="S35" i="6"/>
  <c r="Q35" i="6"/>
  <c r="O35" i="6"/>
  <c r="AE35" i="6" s="1"/>
  <c r="AD34" i="6"/>
  <c r="AA34" i="6"/>
  <c r="Y34" i="6"/>
  <c r="W34" i="6"/>
  <c r="U34" i="6"/>
  <c r="S34" i="6"/>
  <c r="Q34" i="6"/>
  <c r="O34" i="6"/>
  <c r="AE34" i="6"/>
  <c r="AD33" i="6"/>
  <c r="AA33" i="6"/>
  <c r="Y33" i="6"/>
  <c r="W33" i="6"/>
  <c r="U33" i="6"/>
  <c r="S33" i="6"/>
  <c r="Q33" i="6"/>
  <c r="O33" i="6"/>
  <c r="AE33" i="6" s="1"/>
  <c r="AD32" i="6"/>
  <c r="AA32" i="6"/>
  <c r="Y32" i="6"/>
  <c r="W32" i="6"/>
  <c r="U32" i="6"/>
  <c r="S32" i="6"/>
  <c r="Q32" i="6"/>
  <c r="O32" i="6"/>
  <c r="AE32" i="6" s="1"/>
  <c r="AD31" i="6"/>
  <c r="AA31" i="6"/>
  <c r="Y31" i="6"/>
  <c r="W31" i="6"/>
  <c r="U31" i="6"/>
  <c r="S31" i="6"/>
  <c r="Q31" i="6"/>
  <c r="O31" i="6"/>
  <c r="AE31" i="6"/>
  <c r="AD30" i="6"/>
  <c r="AA30" i="6"/>
  <c r="Y30" i="6"/>
  <c r="W30" i="6"/>
  <c r="U30" i="6"/>
  <c r="S30" i="6"/>
  <c r="Q30" i="6"/>
  <c r="O30" i="6"/>
  <c r="AD29" i="6"/>
  <c r="AA29" i="6"/>
  <c r="Y29" i="6"/>
  <c r="W29" i="6"/>
  <c r="U29" i="6"/>
  <c r="S29" i="6"/>
  <c r="Q29" i="6"/>
  <c r="O29" i="6"/>
  <c r="AE29" i="6" s="1"/>
  <c r="AD28" i="6"/>
  <c r="AA28" i="6"/>
  <c r="Y28" i="6"/>
  <c r="W28" i="6"/>
  <c r="U28" i="6"/>
  <c r="S28" i="6"/>
  <c r="Q28" i="6"/>
  <c r="O28" i="6"/>
  <c r="AD27" i="6"/>
  <c r="AA27" i="6"/>
  <c r="Y27" i="6"/>
  <c r="W27" i="6"/>
  <c r="U27" i="6"/>
  <c r="S27" i="6"/>
  <c r="Q27" i="6"/>
  <c r="O27" i="6"/>
  <c r="AE27" i="6" s="1"/>
  <c r="AD26" i="6"/>
  <c r="AA26" i="6"/>
  <c r="Y26" i="6"/>
  <c r="W26" i="6"/>
  <c r="U26" i="6"/>
  <c r="S26" i="6"/>
  <c r="Q26" i="6"/>
  <c r="O26" i="6"/>
  <c r="AE26" i="6" s="1"/>
  <c r="AD25" i="6"/>
  <c r="AA25" i="6"/>
  <c r="Y25" i="6"/>
  <c r="W25" i="6"/>
  <c r="U25" i="6"/>
  <c r="S25" i="6"/>
  <c r="Q25" i="6"/>
  <c r="O25" i="6"/>
  <c r="AD24" i="6"/>
  <c r="AA24" i="6"/>
  <c r="Y24" i="6"/>
  <c r="W24" i="6"/>
  <c r="U24" i="6"/>
  <c r="S24" i="6"/>
  <c r="Q24" i="6"/>
  <c r="O24" i="6"/>
  <c r="AE24" i="6" s="1"/>
  <c r="AD23" i="6"/>
  <c r="AA23" i="6"/>
  <c r="Y23" i="6"/>
  <c r="W23" i="6"/>
  <c r="U23" i="6"/>
  <c r="S23" i="6"/>
  <c r="Q23" i="6"/>
  <c r="O23" i="6"/>
  <c r="AE23" i="6" s="1"/>
  <c r="AA22" i="6"/>
  <c r="Y22" i="6"/>
  <c r="W22" i="6"/>
  <c r="U22" i="6"/>
  <c r="S22" i="6"/>
  <c r="Q22" i="6"/>
  <c r="AD21" i="6"/>
  <c r="AA21" i="6"/>
  <c r="Y21" i="6"/>
  <c r="W21" i="6"/>
  <c r="U21" i="6"/>
  <c r="S21" i="6"/>
  <c r="Q21" i="6"/>
  <c r="O21" i="6"/>
  <c r="AD20" i="6"/>
  <c r="AA20" i="6"/>
  <c r="Y20" i="6"/>
  <c r="W20" i="6"/>
  <c r="U20" i="6"/>
  <c r="S20" i="6"/>
  <c r="Q20" i="6"/>
  <c r="O20" i="6"/>
  <c r="AD19" i="6"/>
  <c r="AA19" i="6"/>
  <c r="Y19" i="6"/>
  <c r="W19" i="6"/>
  <c r="U19" i="6"/>
  <c r="S19" i="6"/>
  <c r="Q19" i="6"/>
  <c r="O19" i="6"/>
  <c r="AD18" i="6"/>
  <c r="AA18" i="6"/>
  <c r="Y18" i="6"/>
  <c r="W18" i="6"/>
  <c r="U18" i="6"/>
  <c r="S18" i="6"/>
  <c r="Q18" i="6"/>
  <c r="O18" i="6"/>
  <c r="AD17" i="6"/>
  <c r="AA17" i="6"/>
  <c r="Y17" i="6"/>
  <c r="W17" i="6"/>
  <c r="U17" i="6"/>
  <c r="S17" i="6"/>
  <c r="Q17" i="6"/>
  <c r="O17" i="6"/>
  <c r="AD16" i="6"/>
  <c r="AA16" i="6"/>
  <c r="Y16" i="6"/>
  <c r="W16" i="6"/>
  <c r="U16" i="6"/>
  <c r="S16" i="6"/>
  <c r="Q16" i="6"/>
  <c r="O16" i="6"/>
  <c r="AA15" i="6"/>
  <c r="Y15" i="6"/>
  <c r="W15" i="6"/>
  <c r="U15" i="6"/>
  <c r="S15" i="6"/>
  <c r="Q15" i="6"/>
  <c r="AD14" i="6"/>
  <c r="AA14" i="6"/>
  <c r="Y14" i="6"/>
  <c r="W14" i="6"/>
  <c r="U14" i="6"/>
  <c r="S14" i="6"/>
  <c r="Q14" i="6"/>
  <c r="O14" i="6"/>
  <c r="AE14" i="6" s="1"/>
  <c r="AD13" i="6"/>
  <c r="AA13" i="6"/>
  <c r="Y13" i="6"/>
  <c r="W13" i="6"/>
  <c r="U13" i="6"/>
  <c r="S13" i="6"/>
  <c r="Q13" i="6"/>
  <c r="O13" i="6"/>
  <c r="AE13" i="6" s="1"/>
  <c r="AD12" i="6"/>
  <c r="AA12" i="6"/>
  <c r="Y12" i="6"/>
  <c r="W12" i="6"/>
  <c r="U12" i="6"/>
  <c r="S12" i="6"/>
  <c r="Q12" i="6"/>
  <c r="O12" i="6"/>
  <c r="AD11" i="6"/>
  <c r="AA11" i="6"/>
  <c r="Y11" i="6"/>
  <c r="W11" i="6"/>
  <c r="U11" i="6"/>
  <c r="S11" i="6"/>
  <c r="Q11" i="6"/>
  <c r="O11" i="6"/>
  <c r="AE11" i="6" s="1"/>
  <c r="AD10" i="6"/>
  <c r="AA10" i="6"/>
  <c r="Y10" i="6"/>
  <c r="W10" i="6"/>
  <c r="U10" i="6"/>
  <c r="S10" i="6"/>
  <c r="Q10" i="6"/>
  <c r="O10" i="6"/>
  <c r="AD9" i="6"/>
  <c r="AA9" i="6"/>
  <c r="Y9" i="6"/>
  <c r="W9" i="6"/>
  <c r="U9" i="6"/>
  <c r="S9" i="6"/>
  <c r="Q9" i="6"/>
  <c r="O9" i="6"/>
  <c r="AE9" i="6" s="1"/>
  <c r="AD8" i="6"/>
  <c r="AA8" i="6"/>
  <c r="Y8" i="6"/>
  <c r="W8" i="6"/>
  <c r="U8" i="6"/>
  <c r="S8" i="6"/>
  <c r="Q8" i="6"/>
  <c r="O8" i="6"/>
  <c r="AD7" i="6"/>
  <c r="AA7" i="6"/>
  <c r="Y7" i="6"/>
  <c r="W7" i="6"/>
  <c r="U7" i="6"/>
  <c r="S7" i="6"/>
  <c r="Q7" i="6"/>
  <c r="O7" i="6"/>
  <c r="AD6" i="6"/>
  <c r="AA6" i="6"/>
  <c r="Y6" i="6"/>
  <c r="W6" i="6"/>
  <c r="U6" i="6"/>
  <c r="S6" i="6"/>
  <c r="Q6" i="6"/>
  <c r="O6" i="6"/>
  <c r="AE6" i="6" s="1"/>
  <c r="AD5" i="6"/>
  <c r="AA5" i="6"/>
  <c r="Y5" i="6"/>
  <c r="W5" i="6"/>
  <c r="U5" i="6"/>
  <c r="S5" i="6"/>
  <c r="Q5" i="6"/>
  <c r="O5" i="6"/>
  <c r="AD4" i="6"/>
  <c r="AA4" i="6"/>
  <c r="Y4" i="6"/>
  <c r="W4" i="6"/>
  <c r="U4" i="6"/>
  <c r="S4" i="6"/>
  <c r="Q4" i="6"/>
  <c r="O4" i="6"/>
  <c r="A1" i="6"/>
  <c r="G59" i="5"/>
  <c r="G58" i="5"/>
  <c r="G57" i="5"/>
  <c r="G56" i="5"/>
  <c r="G55" i="5"/>
  <c r="G54" i="5"/>
  <c r="G53" i="5"/>
  <c r="G52" i="5"/>
  <c r="G51" i="5"/>
  <c r="G50" i="5"/>
  <c r="A4" i="2"/>
  <c r="A5" i="6" s="1"/>
  <c r="A5" i="8" s="1"/>
  <c r="A5" i="2"/>
  <c r="A6" i="6" s="1"/>
  <c r="A6" i="8" s="1"/>
  <c r="A6" i="2"/>
  <c r="A7" i="6" s="1"/>
  <c r="A7" i="8" s="1"/>
  <c r="A7" i="2"/>
  <c r="A8" i="6" s="1"/>
  <c r="A8" i="8" s="1"/>
  <c r="A8" i="2"/>
  <c r="E8" i="2" s="1"/>
  <c r="A9" i="2"/>
  <c r="A10" i="6" s="1"/>
  <c r="A10" i="8" s="1"/>
  <c r="A10" i="2"/>
  <c r="A11" i="6" s="1"/>
  <c r="A11" i="8" s="1"/>
  <c r="A11" i="2"/>
  <c r="E11" i="2" s="1"/>
  <c r="A12" i="2"/>
  <c r="A13" i="6" s="1"/>
  <c r="A13" i="8" s="1"/>
  <c r="A13" i="2"/>
  <c r="A14" i="6" s="1"/>
  <c r="A14" i="8" s="1"/>
  <c r="A14" i="2"/>
  <c r="A15" i="6" s="1"/>
  <c r="A15" i="8" s="1"/>
  <c r="A15" i="2"/>
  <c r="A16" i="6" s="1"/>
  <c r="A16" i="8" s="1"/>
  <c r="A16" i="2"/>
  <c r="E16" i="2" s="1"/>
  <c r="A17" i="2"/>
  <c r="A18" i="6" s="1"/>
  <c r="A18" i="8" s="1"/>
  <c r="A18" i="2"/>
  <c r="E18" i="2" s="1"/>
  <c r="A19" i="2"/>
  <c r="E19" i="2" s="1"/>
  <c r="A20" i="2"/>
  <c r="A21" i="6" s="1"/>
  <c r="A21" i="8" s="1"/>
  <c r="A21" i="2"/>
  <c r="A22" i="6" s="1"/>
  <c r="A22" i="8" s="1"/>
  <c r="A22" i="2"/>
  <c r="A23" i="6" s="1"/>
  <c r="A23" i="8" s="1"/>
  <c r="A23" i="2"/>
  <c r="E23" i="2" s="1"/>
  <c r="A24" i="2"/>
  <c r="C24" i="2" s="1"/>
  <c r="A25" i="2"/>
  <c r="A26" i="6" s="1"/>
  <c r="A26" i="8" s="1"/>
  <c r="A26" i="2"/>
  <c r="E26" i="2" s="1"/>
  <c r="A27" i="2"/>
  <c r="E27" i="2" s="1"/>
  <c r="A28" i="2"/>
  <c r="A29" i="6" s="1"/>
  <c r="A29" i="8" s="1"/>
  <c r="A29" i="2"/>
  <c r="A30" i="6" s="1"/>
  <c r="A30" i="8" s="1"/>
  <c r="A30" i="2"/>
  <c r="A31" i="6" s="1"/>
  <c r="A31" i="8" s="1"/>
  <c r="A31" i="2"/>
  <c r="A32" i="6" s="1"/>
  <c r="A32" i="8" s="1"/>
  <c r="A32" i="2"/>
  <c r="E32" i="2" s="1"/>
  <c r="A33" i="2"/>
  <c r="A34" i="6" s="1"/>
  <c r="A34" i="8" s="1"/>
  <c r="A34" i="2"/>
  <c r="E34" i="2" s="1"/>
  <c r="A35" i="2"/>
  <c r="D35" i="2" s="1"/>
  <c r="A36" i="2"/>
  <c r="D36" i="2" s="1"/>
  <c r="A37" i="2"/>
  <c r="C37" i="2" s="1"/>
  <c r="AE38" i="8" s="1"/>
  <c r="A38" i="2"/>
  <c r="F38" i="2" s="1"/>
  <c r="A39" i="2"/>
  <c r="E39" i="2" s="1"/>
  <c r="D40" i="8" s="1"/>
  <c r="A40" i="2"/>
  <c r="E40" i="2" s="1"/>
  <c r="D41" i="8" s="1"/>
  <c r="A41" i="2"/>
  <c r="A42" i="2"/>
  <c r="D42" i="2" s="1"/>
  <c r="A43" i="2"/>
  <c r="C43" i="2" s="1"/>
  <c r="A44" i="2"/>
  <c r="C44" i="2" s="1"/>
  <c r="A45" i="2"/>
  <c r="E45" i="2" s="1"/>
  <c r="D46" i="8" s="1"/>
  <c r="A46" i="2"/>
  <c r="C46" i="2" s="1"/>
  <c r="A47" i="2"/>
  <c r="E47" i="2" s="1"/>
  <c r="D48" i="8" s="1"/>
  <c r="E41" i="2"/>
  <c r="D42" i="8" s="1"/>
  <c r="C9" i="2"/>
  <c r="E15" i="2"/>
  <c r="E17" i="2"/>
  <c r="E25" i="2"/>
  <c r="E30" i="2"/>
  <c r="E33" i="2"/>
  <c r="F39" i="2"/>
  <c r="F41" i="2"/>
  <c r="E48" i="2"/>
  <c r="D49" i="8" s="1"/>
  <c r="F48" i="2"/>
  <c r="C8" i="2"/>
  <c r="C25" i="2"/>
  <c r="D33" i="2"/>
  <c r="C41" i="2"/>
  <c r="AE42" i="8" s="1"/>
  <c r="D41" i="2"/>
  <c r="C48" i="2"/>
  <c r="D48" i="2"/>
  <c r="G49" i="5"/>
  <c r="G48" i="5"/>
  <c r="G47" i="5"/>
  <c r="G46" i="5"/>
  <c r="G45" i="5"/>
  <c r="G44" i="5"/>
  <c r="G43" i="5"/>
  <c r="G42" i="5"/>
  <c r="G41" i="5"/>
  <c r="G40" i="5"/>
  <c r="G39" i="5"/>
  <c r="F24" i="2" s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F7" i="2" s="1"/>
  <c r="G10" i="5"/>
  <c r="G9" i="5"/>
  <c r="G8" i="5"/>
  <c r="G7" i="5"/>
  <c r="G6" i="5"/>
  <c r="G5" i="5"/>
  <c r="G4" i="5"/>
  <c r="G3" i="5"/>
  <c r="G2" i="5"/>
  <c r="G44" i="4"/>
  <c r="G43" i="4"/>
  <c r="G42" i="4"/>
  <c r="G41" i="4"/>
  <c r="G40" i="4"/>
  <c r="G39" i="4"/>
  <c r="G38" i="4"/>
  <c r="G37" i="4"/>
  <c r="G36" i="4"/>
  <c r="G35" i="4"/>
  <c r="D25" i="2" s="1"/>
  <c r="G34" i="4"/>
  <c r="D24" i="2" s="1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D9" i="2" s="1"/>
  <c r="G11" i="4"/>
  <c r="D7" i="2" s="1"/>
  <c r="G10" i="4"/>
  <c r="G9" i="4"/>
  <c r="G8" i="4"/>
  <c r="G7" i="4"/>
  <c r="G6" i="4"/>
  <c r="G5" i="4"/>
  <c r="G4" i="4"/>
  <c r="G3" i="4"/>
  <c r="G2" i="4"/>
  <c r="A3" i="2"/>
  <c r="A4" i="6" s="1"/>
  <c r="B23" i="6" l="1"/>
  <c r="D23" i="6" s="1"/>
  <c r="F23" i="6" s="1"/>
  <c r="H23" i="6" s="1"/>
  <c r="J23" i="6" s="1"/>
  <c r="L23" i="6" s="1"/>
  <c r="P23" i="6" s="1"/>
  <c r="R23" i="6" s="1"/>
  <c r="T23" i="6" s="1"/>
  <c r="V23" i="6" s="1"/>
  <c r="X23" i="6" s="1"/>
  <c r="Z23" i="6" s="1"/>
  <c r="B38" i="2"/>
  <c r="B39" i="6" s="1"/>
  <c r="B37" i="2"/>
  <c r="C38" i="8" s="1"/>
  <c r="C40" i="8"/>
  <c r="C12" i="8"/>
  <c r="B22" i="6"/>
  <c r="D22" i="6" s="1"/>
  <c r="F22" i="6" s="1"/>
  <c r="H22" i="6" s="1"/>
  <c r="J22" i="6" s="1"/>
  <c r="L22" i="6" s="1"/>
  <c r="P22" i="6" s="1"/>
  <c r="R22" i="6" s="1"/>
  <c r="T22" i="6" s="1"/>
  <c r="V22" i="6" s="1"/>
  <c r="X22" i="6" s="1"/>
  <c r="Z22" i="6" s="1"/>
  <c r="C33" i="8"/>
  <c r="C9" i="8"/>
  <c r="E9" i="8" s="1"/>
  <c r="C32" i="8"/>
  <c r="C8" i="8"/>
  <c r="B15" i="6"/>
  <c r="D15" i="6" s="1"/>
  <c r="F15" i="6" s="1"/>
  <c r="H15" i="6" s="1"/>
  <c r="J15" i="6" s="1"/>
  <c r="L15" i="6" s="1"/>
  <c r="P15" i="6" s="1"/>
  <c r="R15" i="6" s="1"/>
  <c r="T15" i="6" s="1"/>
  <c r="V15" i="6" s="1"/>
  <c r="X15" i="6" s="1"/>
  <c r="Z15" i="6" s="1"/>
  <c r="C25" i="8"/>
  <c r="B14" i="6"/>
  <c r="D14" i="6" s="1"/>
  <c r="F14" i="6" s="1"/>
  <c r="H14" i="6" s="1"/>
  <c r="J14" i="6" s="1"/>
  <c r="L14" i="6" s="1"/>
  <c r="P14" i="6" s="1"/>
  <c r="R14" i="6" s="1"/>
  <c r="T14" i="6" s="1"/>
  <c r="V14" i="6" s="1"/>
  <c r="X14" i="6" s="1"/>
  <c r="Z14" i="6" s="1"/>
  <c r="C41" i="8"/>
  <c r="C24" i="8"/>
  <c r="B38" i="6"/>
  <c r="C20" i="8"/>
  <c r="B31" i="6"/>
  <c r="D31" i="6" s="1"/>
  <c r="F31" i="6" s="1"/>
  <c r="H31" i="6" s="1"/>
  <c r="J31" i="6" s="1"/>
  <c r="L31" i="6" s="1"/>
  <c r="P31" i="6" s="1"/>
  <c r="R31" i="6" s="1"/>
  <c r="T31" i="6" s="1"/>
  <c r="V31" i="6" s="1"/>
  <c r="X31" i="6" s="1"/>
  <c r="Z31" i="6" s="1"/>
  <c r="B7" i="6"/>
  <c r="D7" i="6" s="1"/>
  <c r="F7" i="6" s="1"/>
  <c r="H7" i="6" s="1"/>
  <c r="J7" i="6" s="1"/>
  <c r="L7" i="6" s="1"/>
  <c r="P7" i="6" s="1"/>
  <c r="R7" i="6" s="1"/>
  <c r="T7" i="6" s="1"/>
  <c r="V7" i="6" s="1"/>
  <c r="X7" i="6" s="1"/>
  <c r="Z7" i="6" s="1"/>
  <c r="C17" i="8"/>
  <c r="B30" i="6"/>
  <c r="D30" i="6" s="1"/>
  <c r="F30" i="6" s="1"/>
  <c r="H30" i="6" s="1"/>
  <c r="J30" i="6" s="1"/>
  <c r="L30" i="6" s="1"/>
  <c r="P30" i="6" s="1"/>
  <c r="R30" i="6" s="1"/>
  <c r="T30" i="6" s="1"/>
  <c r="V30" i="6" s="1"/>
  <c r="X30" i="6" s="1"/>
  <c r="Z30" i="6" s="1"/>
  <c r="B6" i="6"/>
  <c r="D6" i="6" s="1"/>
  <c r="F6" i="6" s="1"/>
  <c r="H6" i="6" s="1"/>
  <c r="J6" i="6" s="1"/>
  <c r="L6" i="6" s="1"/>
  <c r="P6" i="6" s="1"/>
  <c r="R6" i="6" s="1"/>
  <c r="T6" i="6" s="1"/>
  <c r="V6" i="6" s="1"/>
  <c r="X6" i="6" s="1"/>
  <c r="Z6" i="6" s="1"/>
  <c r="J35" i="6"/>
  <c r="L35" i="6" s="1"/>
  <c r="P35" i="6" s="1"/>
  <c r="R35" i="6" s="1"/>
  <c r="T35" i="6" s="1"/>
  <c r="V35" i="6" s="1"/>
  <c r="X35" i="6" s="1"/>
  <c r="Z35" i="6" s="1"/>
  <c r="P27" i="6"/>
  <c r="R27" i="6" s="1"/>
  <c r="T27" i="6" s="1"/>
  <c r="V27" i="6" s="1"/>
  <c r="X27" i="6" s="1"/>
  <c r="Z27" i="6" s="1"/>
  <c r="J27" i="6"/>
  <c r="L27" i="6" s="1"/>
  <c r="J19" i="6"/>
  <c r="L19" i="6" s="1"/>
  <c r="P19" i="6" s="1"/>
  <c r="R19" i="6" s="1"/>
  <c r="T19" i="6" s="1"/>
  <c r="V19" i="6" s="1"/>
  <c r="X19" i="6" s="1"/>
  <c r="Z19" i="6" s="1"/>
  <c r="J11" i="6"/>
  <c r="L11" i="6" s="1"/>
  <c r="P11" i="6" s="1"/>
  <c r="R11" i="6" s="1"/>
  <c r="T11" i="6" s="1"/>
  <c r="V11" i="6" s="1"/>
  <c r="X11" i="6" s="1"/>
  <c r="Z11" i="6" s="1"/>
  <c r="C4" i="8"/>
  <c r="C35" i="8"/>
  <c r="C27" i="8"/>
  <c r="C19" i="8"/>
  <c r="C11" i="8"/>
  <c r="C34" i="8"/>
  <c r="C26" i="8"/>
  <c r="C18" i="8"/>
  <c r="C10" i="8"/>
  <c r="B37" i="6"/>
  <c r="D37" i="6" s="1"/>
  <c r="F37" i="6" s="1"/>
  <c r="H37" i="6" s="1"/>
  <c r="J37" i="6" s="1"/>
  <c r="L37" i="6" s="1"/>
  <c r="P37" i="6" s="1"/>
  <c r="R37" i="6" s="1"/>
  <c r="T37" i="6" s="1"/>
  <c r="V37" i="6" s="1"/>
  <c r="X37" i="6" s="1"/>
  <c r="Z37" i="6" s="1"/>
  <c r="B29" i="6"/>
  <c r="D29" i="6" s="1"/>
  <c r="F29" i="6" s="1"/>
  <c r="H29" i="6" s="1"/>
  <c r="J29" i="6" s="1"/>
  <c r="L29" i="6" s="1"/>
  <c r="P29" i="6" s="1"/>
  <c r="R29" i="6" s="1"/>
  <c r="T29" i="6" s="1"/>
  <c r="V29" i="6" s="1"/>
  <c r="X29" i="6" s="1"/>
  <c r="Z29" i="6" s="1"/>
  <c r="B21" i="6"/>
  <c r="D21" i="6" s="1"/>
  <c r="F21" i="6" s="1"/>
  <c r="H21" i="6" s="1"/>
  <c r="J21" i="6" s="1"/>
  <c r="L21" i="6" s="1"/>
  <c r="P21" i="6" s="1"/>
  <c r="R21" i="6" s="1"/>
  <c r="T21" i="6" s="1"/>
  <c r="V21" i="6" s="1"/>
  <c r="X21" i="6" s="1"/>
  <c r="Z21" i="6" s="1"/>
  <c r="B13" i="6"/>
  <c r="D13" i="6" s="1"/>
  <c r="F13" i="6" s="1"/>
  <c r="H13" i="6" s="1"/>
  <c r="J13" i="6" s="1"/>
  <c r="L13" i="6" s="1"/>
  <c r="P13" i="6" s="1"/>
  <c r="R13" i="6" s="1"/>
  <c r="T13" i="6" s="1"/>
  <c r="V13" i="6" s="1"/>
  <c r="X13" i="6" s="1"/>
  <c r="Z13" i="6" s="1"/>
  <c r="B5" i="6"/>
  <c r="D5" i="6" s="1"/>
  <c r="F5" i="6" s="1"/>
  <c r="H5" i="6" s="1"/>
  <c r="J5" i="6" s="1"/>
  <c r="L5" i="6" s="1"/>
  <c r="P5" i="6" s="1"/>
  <c r="R5" i="6" s="1"/>
  <c r="T5" i="6" s="1"/>
  <c r="V5" i="6" s="1"/>
  <c r="X5" i="6" s="1"/>
  <c r="Z5" i="6" s="1"/>
  <c r="B36" i="6"/>
  <c r="D36" i="6" s="1"/>
  <c r="F36" i="6" s="1"/>
  <c r="H36" i="6" s="1"/>
  <c r="J36" i="6" s="1"/>
  <c r="L36" i="6" s="1"/>
  <c r="P36" i="6" s="1"/>
  <c r="R36" i="6" s="1"/>
  <c r="T36" i="6" s="1"/>
  <c r="V36" i="6" s="1"/>
  <c r="X36" i="6" s="1"/>
  <c r="Z36" i="6" s="1"/>
  <c r="B28" i="6"/>
  <c r="D28" i="6" s="1"/>
  <c r="F28" i="6" s="1"/>
  <c r="H28" i="6" s="1"/>
  <c r="J28" i="6" s="1"/>
  <c r="L28" i="6" s="1"/>
  <c r="P28" i="6" s="1"/>
  <c r="R28" i="6" s="1"/>
  <c r="T28" i="6" s="1"/>
  <c r="V28" i="6" s="1"/>
  <c r="X28" i="6" s="1"/>
  <c r="Z28" i="6" s="1"/>
  <c r="P34" i="6"/>
  <c r="R34" i="6" s="1"/>
  <c r="T34" i="6" s="1"/>
  <c r="V34" i="6" s="1"/>
  <c r="X34" i="6" s="1"/>
  <c r="Z34" i="6" s="1"/>
  <c r="P26" i="6"/>
  <c r="R26" i="6" s="1"/>
  <c r="T26" i="6" s="1"/>
  <c r="V26" i="6" s="1"/>
  <c r="X26" i="6" s="1"/>
  <c r="Z26" i="6" s="1"/>
  <c r="P18" i="6"/>
  <c r="R18" i="6" s="1"/>
  <c r="T18" i="6" s="1"/>
  <c r="V18" i="6" s="1"/>
  <c r="X18" i="6" s="1"/>
  <c r="Z18" i="6" s="1"/>
  <c r="P10" i="6"/>
  <c r="R10" i="6" s="1"/>
  <c r="T10" i="6" s="1"/>
  <c r="V10" i="6" s="1"/>
  <c r="X10" i="6" s="1"/>
  <c r="Z10" i="6" s="1"/>
  <c r="P20" i="6"/>
  <c r="R20" i="6" s="1"/>
  <c r="T20" i="6" s="1"/>
  <c r="V20" i="6" s="1"/>
  <c r="X20" i="6" s="1"/>
  <c r="Z20" i="6" s="1"/>
  <c r="P12" i="6"/>
  <c r="R12" i="6" s="1"/>
  <c r="T12" i="6" s="1"/>
  <c r="V12" i="6" s="1"/>
  <c r="X12" i="6" s="1"/>
  <c r="Z12" i="6" s="1"/>
  <c r="C21" i="2"/>
  <c r="C45" i="2"/>
  <c r="AE46" i="8" s="1"/>
  <c r="G4" i="6"/>
  <c r="G29" i="6"/>
  <c r="G5" i="6"/>
  <c r="I26" i="6"/>
  <c r="I18" i="6"/>
  <c r="I10" i="6"/>
  <c r="K31" i="6"/>
  <c r="K23" i="6"/>
  <c r="K15" i="6"/>
  <c r="K7" i="6"/>
  <c r="D38" i="2"/>
  <c r="F46" i="2"/>
  <c r="C22" i="6"/>
  <c r="I4" i="6"/>
  <c r="K30" i="6"/>
  <c r="K22" i="6"/>
  <c r="K14" i="6"/>
  <c r="K6" i="6"/>
  <c r="M11" i="6"/>
  <c r="N11" i="6" s="1"/>
  <c r="G21" i="6"/>
  <c r="G13" i="6"/>
  <c r="I34" i="6"/>
  <c r="F6" i="2"/>
  <c r="F22" i="2"/>
  <c r="E46" i="2"/>
  <c r="D47" i="8" s="1"/>
  <c r="E34" i="6"/>
  <c r="E26" i="6"/>
  <c r="E18" i="6"/>
  <c r="K4" i="6"/>
  <c r="G11" i="6"/>
  <c r="I32" i="6"/>
  <c r="I16" i="6"/>
  <c r="I8" i="6"/>
  <c r="K29" i="6"/>
  <c r="K21" i="6"/>
  <c r="K13" i="6"/>
  <c r="K5" i="6"/>
  <c r="M34" i="6"/>
  <c r="N34" i="6" s="1"/>
  <c r="M26" i="6"/>
  <c r="N26" i="6" s="1"/>
  <c r="M18" i="6"/>
  <c r="N18" i="6" s="1"/>
  <c r="M10" i="6"/>
  <c r="N10" i="6" s="1"/>
  <c r="M4" i="6"/>
  <c r="N4" i="6" s="1"/>
  <c r="G34" i="6"/>
  <c r="G26" i="6"/>
  <c r="G18" i="6"/>
  <c r="G10" i="6"/>
  <c r="I31" i="6"/>
  <c r="I23" i="6"/>
  <c r="I15" i="6"/>
  <c r="I7" i="6"/>
  <c r="D46" i="2"/>
  <c r="E16" i="6"/>
  <c r="I30" i="6"/>
  <c r="I22" i="6"/>
  <c r="I14" i="6"/>
  <c r="I6" i="6"/>
  <c r="K11" i="6"/>
  <c r="M32" i="6"/>
  <c r="N32" i="6" s="1"/>
  <c r="M16" i="6"/>
  <c r="N16" i="6" s="1"/>
  <c r="M8" i="6"/>
  <c r="N8" i="6" s="1"/>
  <c r="E14" i="2"/>
  <c r="E22" i="2"/>
  <c r="E23" i="6" s="1"/>
  <c r="C26" i="6"/>
  <c r="C10" i="6"/>
  <c r="E31" i="6"/>
  <c r="E15" i="6"/>
  <c r="G32" i="6"/>
  <c r="G16" i="6"/>
  <c r="G8" i="6"/>
  <c r="I29" i="6"/>
  <c r="I21" i="6"/>
  <c r="I13" i="6"/>
  <c r="I5" i="6"/>
  <c r="K34" i="6"/>
  <c r="K26" i="6"/>
  <c r="K18" i="6"/>
  <c r="K10" i="6"/>
  <c r="M31" i="6"/>
  <c r="N31" i="6" s="1"/>
  <c r="M23" i="6"/>
  <c r="N23" i="6" s="1"/>
  <c r="M15" i="6"/>
  <c r="N15" i="6" s="1"/>
  <c r="M7" i="6"/>
  <c r="N7" i="6" s="1"/>
  <c r="D6" i="2"/>
  <c r="E6" i="2"/>
  <c r="E7" i="6" s="1"/>
  <c r="E6" i="6"/>
  <c r="G31" i="6"/>
  <c r="G23" i="6"/>
  <c r="G15" i="6"/>
  <c r="G7" i="6"/>
  <c r="M30" i="6"/>
  <c r="N30" i="6" s="1"/>
  <c r="M22" i="6"/>
  <c r="N22" i="6" s="1"/>
  <c r="M14" i="6"/>
  <c r="N14" i="6" s="1"/>
  <c r="M6" i="6"/>
  <c r="N6" i="6" s="1"/>
  <c r="E13" i="6"/>
  <c r="G30" i="6"/>
  <c r="G22" i="6"/>
  <c r="G14" i="6"/>
  <c r="G6" i="6"/>
  <c r="I11" i="6"/>
  <c r="K32" i="6"/>
  <c r="K16" i="6"/>
  <c r="K8" i="6"/>
  <c r="M29" i="6"/>
  <c r="N29" i="6" s="1"/>
  <c r="M21" i="6"/>
  <c r="N21" i="6" s="1"/>
  <c r="M13" i="6"/>
  <c r="AB13" i="6" s="1"/>
  <c r="AC13" i="6" s="1"/>
  <c r="M5" i="6"/>
  <c r="N5" i="6" s="1"/>
  <c r="D4" i="2"/>
  <c r="A4" i="8"/>
  <c r="AE47" i="8"/>
  <c r="AF6" i="8"/>
  <c r="AF7" i="8"/>
  <c r="AF8" i="8"/>
  <c r="AF9" i="8"/>
  <c r="AF10" i="8"/>
  <c r="AF11" i="8"/>
  <c r="AF13" i="8"/>
  <c r="AF14" i="8"/>
  <c r="N49" i="8"/>
  <c r="N41" i="8"/>
  <c r="AF16" i="8"/>
  <c r="AF17" i="8"/>
  <c r="AF18" i="8"/>
  <c r="AF19" i="8"/>
  <c r="AF20" i="8"/>
  <c r="AF21" i="8"/>
  <c r="AF22" i="8"/>
  <c r="AD30" i="8"/>
  <c r="AD33" i="8"/>
  <c r="AD35" i="8"/>
  <c r="AD21" i="8"/>
  <c r="AD5" i="8"/>
  <c r="E26" i="8"/>
  <c r="O26" i="8" s="1"/>
  <c r="AE44" i="8"/>
  <c r="AE50" i="8"/>
  <c r="AE49" i="8"/>
  <c r="AD9" i="8"/>
  <c r="AD36" i="8"/>
  <c r="AD37" i="8"/>
  <c r="AD11" i="8"/>
  <c r="AF12" i="8"/>
  <c r="AD6" i="8"/>
  <c r="AC44" i="8"/>
  <c r="AD14" i="8"/>
  <c r="AD19" i="8"/>
  <c r="AD20" i="8"/>
  <c r="AE45" i="8"/>
  <c r="AD18" i="8"/>
  <c r="AC45" i="8"/>
  <c r="AC42" i="8"/>
  <c r="AF4" i="8"/>
  <c r="AD22" i="8"/>
  <c r="AD24" i="8"/>
  <c r="AD25" i="8"/>
  <c r="AF28" i="8"/>
  <c r="AC43" i="8"/>
  <c r="AF5" i="8"/>
  <c r="AF33" i="8"/>
  <c r="AF34" i="8"/>
  <c r="AD4" i="8"/>
  <c r="AD10" i="8"/>
  <c r="AD34" i="8"/>
  <c r="AC41" i="8"/>
  <c r="AF41" i="8" s="1"/>
  <c r="AC50" i="8"/>
  <c r="AC49" i="8"/>
  <c r="AC40" i="8"/>
  <c r="AD12" i="8"/>
  <c r="AC48" i="8"/>
  <c r="AC39" i="8"/>
  <c r="AC38" i="8"/>
  <c r="AD13" i="8"/>
  <c r="AD26" i="8"/>
  <c r="AD27" i="8"/>
  <c r="AC47" i="8"/>
  <c r="AC46" i="8"/>
  <c r="N48" i="8"/>
  <c r="AD7" i="8"/>
  <c r="AD28" i="8"/>
  <c r="AD8" i="8"/>
  <c r="AD16" i="8"/>
  <c r="AD17" i="8"/>
  <c r="AD29" i="8"/>
  <c r="AD31" i="8"/>
  <c r="AD32" i="8"/>
  <c r="N40" i="8"/>
  <c r="N42" i="8"/>
  <c r="N50" i="8"/>
  <c r="N46" i="8"/>
  <c r="N47" i="8"/>
  <c r="E13" i="2"/>
  <c r="E14" i="6" s="1"/>
  <c r="C40" i="2"/>
  <c r="AE41" i="8" s="1"/>
  <c r="C39" i="2"/>
  <c r="AE40" i="8" s="1"/>
  <c r="E5" i="2"/>
  <c r="E29" i="2"/>
  <c r="E30" i="6" s="1"/>
  <c r="D5" i="2"/>
  <c r="D45" i="2"/>
  <c r="C13" i="2"/>
  <c r="C14" i="6" s="1"/>
  <c r="F45" i="2"/>
  <c r="D13" i="2"/>
  <c r="D21" i="2"/>
  <c r="F5" i="2"/>
  <c r="F13" i="2"/>
  <c r="E21" i="2"/>
  <c r="E22" i="8" s="1"/>
  <c r="O22" i="8" s="1"/>
  <c r="AG22" i="8" s="1"/>
  <c r="E37" i="2"/>
  <c r="C5" i="2"/>
  <c r="A39" i="6"/>
  <c r="A20" i="6"/>
  <c r="F28" i="2"/>
  <c r="C20" i="2"/>
  <c r="E28" i="2"/>
  <c r="E29" i="6" s="1"/>
  <c r="A19" i="6"/>
  <c r="A12" i="6"/>
  <c r="D28" i="2"/>
  <c r="F4" i="2"/>
  <c r="C12" i="2"/>
  <c r="E20" i="2"/>
  <c r="D12" i="2"/>
  <c r="F12" i="2"/>
  <c r="E12" i="2"/>
  <c r="F44" i="2"/>
  <c r="A35" i="6"/>
  <c r="A41" i="6"/>
  <c r="D20" i="2"/>
  <c r="F20" i="2"/>
  <c r="D44" i="2"/>
  <c r="C28" i="2"/>
  <c r="E44" i="2"/>
  <c r="D45" i="8" s="1"/>
  <c r="N45" i="8" s="1"/>
  <c r="E4" i="2"/>
  <c r="E5" i="6" s="1"/>
  <c r="A28" i="6"/>
  <c r="C4" i="2"/>
  <c r="A27" i="6"/>
  <c r="A40" i="6"/>
  <c r="A38" i="6"/>
  <c r="A37" i="6"/>
  <c r="F8" i="2"/>
  <c r="F16" i="2"/>
  <c r="D47" i="2"/>
  <c r="D32" i="2"/>
  <c r="E31" i="2"/>
  <c r="E32" i="6" s="1"/>
  <c r="D16" i="2"/>
  <c r="C47" i="2"/>
  <c r="AE48" i="8" s="1"/>
  <c r="C32" i="2"/>
  <c r="E33" i="8" s="1"/>
  <c r="O33" i="8" s="1"/>
  <c r="AG33" i="8" s="1"/>
  <c r="F47" i="2"/>
  <c r="F40" i="2"/>
  <c r="A33" i="6"/>
  <c r="A25" i="6"/>
  <c r="A17" i="6"/>
  <c r="A9" i="6"/>
  <c r="C16" i="2"/>
  <c r="E17" i="8" s="1"/>
  <c r="E24" i="2"/>
  <c r="E25" i="8" s="1"/>
  <c r="O25" i="8" s="1"/>
  <c r="D40" i="2"/>
  <c r="D8" i="2"/>
  <c r="A24" i="6"/>
  <c r="D39" i="2"/>
  <c r="F32" i="2"/>
  <c r="C38" i="2"/>
  <c r="AE39" i="8" s="1"/>
  <c r="D37" i="2"/>
  <c r="E38" i="2"/>
  <c r="F37" i="2"/>
  <c r="C36" i="2"/>
  <c r="F36" i="2"/>
  <c r="E36" i="2"/>
  <c r="A36" i="6"/>
  <c r="AE20" i="6"/>
  <c r="AE25" i="6"/>
  <c r="AE4" i="6"/>
  <c r="AE17" i="6"/>
  <c r="AB18" i="6"/>
  <c r="AC18" i="6" s="1"/>
  <c r="AE28" i="6"/>
  <c r="AE5" i="6"/>
  <c r="AE10" i="6"/>
  <c r="AE12" i="6"/>
  <c r="AE7" i="6"/>
  <c r="AE8" i="6"/>
  <c r="AE19" i="6"/>
  <c r="AE30" i="6"/>
  <c r="AE36" i="6"/>
  <c r="AE16" i="6"/>
  <c r="AE18" i="6"/>
  <c r="AE21" i="6"/>
  <c r="AB26" i="6"/>
  <c r="AC26" i="6" s="1"/>
  <c r="AB32" i="6"/>
  <c r="AC32" i="6" s="1"/>
  <c r="F3" i="2"/>
  <c r="F10" i="2"/>
  <c r="D11" i="2"/>
  <c r="D10" i="2"/>
  <c r="C42" i="2"/>
  <c r="AE43" i="8" s="1"/>
  <c r="D19" i="2"/>
  <c r="C10" i="2"/>
  <c r="C11" i="6" s="1"/>
  <c r="C35" i="2"/>
  <c r="C27" i="2"/>
  <c r="D18" i="2"/>
  <c r="F35" i="2"/>
  <c r="F27" i="2"/>
  <c r="D27" i="2"/>
  <c r="C19" i="2"/>
  <c r="D34" i="2"/>
  <c r="D26" i="2"/>
  <c r="C18" i="2"/>
  <c r="E35" i="2"/>
  <c r="F19" i="2"/>
  <c r="C34" i="2"/>
  <c r="E35" i="8" s="1"/>
  <c r="O35" i="8" s="1"/>
  <c r="C26" i="2"/>
  <c r="F34" i="2"/>
  <c r="F26" i="2"/>
  <c r="F11" i="2"/>
  <c r="C11" i="2"/>
  <c r="F18" i="2"/>
  <c r="F21" i="2"/>
  <c r="F15" i="2"/>
  <c r="D15" i="2"/>
  <c r="E3" i="2"/>
  <c r="G4" i="8" s="1"/>
  <c r="D22" i="2"/>
  <c r="C15" i="2"/>
  <c r="C16" i="6" s="1"/>
  <c r="F42" i="2"/>
  <c r="C23" i="2"/>
  <c r="E24" i="8" s="1"/>
  <c r="O24" i="8" s="1"/>
  <c r="C22" i="2"/>
  <c r="C23" i="6" s="1"/>
  <c r="D14" i="2"/>
  <c r="E42" i="2"/>
  <c r="D43" i="8" s="1"/>
  <c r="N43" i="8" s="1"/>
  <c r="F14" i="2"/>
  <c r="C3" i="2"/>
  <c r="C4" i="6" s="1"/>
  <c r="C14" i="2"/>
  <c r="C15" i="6" s="1"/>
  <c r="C7" i="2"/>
  <c r="C8" i="6" s="1"/>
  <c r="F23" i="2"/>
  <c r="E7" i="2"/>
  <c r="E8" i="6" s="1"/>
  <c r="D23" i="2"/>
  <c r="C6" i="2"/>
  <c r="C7" i="6" s="1"/>
  <c r="F31" i="2"/>
  <c r="D31" i="2"/>
  <c r="F30" i="2"/>
  <c r="D30" i="2"/>
  <c r="F29" i="2"/>
  <c r="C30" i="2"/>
  <c r="C31" i="6" s="1"/>
  <c r="D29" i="2"/>
  <c r="C29" i="2"/>
  <c r="C30" i="6" s="1"/>
  <c r="C31" i="2"/>
  <c r="C32" i="6" s="1"/>
  <c r="F43" i="2"/>
  <c r="E43" i="2"/>
  <c r="D44" i="8" s="1"/>
  <c r="N44" i="8" s="1"/>
  <c r="D43" i="2"/>
  <c r="C17" i="2"/>
  <c r="C18" i="6" s="1"/>
  <c r="E10" i="2"/>
  <c r="E11" i="6" s="1"/>
  <c r="C33" i="2"/>
  <c r="C34" i="6" s="1"/>
  <c r="F33" i="2"/>
  <c r="F25" i="2"/>
  <c r="F17" i="2"/>
  <c r="F9" i="2"/>
  <c r="D17" i="2"/>
  <c r="E9" i="2"/>
  <c r="E10" i="6" s="1"/>
  <c r="D3" i="2"/>
  <c r="AF45" i="8" l="1"/>
  <c r="AF44" i="8"/>
  <c r="AB4" i="6"/>
  <c r="AC4" i="6" s="1"/>
  <c r="O9" i="8"/>
  <c r="D39" i="8"/>
  <c r="N39" i="8" s="1"/>
  <c r="AF39" i="8" s="1"/>
  <c r="G39" i="8"/>
  <c r="AB11" i="6"/>
  <c r="AC11" i="6" s="1"/>
  <c r="D38" i="8"/>
  <c r="N38" i="8" s="1"/>
  <c r="G38" i="8"/>
  <c r="C39" i="8"/>
  <c r="AB16" i="6"/>
  <c r="AC16" i="6" s="1"/>
  <c r="AF42" i="8"/>
  <c r="AB7" i="6"/>
  <c r="AC7" i="6" s="1"/>
  <c r="AB10" i="6"/>
  <c r="AC10" i="6" s="1"/>
  <c r="AB5" i="6"/>
  <c r="AC5" i="6" s="1"/>
  <c r="AB21" i="6"/>
  <c r="AC21" i="6" s="1"/>
  <c r="AB14" i="6"/>
  <c r="AC14" i="6" s="1"/>
  <c r="AB30" i="6"/>
  <c r="AC30" i="6" s="1"/>
  <c r="AB22" i="6"/>
  <c r="AC22" i="6" s="1"/>
  <c r="AB34" i="6"/>
  <c r="AC34" i="6" s="1"/>
  <c r="AB31" i="6"/>
  <c r="AC31" i="6" s="1"/>
  <c r="AB15" i="6"/>
  <c r="AC15" i="6" s="1"/>
  <c r="AB29" i="6"/>
  <c r="AC29" i="6" s="1"/>
  <c r="E21" i="8"/>
  <c r="O21" i="8" s="1"/>
  <c r="AG21" i="8" s="1"/>
  <c r="A41" i="8"/>
  <c r="K41" i="6"/>
  <c r="C41" i="6"/>
  <c r="G41" i="6"/>
  <c r="M41" i="6"/>
  <c r="E41" i="6"/>
  <c r="I41" i="6"/>
  <c r="A24" i="8"/>
  <c r="K24" i="6"/>
  <c r="C24" i="6"/>
  <c r="G24" i="6"/>
  <c r="M24" i="6"/>
  <c r="E24" i="6"/>
  <c r="I24" i="6"/>
  <c r="A33" i="8"/>
  <c r="K33" i="6"/>
  <c r="C33" i="6"/>
  <c r="G33" i="6"/>
  <c r="M33" i="6"/>
  <c r="E33" i="6"/>
  <c r="I33" i="6"/>
  <c r="I28" i="6"/>
  <c r="K28" i="6"/>
  <c r="C28" i="6"/>
  <c r="G28" i="6"/>
  <c r="M28" i="6"/>
  <c r="E28" i="6"/>
  <c r="I35" i="6"/>
  <c r="K35" i="6"/>
  <c r="C35" i="6"/>
  <c r="G35" i="6"/>
  <c r="M35" i="6"/>
  <c r="E35" i="6"/>
  <c r="E21" i="6"/>
  <c r="C5" i="6"/>
  <c r="AB6" i="6"/>
  <c r="AC6" i="6" s="1"/>
  <c r="A12" i="8"/>
  <c r="I12" i="6"/>
  <c r="K12" i="6"/>
  <c r="C12" i="6"/>
  <c r="E12" i="6"/>
  <c r="G12" i="6"/>
  <c r="M12" i="6"/>
  <c r="N13" i="6"/>
  <c r="E22" i="6"/>
  <c r="C13" i="6"/>
  <c r="I19" i="6"/>
  <c r="K19" i="6"/>
  <c r="C19" i="6"/>
  <c r="G19" i="6"/>
  <c r="M19" i="6"/>
  <c r="E19" i="6"/>
  <c r="C21" i="6"/>
  <c r="A37" i="8"/>
  <c r="M37" i="6"/>
  <c r="E37" i="6"/>
  <c r="I37" i="6"/>
  <c r="K37" i="6"/>
  <c r="C37" i="6"/>
  <c r="G37" i="6"/>
  <c r="C29" i="6"/>
  <c r="C6" i="6"/>
  <c r="G38" i="6"/>
  <c r="M38" i="6"/>
  <c r="E38" i="6"/>
  <c r="I38" i="6"/>
  <c r="K38" i="6"/>
  <c r="C38" i="6"/>
  <c r="AB8" i="6"/>
  <c r="AC8" i="6" s="1"/>
  <c r="A9" i="8"/>
  <c r="K9" i="6"/>
  <c r="C9" i="6"/>
  <c r="G9" i="6"/>
  <c r="M9" i="6"/>
  <c r="E9" i="6"/>
  <c r="I9" i="6"/>
  <c r="A40" i="8"/>
  <c r="K40" i="6"/>
  <c r="C40" i="6"/>
  <c r="G40" i="6"/>
  <c r="M40" i="6"/>
  <c r="E40" i="6"/>
  <c r="I40" i="6"/>
  <c r="A25" i="8"/>
  <c r="K25" i="6"/>
  <c r="C25" i="6"/>
  <c r="G25" i="6"/>
  <c r="M25" i="6"/>
  <c r="E25" i="6"/>
  <c r="I25" i="6"/>
  <c r="G39" i="6"/>
  <c r="M39" i="6"/>
  <c r="E39" i="6"/>
  <c r="I39" i="6"/>
  <c r="C39" i="6"/>
  <c r="K39" i="6"/>
  <c r="AB23" i="6"/>
  <c r="AC23" i="6" s="1"/>
  <c r="A36" i="8"/>
  <c r="I36" i="6"/>
  <c r="K36" i="6"/>
  <c r="C36" i="6"/>
  <c r="E36" i="6"/>
  <c r="G36" i="6"/>
  <c r="M36" i="6"/>
  <c r="A17" i="8"/>
  <c r="K17" i="6"/>
  <c r="C17" i="6"/>
  <c r="G17" i="6"/>
  <c r="M17" i="6"/>
  <c r="E17" i="6"/>
  <c r="I17" i="6"/>
  <c r="I27" i="6"/>
  <c r="K27" i="6"/>
  <c r="C27" i="6"/>
  <c r="G27" i="6"/>
  <c r="M27" i="6"/>
  <c r="E27" i="6"/>
  <c r="A20" i="8"/>
  <c r="I20" i="6"/>
  <c r="K20" i="6"/>
  <c r="C20" i="6"/>
  <c r="M20" i="6"/>
  <c r="G20" i="6"/>
  <c r="E20" i="6"/>
  <c r="E4" i="6"/>
  <c r="E36" i="8"/>
  <c r="O36" i="8" s="1"/>
  <c r="AG36" i="8" s="1"/>
  <c r="AF43" i="8"/>
  <c r="AF38" i="8"/>
  <c r="AF49" i="8"/>
  <c r="E37" i="8"/>
  <c r="O37" i="8" s="1"/>
  <c r="AG37" i="8" s="1"/>
  <c r="A28" i="8"/>
  <c r="A35" i="8"/>
  <c r="O17" i="8"/>
  <c r="AG17" i="8" s="1"/>
  <c r="E10" i="8"/>
  <c r="O10" i="8" s="1"/>
  <c r="AG10" i="8" s="1"/>
  <c r="E31" i="8"/>
  <c r="O31" i="8" s="1"/>
  <c r="AG31" i="8" s="1"/>
  <c r="E23" i="8"/>
  <c r="O23" i="8" s="1"/>
  <c r="A19" i="8"/>
  <c r="E8" i="8"/>
  <c r="O8" i="8" s="1"/>
  <c r="AG8" i="8" s="1"/>
  <c r="E19" i="8"/>
  <c r="O19" i="8" s="1"/>
  <c r="AG19" i="8" s="1"/>
  <c r="E18" i="8"/>
  <c r="O18" i="8" s="1"/>
  <c r="AG18" i="8" s="1"/>
  <c r="E16" i="8"/>
  <c r="O16" i="8" s="1"/>
  <c r="AG16" i="8" s="1"/>
  <c r="A38" i="8"/>
  <c r="E6" i="8"/>
  <c r="O6" i="8" s="1"/>
  <c r="AG6" i="8" s="1"/>
  <c r="E12" i="8"/>
  <c r="O12" i="8" s="1"/>
  <c r="AG12" i="8" s="1"/>
  <c r="E32" i="8"/>
  <c r="O32" i="8" s="1"/>
  <c r="AG32" i="8" s="1"/>
  <c r="A27" i="8"/>
  <c r="E13" i="8"/>
  <c r="O13" i="8" s="1"/>
  <c r="AG13" i="8" s="1"/>
  <c r="E28" i="8"/>
  <c r="O28" i="8" s="1"/>
  <c r="AG28" i="8" s="1"/>
  <c r="E11" i="8"/>
  <c r="O11" i="8" s="1"/>
  <c r="AG11" i="8" s="1"/>
  <c r="E30" i="8"/>
  <c r="O30" i="8" s="1"/>
  <c r="AG30" i="8" s="1"/>
  <c r="E27" i="8"/>
  <c r="O27" i="8" s="1"/>
  <c r="AG27" i="8" s="1"/>
  <c r="A39" i="8"/>
  <c r="E14" i="8"/>
  <c r="O14" i="8" s="1"/>
  <c r="AG14" i="8" s="1"/>
  <c r="AG24" i="8"/>
  <c r="AG9" i="8"/>
  <c r="AG35" i="8"/>
  <c r="AG25" i="8"/>
  <c r="AG26" i="8"/>
  <c r="AF47" i="8"/>
  <c r="AF46" i="8"/>
  <c r="E29" i="8"/>
  <c r="O29" i="8" s="1"/>
  <c r="AG29" i="8" s="1"/>
  <c r="E4" i="8"/>
  <c r="E5" i="8"/>
  <c r="O5" i="8" s="1"/>
  <c r="AG5" i="8" s="1"/>
  <c r="AF40" i="8"/>
  <c r="AF48" i="8"/>
  <c r="AF50" i="8"/>
  <c r="D38" i="6" l="1"/>
  <c r="F38" i="6" s="1"/>
  <c r="H38" i="6" s="1"/>
  <c r="J38" i="6" s="1"/>
  <c r="L38" i="6" s="1"/>
  <c r="P38" i="6" s="1"/>
  <c r="R38" i="6" s="1"/>
  <c r="T38" i="6" s="1"/>
  <c r="V38" i="6" s="1"/>
  <c r="X38" i="6" s="1"/>
  <c r="Z38" i="6" s="1"/>
  <c r="D39" i="6"/>
  <c r="F39" i="6" s="1"/>
  <c r="H39" i="6" s="1"/>
  <c r="J39" i="6" s="1"/>
  <c r="L39" i="6" s="1"/>
  <c r="P39" i="6" s="1"/>
  <c r="R39" i="6" s="1"/>
  <c r="T39" i="6" s="1"/>
  <c r="V39" i="6" s="1"/>
  <c r="X39" i="6" s="1"/>
  <c r="Z39" i="6" s="1"/>
  <c r="N17" i="6"/>
  <c r="AB17" i="6"/>
  <c r="AC17" i="6" s="1"/>
  <c r="N41" i="6"/>
  <c r="AB41" i="6"/>
  <c r="AC41" i="6" s="1"/>
  <c r="N25" i="6"/>
  <c r="AB25" i="6"/>
  <c r="AC25" i="6" s="1"/>
  <c r="N27" i="6"/>
  <c r="AB27" i="6"/>
  <c r="AC27" i="6" s="1"/>
  <c r="N39" i="6"/>
  <c r="AB39" i="6"/>
  <c r="AC39" i="6" s="1"/>
  <c r="N24" i="6"/>
  <c r="AB24" i="6"/>
  <c r="AC24" i="6" s="1"/>
  <c r="N36" i="6"/>
  <c r="AB36" i="6"/>
  <c r="AC36" i="6" s="1"/>
  <c r="AB19" i="6"/>
  <c r="AC19" i="6" s="1"/>
  <c r="N19" i="6"/>
  <c r="AB12" i="6"/>
  <c r="AC12" i="6" s="1"/>
  <c r="N12" i="6"/>
  <c r="N33" i="6"/>
  <c r="AB33" i="6"/>
  <c r="AC33" i="6" s="1"/>
  <c r="N37" i="6"/>
  <c r="AB37" i="6"/>
  <c r="AC37" i="6" s="1"/>
  <c r="N20" i="6"/>
  <c r="AB20" i="6"/>
  <c r="AC20" i="6" s="1"/>
  <c r="N9" i="6"/>
  <c r="AB9" i="6"/>
  <c r="AC9" i="6" s="1"/>
  <c r="N28" i="6"/>
  <c r="AB28" i="6"/>
  <c r="AC28" i="6" s="1"/>
  <c r="N38" i="6"/>
  <c r="AB38" i="6"/>
  <c r="AC38" i="6" s="1"/>
  <c r="N35" i="6"/>
  <c r="AB35" i="6"/>
  <c r="AC35" i="6" s="1"/>
  <c r="N40" i="6"/>
  <c r="AB40" i="6"/>
  <c r="AC40" i="6" s="1"/>
  <c r="E34" i="8"/>
  <c r="O34" i="8" s="1"/>
  <c r="AG34" i="8" s="1"/>
  <c r="E7" i="8"/>
  <c r="O7" i="8" s="1"/>
  <c r="AG7" i="8" s="1"/>
  <c r="E20" i="8"/>
  <c r="O20" i="8" s="1"/>
  <c r="AG20" i="8" s="1"/>
  <c r="E15" i="8"/>
  <c r="O15" i="8" s="1"/>
  <c r="O4" i="8" l="1"/>
  <c r="AG4" i="8" s="1"/>
</calcChain>
</file>

<file path=xl/sharedStrings.xml><?xml version="1.0" encoding="utf-8"?>
<sst xmlns="http://schemas.openxmlformats.org/spreadsheetml/2006/main" count="338" uniqueCount="120">
  <si>
    <t>ИД</t>
  </si>
  <si>
    <t>Объекты</t>
  </si>
  <si>
    <t>VOIP</t>
  </si>
  <si>
    <t>VOIP - Теледом</t>
  </si>
  <si>
    <t>VOIP Важенин</t>
  </si>
  <si>
    <t>VOIP-АМТ</t>
  </si>
  <si>
    <t>МО,Апрелевка, Августовская ул. д.1_VOIP</t>
  </si>
  <si>
    <t>Моск. обл., г. Домодедово, Мкр. Северный, Логистическая ул., д. 1, уч. 9</t>
  </si>
  <si>
    <t>Моск. обл., г. Королев, Космонавтов пр-т, д. 29/12_VoIP Вермонт-Телеком</t>
  </si>
  <si>
    <t>Моск. обл., г. Королев, мкр. Болшево, Пушкинская ул., д.15 (физ. лица)</t>
  </si>
  <si>
    <t>Моск. обл., г. Королев, мкр. Первомайский, VoIP Королев</t>
  </si>
  <si>
    <t>Моск. обл., г. Королев, Пионерская д.30_VoIP SITI-LINK</t>
  </si>
  <si>
    <t>Моск. обл., г. Красногорск, Игоря Мерлушкина ул., д. 1 (физ. лица)</t>
  </si>
  <si>
    <t>Моск. обл., г. Красногорск, Игоря Мерлушкина ул., д. 3 (физ. лица)</t>
  </si>
  <si>
    <t>Моск. обл., г. Красногорск, Игоря Мерлушкина ул., д.2 ( физ.лица)</t>
  </si>
  <si>
    <t>Моск. обл., г. Красногорск, Игоря Мерлушкина ул., д.4 ( физ.лица)</t>
  </si>
  <si>
    <t>Моск. обл., г. Красногорск, Космонавтов бульвар, д. 1 (физ. лица)</t>
  </si>
  <si>
    <t>Моск. обл., г. Красногорск, Космонавтов бульвар, д. 4 (физ. лица)</t>
  </si>
  <si>
    <t>Моск. обл., г. Красногорск, Космонавтов бульвар, д. 5 (физ. лица)</t>
  </si>
  <si>
    <t>Моск. обл., г. Красногорск, Космонавтов бульвар, д. 6 (физ. лица)</t>
  </si>
  <si>
    <t>Моск. обл., г. Красногорск, Космонавтов бульвар, д. 7 (физ. лица)</t>
  </si>
  <si>
    <t>Моск. обл., г. Мытищи, Белобородова ул., 2Б, корп. 2</t>
  </si>
  <si>
    <t>Моск. обл., г. Мытищи, Колпакова ул., д. 2А</t>
  </si>
  <si>
    <t>Моск. обл., г. Одинцово, Белорусская ул., д. 03 (физ. лица)</t>
  </si>
  <si>
    <t>Моск. обл., г. Одинцово, Белорусская ул., д. 09 (физ. лица)</t>
  </si>
  <si>
    <t>Моск. обл., г. Одинцово, Белорусская ул., д. 11 (физ. лица)</t>
  </si>
  <si>
    <t>Моск. обл., г. Одинцово, Белорусская ул., д. 13 (физ. лица)</t>
  </si>
  <si>
    <t>Моск. обл., г. Одинцово, Вокзальная ул. д.39Б (физ.лица)</t>
  </si>
  <si>
    <t>Моск. обл., г. Одинцово, Говорова ул., д.10_VOIP</t>
  </si>
  <si>
    <t xml:space="preserve">Моск. обл., г. Одинцово, Любы-Новоселовой ул. д 12 VoIP-Виолайн </t>
  </si>
  <si>
    <t>Моск. обл., г. Орехово-Зуево VoIP ONET</t>
  </si>
  <si>
    <t>Моск. обл., Истринский р-н, д. Борзые, поселок Зори</t>
  </si>
  <si>
    <t>Моск. обл., Красногорский район, п/о Архангельское, Семантик_VOIP</t>
  </si>
  <si>
    <t>Моск. обл., Красногорский р-н, п. Отрадное, д.14</t>
  </si>
  <si>
    <t>Моск. обл., Красногорский р-н, п. Отрадное, д.15</t>
  </si>
  <si>
    <t>Моск. обл., Красногорский р-н, п. Отрадное, д.16</t>
  </si>
  <si>
    <t>Моск. обл., Красногорский р-н, п. Отрадное, д.17</t>
  </si>
  <si>
    <t>Моск. обл., Красногорский р-н, п. Отрадное, д.18</t>
  </si>
  <si>
    <t>Моск. обл., Красногорский р-н, п. Отрадное, д.22</t>
  </si>
  <si>
    <t>Моск. обл., Красногорский р-он , п. Нахабино, Красноармейская ул., д. 64_VOIP</t>
  </si>
  <si>
    <t>Моск. обл., Ленинский р-н VoIP Speedy-Line_физ.лица</t>
  </si>
  <si>
    <t>Моск. обл., Ленинский р-н, г. Московский, мкрн. 3, д. 01 (физ. лица)</t>
  </si>
  <si>
    <t>Моск. обл., Ленинский р-н, г. Московский, мкрн. 3, д. 02 (физ. лица)</t>
  </si>
  <si>
    <t xml:space="preserve">Моск. обл., Ленинский р-н, г. Московский, мкрн. 3, д. 03 (физ. лица) </t>
  </si>
  <si>
    <t>Моск. обл., Ленинский р-н, г. Московский, мкрн. 3, д. 04 (физ. лица)</t>
  </si>
  <si>
    <t>Моск. обл., Ленинский р-н, г. Московский, мкрн. 3, д. 05 (физ. лица)</t>
  </si>
  <si>
    <t>Моск. обл., Ленинский р-н, г. Московский, мкрн. 3, д. 06 (физ. лица)</t>
  </si>
  <si>
    <t>Моск. обл., Ленинский р-н, г. Московский, мкрн. 3, д. 09 (физ. лица)</t>
  </si>
  <si>
    <t>Моск. обл., Ленинский р-н, г. Московский, мкрн. 3, д. 10 (физ. лица)</t>
  </si>
  <si>
    <t>Моск. обл., Ленинский р-н, г. Московский, мкрн. 3, д. 11 ( физ. лица)</t>
  </si>
  <si>
    <t>Моск. обл., Ленинский р-н, г. Московский, мкрн. 3, д. 12 (физ. лица)</t>
  </si>
  <si>
    <t>Моск. обл., Ленинский р-н, г. Московский, мкрн. 3, д. 13 (физ. лица)</t>
  </si>
  <si>
    <t>Моск. обл., Ленинский р-н, г. Московский, мкрн. 3, д. 16 (физ. лица)</t>
  </si>
  <si>
    <t>Моск. обл., Ленинский р-н, г. Московский, мкрн. 3, д. 17 (физ. лица)</t>
  </si>
  <si>
    <t>Моск. обл., Ленинский р-н, г. Московский, мкрн. 3, д. 18 (физ. лица)</t>
  </si>
  <si>
    <t>Моск. обл., Ленинский р-н, г. Московский, мкрн. 3, д. 19 (физ. лица)</t>
  </si>
  <si>
    <t>Моск. обл., Ленинский р-н, г. Московский, мкрн.3 , д. 20 ( физ.лица)</t>
  </si>
  <si>
    <t>Моск. обл., Ленинский р-н, п. Воскресенское, д.4 (физ.лица)</t>
  </si>
  <si>
    <t xml:space="preserve">Моск. обл., Ленинский р-н, п. Совхоз им. Ленина, Восточная промзона, влад. 3, стр. 1 </t>
  </si>
  <si>
    <t>Моск. обл., Ленинский р-н, с/п Сосенское, ТК «Домострой»</t>
  </si>
  <si>
    <t>Моск. обл., Наро-Фоминский р-н, д. Глаголево, к/п "Глаголево парк"</t>
  </si>
  <si>
    <t>Моск. обл., Подольский р-н, Красная Пахра, VoIP INTERCOM</t>
  </si>
  <si>
    <t>Моск. обл., Подольский р-н, Краснопахорский с/о, котт.пос. Клены, уч. 2_VOIP</t>
  </si>
  <si>
    <t>Моск. обл., Серпуховской р-н, дер. Старые Кузьменки «ДНТ Берег»</t>
  </si>
  <si>
    <t>Москва, 1-й Дербеневский пер., д. 5</t>
  </si>
  <si>
    <t>Москва, 1-й Красногвардейский пр-д, д. 9_VOIP</t>
  </si>
  <si>
    <t>Москва, 1-й Нагатинский проезд, д. 2, стр. 7</t>
  </si>
  <si>
    <t xml:space="preserve">Москва, 2-ой Хорошевский пр-д, д. 9, корп. 1 </t>
  </si>
  <si>
    <t>Москва, 2-я Квесисская ул., д. 20, корп. 1 (физ. лица)</t>
  </si>
  <si>
    <t>Москва, 3-я Тверская-Ямская ул., д. 10 (физ. лица)</t>
  </si>
  <si>
    <t>Москва, 3-я Фрунзенская ул., д. 5, корп. 1 (физ. лица)</t>
  </si>
  <si>
    <t>Москва, 4-я  Марьиной рощи улица  д.12</t>
  </si>
  <si>
    <t>Москва, 4-я 8 Марта ул., д. 3</t>
  </si>
  <si>
    <t>Москва, 4-я 8 Марта ул., д. 6, стр. 1</t>
  </si>
  <si>
    <t>Москва, 4-я Гражданская ул., д. 36 (физ. лица)</t>
  </si>
  <si>
    <t>Москва, 8 Марта ул., д. 6а, стр. 1</t>
  </si>
  <si>
    <t>Активные</t>
  </si>
  <si>
    <t>Кол-во клиентов</t>
  </si>
  <si>
    <t>сумма</t>
  </si>
  <si>
    <t>Январь</t>
  </si>
  <si>
    <t>Февраль</t>
  </si>
  <si>
    <t>Март</t>
  </si>
  <si>
    <t>Апрель</t>
  </si>
  <si>
    <t>Май</t>
  </si>
  <si>
    <t>Июнь</t>
  </si>
  <si>
    <t>Всего активных</t>
  </si>
  <si>
    <t>Телефония абонка</t>
  </si>
  <si>
    <t>Телефония трафик</t>
  </si>
  <si>
    <t>Интернет все услуги</t>
  </si>
  <si>
    <t>Сумма</t>
  </si>
  <si>
    <t>Кол-во активных подключенных абонентов 1 полугодие</t>
  </si>
  <si>
    <t>Прирост от декабря 2015</t>
  </si>
  <si>
    <t>Разница проник. к дек 2016</t>
  </si>
  <si>
    <t>чел.</t>
  </si>
  <si>
    <t>% проник.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</si>
  <si>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</si>
  <si>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</si>
  <si>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</si>
  <si>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</si>
  <si>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</si>
  <si>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</si>
  <si>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</si>
  <si>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</si>
  <si>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</si>
  <si>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</si>
  <si>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</si>
  <si>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</si>
  <si>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</si>
  <si>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</si>
  <si>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</si>
  <si>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разница за 1 полгода</t>
  </si>
  <si>
    <t>разница за 2 полгода</t>
  </si>
  <si>
    <t>Прирост за 1 полугодие, в активных абонентах</t>
  </si>
  <si>
    <t>ИТОГО</t>
  </si>
  <si>
    <t>за 6 мес.</t>
  </si>
  <si>
    <t>ЗА ГОД</t>
  </si>
  <si>
    <t>План</t>
  </si>
  <si>
    <t>Факт</t>
  </si>
  <si>
    <t>Сумма изменений по месяцам</t>
  </si>
  <si>
    <t>Кол-во клиентов в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</si>
</sst>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rgb="FFFF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0" fillId="2" borderId="1" xfId="0" applyNumberFormat="1" applyFont="1" applyFill="1" applyBorder="1" applyAlignment="1"/>
    <xf numFmtId="4" fontId="0" fillId="0" borderId="0" xfId="0" applyNumberFormat="1"/>
    <xf numFmtId="0" fontId="2" fillId="4" borderId="11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10" fontId="2" fillId="5" borderId="16" xfId="0" applyNumberFormat="1" applyFont="1" applyFill="1" applyBorder="1" applyAlignment="1">
      <alignment horizontal="center" wrapText="1"/>
    </xf>
    <xf numFmtId="10" fontId="2" fillId="4" borderId="2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10" fontId="2" fillId="5" borderId="15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right"/>
    </xf>
    <xf numFmtId="1" fontId="2" fillId="7" borderId="20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20" xfId="0" applyFont="1" applyBorder="1" applyAlignment="1">
      <alignment horizontal="right"/>
    </xf>
    <xf numFmtId="10" fontId="2" fillId="6" borderId="23" xfId="0" applyNumberFormat="1" applyFont="1" applyFill="1" applyBorder="1" applyAlignment="1">
      <alignment wrapText="1"/>
    </xf>
    <xf numFmtId="0" fontId="2" fillId="8" borderId="11" xfId="0" applyFont="1" applyFill="1" applyBorder="1" applyAlignment="1">
      <alignment horizontal="right"/>
    </xf>
    <xf numFmtId="10" fontId="2" fillId="8" borderId="11" xfId="0" applyNumberFormat="1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right"/>
    </xf>
    <xf numFmtId="1" fontId="2" fillId="8" borderId="11" xfId="0" applyNumberFormat="1" applyFont="1" applyFill="1" applyBorder="1" applyAlignment="1">
      <alignment horizontal="right"/>
    </xf>
    <xf numFmtId="0" fontId="2" fillId="10" borderId="26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10" borderId="23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7" borderId="18" xfId="0" applyNumberFormat="1" applyFont="1" applyFill="1" applyBorder="1" applyAlignment="1">
      <alignment horizontal="right"/>
    </xf>
    <xf numFmtId="1" fontId="2" fillId="7" borderId="22" xfId="0" applyNumberFormat="1" applyFont="1" applyFill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3" fillId="7" borderId="18" xfId="0" applyNumberFormat="1" applyFont="1" applyFill="1" applyBorder="1"/>
    <xf numFmtId="1" fontId="3" fillId="0" borderId="11" xfId="0" applyNumberFormat="1" applyFont="1" applyBorder="1" applyAlignment="1">
      <alignment horizontal="right"/>
    </xf>
    <xf numFmtId="164" fontId="2" fillId="0" borderId="22" xfId="1" applyNumberFormat="1" applyFont="1" applyBorder="1" applyAlignment="1">
      <alignment horizontal="right"/>
    </xf>
    <xf numFmtId="1" fontId="2" fillId="10" borderId="23" xfId="0" applyNumberFormat="1" applyFont="1" applyFill="1" applyBorder="1"/>
    <xf numFmtId="164" fontId="2" fillId="7" borderId="18" xfId="0" applyNumberFormat="1" applyFont="1" applyFill="1" applyBorder="1"/>
    <xf numFmtId="1" fontId="2" fillId="12" borderId="19" xfId="0" applyNumberFormat="1" applyFont="1" applyFill="1" applyBorder="1"/>
    <xf numFmtId="1" fontId="2" fillId="10" borderId="30" xfId="0" applyNumberFormat="1" applyFont="1" applyFill="1" applyBorder="1"/>
    <xf numFmtId="1" fontId="2" fillId="10" borderId="37" xfId="0" applyNumberFormat="1" applyFont="1" applyFill="1" applyBorder="1"/>
    <xf numFmtId="1" fontId="2" fillId="10" borderId="13" xfId="0" applyNumberFormat="1" applyFont="1" applyFill="1" applyBorder="1"/>
    <xf numFmtId="44" fontId="2" fillId="0" borderId="22" xfId="0" applyNumberFormat="1" applyFont="1" applyBorder="1" applyAlignment="1">
      <alignment horizontal="right"/>
    </xf>
    <xf numFmtId="2" fontId="2" fillId="9" borderId="32" xfId="3" applyNumberFormat="1" applyFont="1" applyFill="1" applyBorder="1" applyAlignment="1">
      <alignment horizontal="center" vertical="center" wrapText="1"/>
    </xf>
    <xf numFmtId="2" fontId="2" fillId="0" borderId="22" xfId="3" applyNumberFormat="1" applyFont="1" applyBorder="1" applyAlignment="1">
      <alignment horizontal="right"/>
    </xf>
    <xf numFmtId="2" fontId="0" fillId="0" borderId="0" xfId="3" applyNumberFormat="1" applyFont="1"/>
    <xf numFmtId="0" fontId="0" fillId="2" borderId="38" xfId="0" applyFont="1" applyFill="1" applyBorder="1" applyAlignment="1"/>
    <xf numFmtId="0" fontId="0" fillId="3" borderId="39" xfId="0" applyFont="1" applyFill="1" applyBorder="1" applyAlignment="1"/>
    <xf numFmtId="0" fontId="0" fillId="3" borderId="40" xfId="0" applyFill="1" applyBorder="1"/>
    <xf numFmtId="0" fontId="2" fillId="3" borderId="15" xfId="0" applyFont="1" applyFill="1" applyBorder="1" applyAlignment="1">
      <alignment vertical="center" wrapText="1"/>
    </xf>
    <xf numFmtId="0" fontId="5" fillId="0" borderId="0" xfId="0" applyFont="1"/>
    <xf numFmtId="44" fontId="5" fillId="0" borderId="0" xfId="2" applyFont="1"/>
    <xf numFmtId="0" fontId="6" fillId="0" borderId="0" xfId="0" applyFont="1"/>
    <xf numFmtId="2" fontId="6" fillId="0" borderId="0" xfId="2" applyNumberFormat="1" applyFont="1"/>
    <xf numFmtId="0" fontId="6" fillId="0" borderId="0" xfId="0" applyFont="1" applyAlignment="1">
      <alignment vertical="center" wrapText="1"/>
    </xf>
    <xf numFmtId="2" fontId="6" fillId="0" borderId="0" xfId="2" applyNumberFormat="1" applyFont="1" applyAlignment="1">
      <alignment vertical="center" wrapText="1"/>
    </xf>
    <xf numFmtId="44" fontId="6" fillId="0" borderId="0" xfId="2" applyFont="1" applyAlignment="1">
      <alignment vertical="center" wrapText="1"/>
    </xf>
    <xf numFmtId="2" fontId="6" fillId="0" borderId="0" xfId="0" applyNumberFormat="1" applyFont="1"/>
    <xf numFmtId="44" fontId="5" fillId="0" borderId="0" xfId="2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6" fillId="0" borderId="0" xfId="2" applyFont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3341915</xdr:colOff>
      <xdr:row>1</xdr:row>
      <xdr:rowOff>87086</xdr:rowOff>
    </xdr:from>
    <xdr:to>
      <xdr:col>0</xdr:col>
      <xdr:colOff>5091953</xdr:colOff>
      <xdr:row>6</xdr:row>
      <xdr:rowOff>107577</xdr:rowOff>
    </xdr:to>
    <xdr:sp macro="" textlink="">
      <xdr:nvSpPr>
        <xdr:cNvPr id="2" name="Скругленный прямоугольник 1"/>
        <xdr:cNvSpPr/>
      </xdr:nvSpPr>
      <xdr:spPr>
        <a:xfrm>
          <a:off x="3341915" y="275345"/>
          <a:ext cx="1750038" cy="91696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Все</a:t>
          </a:r>
          <a:r>
            <a:rPr lang="ru-RU" sz="1100" baseline="0"/>
            <a:t> адреса, которые выгружает </a:t>
          </a:r>
          <a:r>
            <a:rPr lang="en-US" sz="1100" baseline="0"/>
            <a:t>CRM.</a:t>
          </a:r>
          <a:r>
            <a:rPr lang="ru-RU" sz="1100" baseline="0"/>
            <a:t> То есть все все все адреса, которые есть.</a:t>
          </a:r>
          <a:endParaRPr lang="ru-RU" sz="1100"/>
        </a:p>
      </xdr:txBody>
    </xdr:sp>
    <xdr:clientData/>
  </xdr:twoCellAnchor>
  <xdr:twoCellAnchor>
    <xdr:from>
      <xdr:col>1</xdr:col>
      <xdr:colOff>3407229</xdr:colOff>
      <xdr:row>1</xdr:row>
      <xdr:rowOff>65314</xdr:rowOff>
    </xdr:from>
    <xdr:to>
      <xdr:col>1</xdr:col>
      <xdr:colOff>4931229</xdr:colOff>
      <xdr:row>5</xdr:row>
      <xdr:rowOff>21771</xdr:rowOff>
    </xdr:to>
    <xdr:sp macro="" textlink="">
      <xdr:nvSpPr>
        <xdr:cNvPr id="3" name="Скругленный прямоугольник 2"/>
        <xdr:cNvSpPr/>
      </xdr:nvSpPr>
      <xdr:spPr>
        <a:xfrm>
          <a:off x="8904515" y="261257"/>
          <a:ext cx="1524000" cy="6966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Адреса</a:t>
          </a:r>
          <a:r>
            <a:rPr lang="ru-RU" sz="1100" baseline="0"/>
            <a:t> которые нужны для отчета и плана</a:t>
          </a:r>
        </a:p>
      </xdr:txBody>
    </xdr:sp>
    <xdr:clientData/>
  </xdr:twoCellAnchor>
  <xdr:twoCellAnchor>
    <xdr:from>
      <xdr:col>3</xdr:col>
      <xdr:colOff>141513</xdr:colOff>
      <xdr:row>0</xdr:row>
      <xdr:rowOff>174172</xdr:rowOff>
    </xdr:from>
    <xdr:to>
      <xdr:col>5</xdr:col>
      <xdr:colOff>446313</xdr:colOff>
      <xdr:row>4</xdr:row>
      <xdr:rowOff>119743</xdr:rowOff>
    </xdr:to>
    <xdr:sp macro="" textlink="">
      <xdr:nvSpPr>
        <xdr:cNvPr id="4" name="Скругленный прямоугольник 3"/>
        <xdr:cNvSpPr/>
      </xdr:nvSpPr>
      <xdr:spPr>
        <a:xfrm>
          <a:off x="11114313" y="174172"/>
          <a:ext cx="1524000" cy="6966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Кол-во клиентов на конец</a:t>
          </a:r>
          <a:r>
            <a:rPr lang="ru-RU" sz="1100" baseline="0"/>
            <a:t> 2015 года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4071257</xdr:colOff>
      <xdr:row>0</xdr:row>
      <xdr:rowOff>130629</xdr:rowOff>
    </xdr:from>
    <xdr:to>
      <xdr:col>0</xdr:col>
      <xdr:colOff>6368143</xdr:colOff>
      <xdr:row>3</xdr:row>
      <xdr:rowOff>130629</xdr:rowOff>
    </xdr:to>
    <xdr:sp macro="" textlink="">
      <xdr:nvSpPr>
        <xdr:cNvPr id="2" name="Скругленный прямоугольник 1"/>
        <xdr:cNvSpPr/>
      </xdr:nvSpPr>
      <xdr:spPr>
        <a:xfrm>
          <a:off x="4071257" y="130629"/>
          <a:ext cx="2296886" cy="7184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Объекты соответствуют</a:t>
          </a:r>
          <a:r>
            <a:rPr lang="ru-RU" sz="1100" baseline="0"/>
            <a:t> объектам из листа "АДРЕСА" </a:t>
          </a:r>
          <a:r>
            <a:rPr lang="en-US" sz="1100" baseline="0"/>
            <a:t>B</a:t>
          </a:r>
          <a:r>
            <a:rPr lang="ru-RU" sz="1100" baseline="0"/>
            <a:t>:</a:t>
          </a:r>
          <a:r>
            <a:rPr lang="en-US" sz="1100" baseline="0"/>
            <a:t>B.</a:t>
          </a:r>
          <a:endParaRPr lang="ru-RU" sz="1100"/>
        </a:p>
      </xdr:txBody>
    </xdr:sp>
    <xdr:clientData/>
  </xdr:twoCellAnchor>
  <xdr:twoCellAnchor>
    <xdr:from>
      <xdr:col>1</xdr:col>
      <xdr:colOff>76200</xdr:colOff>
      <xdr:row>3</xdr:row>
      <xdr:rowOff>141514</xdr:rowOff>
    </xdr:from>
    <xdr:to>
      <xdr:col>1</xdr:col>
      <xdr:colOff>1055914</xdr:colOff>
      <xdr:row>7</xdr:row>
      <xdr:rowOff>97970</xdr:rowOff>
    </xdr:to>
    <xdr:sp macro="" textlink="">
      <xdr:nvSpPr>
        <xdr:cNvPr id="3" name="Скругленный прямоугольник 2"/>
        <xdr:cNvSpPr/>
      </xdr:nvSpPr>
      <xdr:spPr>
        <a:xfrm>
          <a:off x="6553200" y="859971"/>
          <a:ext cx="979714" cy="9143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Соответствуют</a:t>
          </a:r>
          <a:r>
            <a:rPr lang="ru-RU" sz="1100" baseline="0"/>
            <a:t> "АДРЕСА" С:С.</a:t>
          </a:r>
          <a:endParaRPr lang="ru-RU" sz="1100"/>
        </a:p>
      </xdr:txBody>
    </xdr:sp>
    <xdr:clientData/>
  </xdr:twoCellAnchor>
  <xdr:twoCellAnchor>
    <xdr:from>
      <xdr:col>2</xdr:col>
      <xdr:colOff>21771</xdr:colOff>
      <xdr:row>5</xdr:row>
      <xdr:rowOff>54428</xdr:rowOff>
    </xdr:from>
    <xdr:to>
      <xdr:col>3</xdr:col>
      <xdr:colOff>1045028</xdr:colOff>
      <xdr:row>7</xdr:row>
      <xdr:rowOff>76201</xdr:rowOff>
    </xdr:to>
    <xdr:sp macro="" textlink="">
      <xdr:nvSpPr>
        <xdr:cNvPr id="4" name="Скругленный прямоугольник 3"/>
        <xdr:cNvSpPr/>
      </xdr:nvSpPr>
      <xdr:spPr>
        <a:xfrm>
          <a:off x="7794171" y="1251857"/>
          <a:ext cx="2296886" cy="5007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Необходимые</a:t>
          </a:r>
          <a:r>
            <a:rPr lang="ru-RU" sz="1100" baseline="0"/>
            <a:t> данные из листа "Январь"</a:t>
          </a:r>
          <a:endParaRPr lang="ru-RU" sz="1100"/>
        </a:p>
      </xdr:txBody>
    </xdr:sp>
    <xdr:clientData/>
  </xdr:twoCellAnchor>
  <xdr:twoCellAnchor>
    <xdr:from>
      <xdr:col>4</xdr:col>
      <xdr:colOff>43543</xdr:colOff>
      <xdr:row>3</xdr:row>
      <xdr:rowOff>163285</xdr:rowOff>
    </xdr:from>
    <xdr:to>
      <xdr:col>5</xdr:col>
      <xdr:colOff>1066800</xdr:colOff>
      <xdr:row>5</xdr:row>
      <xdr:rowOff>217714</xdr:rowOff>
    </xdr:to>
    <xdr:sp macro="" textlink="">
      <xdr:nvSpPr>
        <xdr:cNvPr id="6" name="Скругленный прямоугольник 5"/>
        <xdr:cNvSpPr/>
      </xdr:nvSpPr>
      <xdr:spPr>
        <a:xfrm>
          <a:off x="10199914" y="881742"/>
          <a:ext cx="2296886" cy="53340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Необходимые</a:t>
          </a:r>
          <a:r>
            <a:rPr lang="ru-RU" sz="1100" baseline="0"/>
            <a:t> данные из листа "Февраль"</a:t>
          </a:r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0</xdr:row>
      <xdr:rowOff>129540</xdr:rowOff>
    </xdr:from>
    <xdr:to>
      <xdr:col>6</xdr:col>
      <xdr:colOff>137160</xdr:colOff>
      <xdr:row>7</xdr:row>
      <xdr:rowOff>144780</xdr:rowOff>
    </xdr:to>
    <xdr:sp macro="" textlink="">
      <xdr:nvSpPr>
        <xdr:cNvPr id="2" name="Скругленный прямоугольник 1"/>
        <xdr:cNvSpPr/>
      </xdr:nvSpPr>
      <xdr:spPr>
        <a:xfrm>
          <a:off x="411480" y="129540"/>
          <a:ext cx="3383280" cy="1295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Здесь ничего сложного. Просто будет фактическая выручка из листа "Все</a:t>
          </a:r>
          <a:r>
            <a:rPr lang="ru-RU" sz="1400" baseline="0"/>
            <a:t> данные" + планируемая.</a:t>
          </a:r>
          <a:endParaRPr lang="ru-RU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522514</xdr:colOff>
      <xdr:row>1</xdr:row>
      <xdr:rowOff>87085</xdr:rowOff>
    </xdr:from>
    <xdr:to>
      <xdr:col>14</xdr:col>
      <xdr:colOff>21771</xdr:colOff>
      <xdr:row>10</xdr:row>
      <xdr:rowOff>97971</xdr:rowOff>
    </xdr:to>
    <xdr:sp macro="" textlink="">
      <xdr:nvSpPr>
        <xdr:cNvPr id="2" name="Скругленный прямоугольник 1"/>
        <xdr:cNvSpPr/>
      </xdr:nvSpPr>
      <xdr:spPr>
        <a:xfrm>
          <a:off x="9525000" y="478971"/>
          <a:ext cx="3766457" cy="1676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Адреса,</a:t>
          </a:r>
          <a:r>
            <a:rPr lang="ru-RU" sz="1400" baseline="0"/>
            <a:t> кол-во клиентов и суммарная выручка. В таком виде приходят отчеты из </a:t>
          </a:r>
          <a:r>
            <a:rPr lang="en-US" sz="1400" baseline="0"/>
            <a:t>CRM. </a:t>
          </a:r>
          <a:r>
            <a:rPr lang="ru-RU" sz="1400" baseline="0"/>
            <a:t>Количество адресов будет увеличиваться. Не все адреса активированы (см. лист "Адреса").</a:t>
          </a:r>
          <a:endParaRPr lang="ru-RU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80;&#1082;&#1080;&#1090;&#1072;\Desktop\&#1053;&#1086;&#1074;&#1072;&#1103;%20&#1087;&#1072;&#1087;&#1082;&#1072;%20(3)\&#1087;&#1083;&#1072;&#1085;%20&#1090;&#1077;&#1089;&#1090;!!!222%20(&#1040;&#1074;&#1090;&#1086;&#1089;&#1086;&#1093;&#1088;&#1072;&#1085;&#1077;&#1085;&#1085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Адреса"/>
      <sheetName val="черн"/>
      <sheetName val="ОБЩИЙ_ПЛАН"/>
      <sheetName val="Лист2"/>
      <sheetName val="план"/>
    </sheetNames>
    <sheetDataSet>
      <sheetData sheetId="0"/>
      <sheetData sheetId="1"/>
      <sheetData sheetId="2">
        <row r="1">
          <cell r="A1" t="str">
            <v>Адрес</v>
          </cell>
        </row>
        <row r="4">
          <cell r="AB4" t="e">
            <v>#REF!</v>
          </cell>
          <cell r="AF4" t="e">
            <v>#REF!</v>
          </cell>
          <cell r="AJ4" t="e">
            <v>#REF!</v>
          </cell>
          <cell r="AN4">
            <v>0</v>
          </cell>
          <cell r="AR4" t="e">
            <v>#REF!</v>
          </cell>
          <cell r="AV4" t="e">
            <v>#REF!</v>
          </cell>
        </row>
        <row r="5">
          <cell r="AB5" t="e">
            <v>#REF!</v>
          </cell>
          <cell r="AF5" t="e">
            <v>#REF!</v>
          </cell>
          <cell r="AJ5" t="e">
            <v>#REF!</v>
          </cell>
          <cell r="AN5">
            <v>0</v>
          </cell>
          <cell r="AR5" t="e">
            <v>#REF!</v>
          </cell>
          <cell r="AV5" t="e">
            <v>#REF!</v>
          </cell>
        </row>
        <row r="6">
          <cell r="AB6" t="e">
            <v>#REF!</v>
          </cell>
          <cell r="AF6" t="e">
            <v>#REF!</v>
          </cell>
          <cell r="AJ6" t="e">
            <v>#REF!</v>
          </cell>
          <cell r="AN6">
            <v>0</v>
          </cell>
          <cell r="AR6" t="e">
            <v>#REF!</v>
          </cell>
          <cell r="AV6" t="e">
            <v>#REF!</v>
          </cell>
        </row>
        <row r="7">
          <cell r="AB7" t="e">
            <v>#REF!</v>
          </cell>
          <cell r="AF7" t="e">
            <v>#REF!</v>
          </cell>
          <cell r="AJ7" t="e">
            <v>#REF!</v>
          </cell>
          <cell r="AN7">
            <v>0</v>
          </cell>
          <cell r="AR7" t="e">
            <v>#REF!</v>
          </cell>
          <cell r="AV7" t="e">
            <v>#REF!</v>
          </cell>
        </row>
        <row r="8">
          <cell r="AB8" t="e">
            <v>#REF!</v>
          </cell>
          <cell r="AF8" t="e">
            <v>#REF!</v>
          </cell>
          <cell r="AJ8" t="e">
            <v>#REF!</v>
          </cell>
          <cell r="AN8">
            <v>0</v>
          </cell>
          <cell r="AR8" t="e">
            <v>#REF!</v>
          </cell>
          <cell r="AV8" t="e">
            <v>#REF!</v>
          </cell>
        </row>
        <row r="9">
          <cell r="AB9" t="e">
            <v>#REF!</v>
          </cell>
          <cell r="AF9" t="e">
            <v>#REF!</v>
          </cell>
          <cell r="AJ9" t="e">
            <v>#REF!</v>
          </cell>
          <cell r="AN9">
            <v>0</v>
          </cell>
          <cell r="AR9" t="e">
            <v>#REF!</v>
          </cell>
          <cell r="AV9" t="e">
            <v>#REF!</v>
          </cell>
        </row>
        <row r="10">
          <cell r="AB10" t="e">
            <v>#REF!</v>
          </cell>
          <cell r="AF10" t="e">
            <v>#REF!</v>
          </cell>
          <cell r="AJ10" t="e">
            <v>#REF!</v>
          </cell>
          <cell r="AN10">
            <v>0</v>
          </cell>
          <cell r="AR10" t="e">
            <v>#REF!</v>
          </cell>
          <cell r="AV10" t="e">
            <v>#REF!</v>
          </cell>
        </row>
        <row r="12">
          <cell r="AB12" t="e">
            <v>#REF!</v>
          </cell>
          <cell r="AF12" t="e">
            <v>#REF!</v>
          </cell>
          <cell r="AJ12" t="e">
            <v>#REF!</v>
          </cell>
          <cell r="AN12">
            <v>0</v>
          </cell>
          <cell r="AR12" t="e">
            <v>#REF!</v>
          </cell>
          <cell r="AV12" t="e">
            <v>#REF!</v>
          </cell>
        </row>
        <row r="13">
          <cell r="AB13" t="e">
            <v>#REF!</v>
          </cell>
          <cell r="AF13" t="e">
            <v>#REF!</v>
          </cell>
          <cell r="AJ13" t="e">
            <v>#REF!</v>
          </cell>
          <cell r="AN13">
            <v>0</v>
          </cell>
          <cell r="AR13" t="e">
            <v>#REF!</v>
          </cell>
          <cell r="AV13" t="e">
            <v>#REF!</v>
          </cell>
        </row>
        <row r="14">
          <cell r="AB14" t="e">
            <v>#REF!</v>
          </cell>
          <cell r="AF14" t="e">
            <v>#REF!</v>
          </cell>
          <cell r="AJ14" t="e">
            <v>#REF!</v>
          </cell>
          <cell r="AN14">
            <v>0</v>
          </cell>
          <cell r="AR14" t="e">
            <v>#REF!</v>
          </cell>
          <cell r="AV14" t="e">
            <v>#REF!</v>
          </cell>
        </row>
        <row r="15">
          <cell r="AB15" t="e">
            <v>#REF!</v>
          </cell>
          <cell r="AF15" t="e">
            <v>#REF!</v>
          </cell>
          <cell r="AJ15" t="e">
            <v>#REF!</v>
          </cell>
          <cell r="AN15">
            <v>0</v>
          </cell>
          <cell r="AR15" t="e">
            <v>#REF!</v>
          </cell>
          <cell r="AV15" t="e">
            <v>#REF!</v>
          </cell>
        </row>
        <row r="16">
          <cell r="AB16" t="e">
            <v>#REF!</v>
          </cell>
          <cell r="AF16" t="e">
            <v>#REF!</v>
          </cell>
          <cell r="AJ16" t="e">
            <v>#REF!</v>
          </cell>
          <cell r="AN16">
            <v>0</v>
          </cell>
          <cell r="AR16" t="e">
            <v>#REF!</v>
          </cell>
          <cell r="AV16" t="e">
            <v>#REF!</v>
          </cell>
        </row>
        <row r="17">
          <cell r="AB17" t="e">
            <v>#REF!</v>
          </cell>
          <cell r="AF17" t="e">
            <v>#REF!</v>
          </cell>
          <cell r="AJ17" t="e">
            <v>#REF!</v>
          </cell>
          <cell r="AN17">
            <v>0</v>
          </cell>
          <cell r="AR17" t="e">
            <v>#REF!</v>
          </cell>
          <cell r="AV17" t="e">
            <v>#REF!</v>
          </cell>
        </row>
        <row r="18">
          <cell r="AB18" t="e">
            <v>#REF!</v>
          </cell>
          <cell r="AF18" t="e">
            <v>#REF!</v>
          </cell>
          <cell r="AJ18" t="e">
            <v>#REF!</v>
          </cell>
          <cell r="AN18">
            <v>0</v>
          </cell>
          <cell r="AR18" t="e">
            <v>#REF!</v>
          </cell>
          <cell r="AV18" t="e">
            <v>#REF!</v>
          </cell>
        </row>
        <row r="19">
          <cell r="AB19" t="e">
            <v>#REF!</v>
          </cell>
          <cell r="AF19" t="e">
            <v>#REF!</v>
          </cell>
          <cell r="AJ19" t="e">
            <v>#REF!</v>
          </cell>
          <cell r="AN19">
            <v>0</v>
          </cell>
          <cell r="AR19" t="e">
            <v>#REF!</v>
          </cell>
          <cell r="AV19" t="e">
            <v>#REF!</v>
          </cell>
        </row>
        <row r="20">
          <cell r="AB20" t="e">
            <v>#REF!</v>
          </cell>
          <cell r="AF20" t="e">
            <v>#REF!</v>
          </cell>
          <cell r="AJ20" t="e">
            <v>#REF!</v>
          </cell>
          <cell r="AN20">
            <v>0</v>
          </cell>
          <cell r="AR20" t="e">
            <v>#REF!</v>
          </cell>
          <cell r="AV20" t="e">
            <v>#REF!</v>
          </cell>
        </row>
        <row r="21">
          <cell r="AB21" t="e">
            <v>#REF!</v>
          </cell>
          <cell r="AF21" t="e">
            <v>#REF!</v>
          </cell>
          <cell r="AJ21" t="e">
            <v>#REF!</v>
          </cell>
          <cell r="AN21">
            <v>0</v>
          </cell>
          <cell r="AR21" t="e">
            <v>#REF!</v>
          </cell>
          <cell r="AV21" t="e">
            <v>#REF!</v>
          </cell>
        </row>
        <row r="22">
          <cell r="AB22" t="e">
            <v>#REF!</v>
          </cell>
          <cell r="AF22" t="e">
            <v>#REF!</v>
          </cell>
          <cell r="AJ22" t="e">
            <v>#REF!</v>
          </cell>
          <cell r="AN22">
            <v>0</v>
          </cell>
          <cell r="AR22" t="e">
            <v>#REF!</v>
          </cell>
          <cell r="AV22" t="e">
            <v>#REF!</v>
          </cell>
        </row>
        <row r="23">
          <cell r="AB23" t="e">
            <v>#REF!</v>
          </cell>
          <cell r="AF23" t="e">
            <v>#REF!</v>
          </cell>
          <cell r="AJ23" t="e">
            <v>#REF!</v>
          </cell>
          <cell r="AN23">
            <v>0</v>
          </cell>
          <cell r="AR23" t="e">
            <v>#REF!</v>
          </cell>
          <cell r="AV23" t="e">
            <v>#REF!</v>
          </cell>
        </row>
        <row r="24">
          <cell r="AB24" t="e">
            <v>#REF!</v>
          </cell>
          <cell r="AF24" t="e">
            <v>#REF!</v>
          </cell>
          <cell r="AJ24" t="e">
            <v>#REF!</v>
          </cell>
          <cell r="AN24">
            <v>0</v>
          </cell>
          <cell r="AR24" t="e">
            <v>#REF!</v>
          </cell>
          <cell r="AV24" t="e">
            <v>#REF!</v>
          </cell>
        </row>
        <row r="25">
          <cell r="AB25" t="e">
            <v>#REF!</v>
          </cell>
          <cell r="AF25" t="e">
            <v>#REF!</v>
          </cell>
          <cell r="AJ25" t="e">
            <v>#REF!</v>
          </cell>
          <cell r="AN25">
            <v>0</v>
          </cell>
          <cell r="AR25" t="e">
            <v>#REF!</v>
          </cell>
          <cell r="AV25" t="e">
            <v>#REF!</v>
          </cell>
        </row>
        <row r="26">
          <cell r="AB26" t="e">
            <v>#REF!</v>
          </cell>
          <cell r="AF26" t="e">
            <v>#REF!</v>
          </cell>
          <cell r="AJ26" t="e">
            <v>#REF!</v>
          </cell>
          <cell r="AN26">
            <v>0</v>
          </cell>
          <cell r="AR26" t="e">
            <v>#REF!</v>
          </cell>
          <cell r="AV26" t="e">
            <v>#REF!</v>
          </cell>
        </row>
        <row r="27">
          <cell r="AB27" t="e">
            <v>#REF!</v>
          </cell>
          <cell r="AF27" t="e">
            <v>#REF!</v>
          </cell>
          <cell r="AJ27" t="e">
            <v>#REF!</v>
          </cell>
          <cell r="AN27">
            <v>0</v>
          </cell>
          <cell r="AR27" t="e">
            <v>#REF!</v>
          </cell>
          <cell r="AV27" t="e">
            <v>#REF!</v>
          </cell>
        </row>
        <row r="28">
          <cell r="AB28" t="e">
            <v>#REF!</v>
          </cell>
          <cell r="AF28" t="e">
            <v>#REF!</v>
          </cell>
          <cell r="AJ28" t="e">
            <v>#REF!</v>
          </cell>
          <cell r="AN28">
            <v>0</v>
          </cell>
          <cell r="AR28" t="e">
            <v>#REF!</v>
          </cell>
          <cell r="AV28" t="e">
            <v>#REF!</v>
          </cell>
        </row>
        <row r="29">
          <cell r="AB29" t="e">
            <v>#REF!</v>
          </cell>
          <cell r="AF29" t="e">
            <v>#REF!</v>
          </cell>
          <cell r="AJ29" t="e">
            <v>#REF!</v>
          </cell>
          <cell r="AN29">
            <v>0</v>
          </cell>
          <cell r="AR29" t="e">
            <v>#REF!</v>
          </cell>
          <cell r="AV29" t="e">
            <v>#REF!</v>
          </cell>
        </row>
        <row r="30">
          <cell r="AB30" t="e">
            <v>#REF!</v>
          </cell>
          <cell r="AF30" t="e">
            <v>#REF!</v>
          </cell>
          <cell r="AJ30" t="e">
            <v>#REF!</v>
          </cell>
          <cell r="AN30">
            <v>0</v>
          </cell>
          <cell r="AR30" t="e">
            <v>#REF!</v>
          </cell>
          <cell r="AV30" t="e">
            <v>#REF!</v>
          </cell>
        </row>
        <row r="31">
          <cell r="AB31" t="e">
            <v>#REF!</v>
          </cell>
          <cell r="AF31" t="e">
            <v>#REF!</v>
          </cell>
          <cell r="AJ31" t="e">
            <v>#REF!</v>
          </cell>
          <cell r="AN31">
            <v>0</v>
          </cell>
          <cell r="AR31" t="e">
            <v>#REF!</v>
          </cell>
          <cell r="AV31" t="e">
            <v>#REF!</v>
          </cell>
        </row>
        <row r="32">
          <cell r="AB32">
            <v>0</v>
          </cell>
          <cell r="AF32">
            <v>0</v>
          </cell>
          <cell r="AJ32">
            <v>0</v>
          </cell>
          <cell r="AN32">
            <v>0</v>
          </cell>
          <cell r="AR32">
            <v>0</v>
          </cell>
          <cell r="AV32">
            <v>0</v>
          </cell>
        </row>
        <row r="33">
          <cell r="AB33">
            <v>0</v>
          </cell>
          <cell r="AF33">
            <v>0</v>
          </cell>
          <cell r="AJ33">
            <v>0</v>
          </cell>
          <cell r="AN33">
            <v>0</v>
          </cell>
          <cell r="AR33">
            <v>0</v>
          </cell>
          <cell r="AV33">
            <v>0</v>
          </cell>
        </row>
        <row r="34">
          <cell r="AB34">
            <v>0</v>
          </cell>
          <cell r="AF34">
            <v>0</v>
          </cell>
          <cell r="AJ34">
            <v>0</v>
          </cell>
          <cell r="AN34">
            <v>0</v>
          </cell>
          <cell r="AR34">
            <v>0</v>
          </cell>
          <cell r="AV34">
            <v>0</v>
          </cell>
        </row>
        <row r="35">
          <cell r="AB35" t="e">
            <v>#REF!</v>
          </cell>
          <cell r="AF35" t="e">
            <v>#REF!</v>
          </cell>
          <cell r="AJ35" t="e">
            <v>#REF!</v>
          </cell>
          <cell r="AN35">
            <v>0</v>
          </cell>
          <cell r="AR35" t="e">
            <v>#REF!</v>
          </cell>
          <cell r="AV35" t="e">
            <v>#REF!</v>
          </cell>
        </row>
        <row r="36">
          <cell r="AB36" t="e">
            <v>#REF!</v>
          </cell>
          <cell r="AF36" t="e">
            <v>#REF!</v>
          </cell>
          <cell r="AJ36" t="e">
            <v>#REF!</v>
          </cell>
          <cell r="AN36">
            <v>0</v>
          </cell>
          <cell r="AR36" t="e">
            <v>#REF!</v>
          </cell>
          <cell r="AV36" t="e">
            <v>#REF!</v>
          </cell>
        </row>
        <row r="37">
          <cell r="AB37" t="e">
            <v>#REF!</v>
          </cell>
          <cell r="AF37" t="e">
            <v>#REF!</v>
          </cell>
          <cell r="AJ37" t="e">
            <v>#REF!</v>
          </cell>
          <cell r="AN37">
            <v>0</v>
          </cell>
          <cell r="AR37" t="e">
            <v>#REF!</v>
          </cell>
          <cell r="AV37" t="e">
            <v>#REF!</v>
          </cell>
        </row>
        <row r="38">
          <cell r="AB38" t="e">
            <v>#REF!</v>
          </cell>
          <cell r="AF38" t="e">
            <v>#REF!</v>
          </cell>
          <cell r="AJ38" t="e">
            <v>#REF!</v>
          </cell>
          <cell r="AN38">
            <v>0</v>
          </cell>
          <cell r="AR38" t="e">
            <v>#REF!</v>
          </cell>
          <cell r="AV38" t="e">
            <v>#REF!</v>
          </cell>
        </row>
        <row r="39">
          <cell r="AB39" t="e">
            <v>#REF!</v>
          </cell>
          <cell r="AF39" t="e">
            <v>#REF!</v>
          </cell>
          <cell r="AJ39" t="e">
            <v>#REF!</v>
          </cell>
          <cell r="AN39">
            <v>0</v>
          </cell>
          <cell r="AR39" t="e">
            <v>#REF!</v>
          </cell>
          <cell r="AV39" t="e">
            <v>#REF!</v>
          </cell>
        </row>
        <row r="40">
          <cell r="AB40" t="e">
            <v>#REF!</v>
          </cell>
          <cell r="AF40" t="e">
            <v>#REF!</v>
          </cell>
          <cell r="AJ40" t="e">
            <v>#REF!</v>
          </cell>
          <cell r="AN40">
            <v>0</v>
          </cell>
          <cell r="AR40" t="e">
            <v>#REF!</v>
          </cell>
          <cell r="AV40" t="e">
            <v>#REF!</v>
          </cell>
        </row>
        <row r="41">
          <cell r="AB41" t="e">
            <v>#REF!</v>
          </cell>
          <cell r="AF41" t="e">
            <v>#REF!</v>
          </cell>
          <cell r="AJ41" t="e">
            <v>#REF!</v>
          </cell>
          <cell r="AN41">
            <v>0</v>
          </cell>
          <cell r="AR41" t="e">
            <v>#REF!</v>
          </cell>
          <cell r="AV41" t="e">
            <v>#REF!</v>
          </cell>
        </row>
        <row r="42">
          <cell r="AB42" t="e">
            <v>#REF!</v>
          </cell>
          <cell r="AF42" t="e">
            <v>#REF!</v>
          </cell>
          <cell r="AJ42" t="e">
            <v>#REF!</v>
          </cell>
          <cell r="AN42">
            <v>0</v>
          </cell>
          <cell r="AR42" t="e">
            <v>#REF!</v>
          </cell>
          <cell r="AV42" t="e">
            <v>#REF!</v>
          </cell>
        </row>
      </sheetData>
      <sheetData sheetId="3">
        <row r="4">
          <cell r="O4">
            <v>0</v>
          </cell>
          <cell r="S4" t="e">
            <v>#REF!</v>
          </cell>
          <cell r="U4" t="e">
            <v>#REF!</v>
          </cell>
          <cell r="W4" t="e">
            <v>#REF!</v>
          </cell>
          <cell r="Y4">
            <v>0</v>
          </cell>
          <cell r="AA4" t="e">
            <v>#REF!</v>
          </cell>
          <cell r="AC4" t="e">
            <v>#REF!</v>
          </cell>
        </row>
        <row r="5">
          <cell r="O5">
            <v>0</v>
          </cell>
          <cell r="S5" t="e">
            <v>#REF!</v>
          </cell>
          <cell r="U5" t="e">
            <v>#REF!</v>
          </cell>
          <cell r="W5" t="e">
            <v>#REF!</v>
          </cell>
          <cell r="Y5">
            <v>0</v>
          </cell>
          <cell r="AA5" t="e">
            <v>#REF!</v>
          </cell>
          <cell r="AC5" t="e">
            <v>#REF!</v>
          </cell>
        </row>
        <row r="6">
          <cell r="O6">
            <v>0</v>
          </cell>
          <cell r="S6" t="e">
            <v>#REF!</v>
          </cell>
          <cell r="U6" t="e">
            <v>#REF!</v>
          </cell>
          <cell r="W6" t="e">
            <v>#REF!</v>
          </cell>
          <cell r="Y6">
            <v>0</v>
          </cell>
          <cell r="AA6" t="e">
            <v>#REF!</v>
          </cell>
          <cell r="AC6" t="e">
            <v>#REF!</v>
          </cell>
        </row>
        <row r="7">
          <cell r="O7">
            <v>0</v>
          </cell>
          <cell r="S7" t="e">
            <v>#REF!</v>
          </cell>
          <cell r="U7" t="e">
            <v>#REF!</v>
          </cell>
          <cell r="W7" t="e">
            <v>#REF!</v>
          </cell>
          <cell r="Y7">
            <v>0</v>
          </cell>
          <cell r="AA7" t="e">
            <v>#REF!</v>
          </cell>
          <cell r="AC7" t="e">
            <v>#REF!</v>
          </cell>
        </row>
        <row r="8">
          <cell r="O8">
            <v>0</v>
          </cell>
          <cell r="S8" t="e">
            <v>#REF!</v>
          </cell>
          <cell r="U8" t="e">
            <v>#REF!</v>
          </cell>
          <cell r="W8" t="e">
            <v>#REF!</v>
          </cell>
          <cell r="Y8">
            <v>0</v>
          </cell>
          <cell r="AA8" t="e">
            <v>#REF!</v>
          </cell>
          <cell r="AC8" t="e">
            <v>#REF!</v>
          </cell>
        </row>
        <row r="9">
          <cell r="O9">
            <v>0</v>
          </cell>
          <cell r="S9" t="e">
            <v>#REF!</v>
          </cell>
          <cell r="U9" t="e">
            <v>#REF!</v>
          </cell>
          <cell r="W9" t="e">
            <v>#REF!</v>
          </cell>
          <cell r="Y9">
            <v>0</v>
          </cell>
          <cell r="AA9" t="e">
            <v>#REF!</v>
          </cell>
          <cell r="AC9" t="e">
            <v>#REF!</v>
          </cell>
        </row>
        <row r="10">
          <cell r="O10">
            <v>0</v>
          </cell>
          <cell r="S10" t="e">
            <v>#REF!</v>
          </cell>
          <cell r="U10" t="e">
            <v>#REF!</v>
          </cell>
          <cell r="W10" t="e">
            <v>#REF!</v>
          </cell>
          <cell r="Y10">
            <v>0</v>
          </cell>
          <cell r="AA10" t="e">
            <v>#REF!</v>
          </cell>
          <cell r="AC10" t="e">
            <v>#REF!</v>
          </cell>
        </row>
        <row r="11">
          <cell r="O11">
            <v>0</v>
          </cell>
          <cell r="S11" t="e">
            <v>#REF!</v>
          </cell>
          <cell r="U11" t="e">
            <v>#REF!</v>
          </cell>
          <cell r="W11" t="e">
            <v>#REF!</v>
          </cell>
          <cell r="Y11">
            <v>0</v>
          </cell>
          <cell r="AA11" t="e">
            <v>#REF!</v>
          </cell>
          <cell r="AC11" t="e">
            <v>#REF!</v>
          </cell>
        </row>
        <row r="12">
          <cell r="O12">
            <v>0</v>
          </cell>
          <cell r="S12" t="e">
            <v>#REF!</v>
          </cell>
          <cell r="U12" t="e">
            <v>#REF!</v>
          </cell>
          <cell r="W12" t="e">
            <v>#REF!</v>
          </cell>
          <cell r="Y12">
            <v>0</v>
          </cell>
          <cell r="AA12" t="e">
            <v>#REF!</v>
          </cell>
          <cell r="AC12" t="e">
            <v>#REF!</v>
          </cell>
        </row>
        <row r="13">
          <cell r="O13">
            <v>0</v>
          </cell>
          <cell r="S13" t="e">
            <v>#REF!</v>
          </cell>
          <cell r="U13" t="e">
            <v>#REF!</v>
          </cell>
          <cell r="W13" t="e">
            <v>#REF!</v>
          </cell>
          <cell r="Y13">
            <v>0</v>
          </cell>
          <cell r="AA13" t="e">
            <v>#REF!</v>
          </cell>
          <cell r="AC13" t="e">
            <v>#REF!</v>
          </cell>
        </row>
        <row r="14">
          <cell r="O14">
            <v>0</v>
          </cell>
          <cell r="S14" t="e">
            <v>#REF!</v>
          </cell>
          <cell r="U14" t="e">
            <v>#REF!</v>
          </cell>
          <cell r="W14" t="e">
            <v>#REF!</v>
          </cell>
          <cell r="Y14">
            <v>0</v>
          </cell>
          <cell r="AA14" t="e">
            <v>#REF!</v>
          </cell>
          <cell r="AC14" t="e">
            <v>#REF!</v>
          </cell>
        </row>
        <row r="15">
          <cell r="O15">
            <v>0</v>
          </cell>
          <cell r="S15" t="e">
            <v>#REF!</v>
          </cell>
          <cell r="U15" t="e">
            <v>#REF!</v>
          </cell>
          <cell r="W15" t="e">
            <v>#REF!</v>
          </cell>
          <cell r="Y15">
            <v>0</v>
          </cell>
          <cell r="AA15" t="e">
            <v>#REF!</v>
          </cell>
          <cell r="AC15" t="e">
            <v>#REF!</v>
          </cell>
        </row>
        <row r="16">
          <cell r="O16">
            <v>0</v>
          </cell>
          <cell r="S16" t="e">
            <v>#REF!</v>
          </cell>
          <cell r="U16" t="e">
            <v>#REF!</v>
          </cell>
          <cell r="W16" t="e">
            <v>#REF!</v>
          </cell>
          <cell r="Y16">
            <v>0</v>
          </cell>
          <cell r="AA16" t="e">
            <v>#REF!</v>
          </cell>
          <cell r="AC16" t="e">
            <v>#REF!</v>
          </cell>
        </row>
        <row r="17">
          <cell r="O17">
            <v>0</v>
          </cell>
          <cell r="S17" t="e">
            <v>#REF!</v>
          </cell>
          <cell r="U17" t="e">
            <v>#REF!</v>
          </cell>
          <cell r="W17" t="e">
            <v>#REF!</v>
          </cell>
          <cell r="Y17">
            <v>0</v>
          </cell>
          <cell r="AA17" t="e">
            <v>#REF!</v>
          </cell>
          <cell r="AC17" t="e">
            <v>#REF!</v>
          </cell>
        </row>
        <row r="18">
          <cell r="O18">
            <v>0</v>
          </cell>
          <cell r="S18" t="e">
            <v>#REF!</v>
          </cell>
          <cell r="U18" t="e">
            <v>#REF!</v>
          </cell>
          <cell r="W18" t="e">
            <v>#REF!</v>
          </cell>
          <cell r="Y18">
            <v>0</v>
          </cell>
          <cell r="AA18" t="e">
            <v>#REF!</v>
          </cell>
          <cell r="AC18" t="e">
            <v>#REF!</v>
          </cell>
        </row>
        <row r="19">
          <cell r="O19">
            <v>0</v>
          </cell>
          <cell r="S19" t="e">
            <v>#REF!</v>
          </cell>
          <cell r="U19" t="e">
            <v>#REF!</v>
          </cell>
          <cell r="W19" t="e">
            <v>#REF!</v>
          </cell>
          <cell r="Y19">
            <v>0</v>
          </cell>
          <cell r="AA19" t="e">
            <v>#REF!</v>
          </cell>
          <cell r="AC19" t="e">
            <v>#REF!</v>
          </cell>
        </row>
        <row r="20">
          <cell r="O20">
            <v>0</v>
          </cell>
          <cell r="S20" t="e">
            <v>#REF!</v>
          </cell>
          <cell r="U20" t="e">
            <v>#REF!</v>
          </cell>
          <cell r="W20" t="e">
            <v>#REF!</v>
          </cell>
          <cell r="Y20">
            <v>0</v>
          </cell>
          <cell r="AA20" t="e">
            <v>#REF!</v>
          </cell>
          <cell r="AC20" t="e">
            <v>#REF!</v>
          </cell>
        </row>
        <row r="21">
          <cell r="O21">
            <v>0</v>
          </cell>
          <cell r="S21" t="e">
            <v>#REF!</v>
          </cell>
          <cell r="U21" t="e">
            <v>#REF!</v>
          </cell>
          <cell r="W21" t="e">
            <v>#REF!</v>
          </cell>
          <cell r="Y21">
            <v>0</v>
          </cell>
          <cell r="AA21" t="e">
            <v>#REF!</v>
          </cell>
          <cell r="AC21" t="e">
            <v>#REF!</v>
          </cell>
        </row>
        <row r="22">
          <cell r="O22">
            <v>0</v>
          </cell>
          <cell r="S22" t="e">
            <v>#REF!</v>
          </cell>
          <cell r="U22" t="e">
            <v>#REF!</v>
          </cell>
          <cell r="W22" t="e">
            <v>#REF!</v>
          </cell>
          <cell r="Y22">
            <v>0</v>
          </cell>
          <cell r="AA22" t="e">
            <v>#REF!</v>
          </cell>
          <cell r="AC22" t="e">
            <v>#REF!</v>
          </cell>
        </row>
        <row r="23">
          <cell r="O23">
            <v>0</v>
          </cell>
          <cell r="S23" t="e">
            <v>#REF!</v>
          </cell>
          <cell r="U23" t="e">
            <v>#REF!</v>
          </cell>
          <cell r="W23" t="e">
            <v>#REF!</v>
          </cell>
          <cell r="Y23">
            <v>0</v>
          </cell>
          <cell r="AA23" t="e">
            <v>#REF!</v>
          </cell>
          <cell r="AC23" t="e">
            <v>#REF!</v>
          </cell>
        </row>
        <row r="24">
          <cell r="O24">
            <v>0</v>
          </cell>
          <cell r="S24" t="e">
            <v>#REF!</v>
          </cell>
          <cell r="U24" t="e">
            <v>#REF!</v>
          </cell>
          <cell r="W24" t="e">
            <v>#REF!</v>
          </cell>
          <cell r="Y24">
            <v>0</v>
          </cell>
          <cell r="AA24" t="e">
            <v>#REF!</v>
          </cell>
          <cell r="AC24" t="e">
            <v>#REF!</v>
          </cell>
        </row>
        <row r="25">
          <cell r="O25">
            <v>0</v>
          </cell>
          <cell r="S25" t="e">
            <v>#REF!</v>
          </cell>
          <cell r="U25" t="e">
            <v>#REF!</v>
          </cell>
          <cell r="W25" t="e">
            <v>#REF!</v>
          </cell>
          <cell r="Y25">
            <v>0</v>
          </cell>
          <cell r="AA25" t="e">
            <v>#REF!</v>
          </cell>
          <cell r="AC25" t="e">
            <v>#REF!</v>
          </cell>
        </row>
        <row r="26">
          <cell r="O26">
            <v>0</v>
          </cell>
          <cell r="S26" t="e">
            <v>#REF!</v>
          </cell>
          <cell r="U26" t="e">
            <v>#REF!</v>
          </cell>
          <cell r="W26" t="e">
            <v>#REF!</v>
          </cell>
          <cell r="Y26">
            <v>0</v>
          </cell>
          <cell r="AA26" t="e">
            <v>#REF!</v>
          </cell>
          <cell r="AC26" t="e">
            <v>#REF!</v>
          </cell>
        </row>
        <row r="27">
          <cell r="O27">
            <v>0</v>
          </cell>
          <cell r="S27" t="e">
            <v>#REF!</v>
          </cell>
          <cell r="U27" t="e">
            <v>#REF!</v>
          </cell>
          <cell r="W27" t="e">
            <v>#REF!</v>
          </cell>
          <cell r="Y27">
            <v>0</v>
          </cell>
          <cell r="AA27" t="e">
            <v>#REF!</v>
          </cell>
          <cell r="AC27" t="e">
            <v>#REF!</v>
          </cell>
        </row>
        <row r="28">
          <cell r="O28">
            <v>0</v>
          </cell>
          <cell r="S28" t="e">
            <v>#REF!</v>
          </cell>
          <cell r="U28" t="e">
            <v>#REF!</v>
          </cell>
          <cell r="W28" t="e">
            <v>#REF!</v>
          </cell>
          <cell r="Y28">
            <v>0</v>
          </cell>
          <cell r="AA28" t="e">
            <v>#REF!</v>
          </cell>
          <cell r="AC28" t="e">
            <v>#REF!</v>
          </cell>
        </row>
        <row r="29">
          <cell r="O29">
            <v>0</v>
          </cell>
          <cell r="S29" t="e">
            <v>#REF!</v>
          </cell>
          <cell r="U29" t="e">
            <v>#REF!</v>
          </cell>
          <cell r="W29" t="e">
            <v>#REF!</v>
          </cell>
          <cell r="Y29">
            <v>0</v>
          </cell>
          <cell r="AA29" t="e">
            <v>#REF!</v>
          </cell>
          <cell r="AC29" t="e">
            <v>#REF!</v>
          </cell>
        </row>
        <row r="30">
          <cell r="O30">
            <v>0</v>
          </cell>
          <cell r="S30" t="e">
            <v>#REF!</v>
          </cell>
          <cell r="U30" t="e">
            <v>#REF!</v>
          </cell>
          <cell r="W30" t="e">
            <v>#REF!</v>
          </cell>
          <cell r="Y30">
            <v>0</v>
          </cell>
          <cell r="AA30" t="e">
            <v>#REF!</v>
          </cell>
          <cell r="AC30" t="e">
            <v>#REF!</v>
          </cell>
        </row>
        <row r="31">
          <cell r="O31">
            <v>0</v>
          </cell>
          <cell r="S31">
            <v>0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C31">
            <v>0</v>
          </cell>
        </row>
        <row r="32">
          <cell r="O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</row>
        <row r="33">
          <cell r="O33">
            <v>0</v>
          </cell>
          <cell r="S33">
            <v>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C33">
            <v>0</v>
          </cell>
        </row>
        <row r="34">
          <cell r="O34">
            <v>0</v>
          </cell>
          <cell r="S34" t="e">
            <v>#REF!</v>
          </cell>
          <cell r="U34" t="e">
            <v>#REF!</v>
          </cell>
          <cell r="W34" t="e">
            <v>#REF!</v>
          </cell>
          <cell r="Y34">
            <v>0</v>
          </cell>
          <cell r="AA34" t="e">
            <v>#REF!</v>
          </cell>
          <cell r="AC34" t="e">
            <v>#REF!</v>
          </cell>
        </row>
        <row r="35">
          <cell r="O35">
            <v>0</v>
          </cell>
          <cell r="S35" t="e">
            <v>#REF!</v>
          </cell>
          <cell r="U35" t="e">
            <v>#REF!</v>
          </cell>
          <cell r="W35" t="e">
            <v>#REF!</v>
          </cell>
          <cell r="Y35">
            <v>0</v>
          </cell>
          <cell r="AA35" t="e">
            <v>#REF!</v>
          </cell>
          <cell r="AC35" t="e">
            <v>#REF!</v>
          </cell>
        </row>
        <row r="36">
          <cell r="O36">
            <v>0</v>
          </cell>
          <cell r="S36" t="e">
            <v>#REF!</v>
          </cell>
          <cell r="U36" t="e">
            <v>#REF!</v>
          </cell>
          <cell r="W36" t="e">
            <v>#REF!</v>
          </cell>
          <cell r="Y36">
            <v>0</v>
          </cell>
          <cell r="AA36" t="e">
            <v>#REF!</v>
          </cell>
          <cell r="AC36" t="e">
            <v>#REF!</v>
          </cell>
        </row>
        <row r="37">
          <cell r="O37">
            <v>0</v>
          </cell>
          <cell r="S37" t="e">
            <v>#REF!</v>
          </cell>
          <cell r="U37" t="e">
            <v>#REF!</v>
          </cell>
          <cell r="W37" t="e">
            <v>#REF!</v>
          </cell>
          <cell r="Y37">
            <v>0</v>
          </cell>
          <cell r="AA37" t="e">
            <v>#REF!</v>
          </cell>
          <cell r="AC37" t="e">
            <v>#REF!</v>
          </cell>
        </row>
        <row r="38">
          <cell r="O38">
            <v>0</v>
          </cell>
          <cell r="S38" t="e">
            <v>#REF!</v>
          </cell>
          <cell r="U38" t="e">
            <v>#REF!</v>
          </cell>
          <cell r="W38" t="e">
            <v>#REF!</v>
          </cell>
          <cell r="Y38">
            <v>0</v>
          </cell>
          <cell r="AA38" t="e">
            <v>#REF!</v>
          </cell>
          <cell r="AC38" t="e">
            <v>#REF!</v>
          </cell>
        </row>
        <row r="39">
          <cell r="O39">
            <v>0</v>
          </cell>
          <cell r="S39" t="e">
            <v>#REF!</v>
          </cell>
          <cell r="U39" t="e">
            <v>#REF!</v>
          </cell>
          <cell r="W39" t="e">
            <v>#REF!</v>
          </cell>
          <cell r="Y39">
            <v>0</v>
          </cell>
          <cell r="AA39" t="e">
            <v>#REF!</v>
          </cell>
          <cell r="AC39" t="e">
            <v>#REF!</v>
          </cell>
        </row>
        <row r="40">
          <cell r="O40">
            <v>0</v>
          </cell>
          <cell r="S40" t="e">
            <v>#REF!</v>
          </cell>
          <cell r="U40" t="e">
            <v>#REF!</v>
          </cell>
          <cell r="W40" t="e">
            <v>#REF!</v>
          </cell>
          <cell r="Y40">
            <v>0</v>
          </cell>
          <cell r="AA40" t="e">
            <v>#REF!</v>
          </cell>
          <cell r="AC40" t="e">
            <v>#REF!</v>
          </cell>
        </row>
        <row r="41">
          <cell r="O41">
            <v>0</v>
          </cell>
          <cell r="S41" t="e">
            <v>#REF!</v>
          </cell>
          <cell r="U41" t="e">
            <v>#REF!</v>
          </cell>
          <cell r="W41" t="e">
            <v>#REF!</v>
          </cell>
          <cell r="Y41">
            <v>0</v>
          </cell>
          <cell r="AA41" t="e">
            <v>#REF!</v>
          </cell>
          <cell r="AC41" t="e">
            <v>#REF!</v>
          </cell>
        </row>
        <row r="42">
          <cell r="O42">
            <v>0</v>
          </cell>
          <cell r="S42" t="e">
            <v>#REF!</v>
          </cell>
          <cell r="U42" t="e">
            <v>#REF!</v>
          </cell>
          <cell r="W42" t="e">
            <v>#REF!</v>
          </cell>
          <cell r="Y42">
            <v>0</v>
          </cell>
          <cell r="AA42" t="e">
            <v>#REF!</v>
          </cell>
          <cell r="AC42" t="e">
            <v>#REF!</v>
          </cell>
        </row>
        <row r="43">
          <cell r="O43">
            <v>0</v>
          </cell>
          <cell r="S43" t="e">
            <v>#REF!</v>
          </cell>
          <cell r="U43" t="e">
            <v>#REF!</v>
          </cell>
          <cell r="W43" t="e">
            <v>#REF!</v>
          </cell>
          <cell r="Y43">
            <v>0</v>
          </cell>
          <cell r="AA43" t="e">
            <v>#REF!</v>
          </cell>
          <cell r="AC43" t="e">
            <v>#REF!</v>
          </cell>
        </row>
        <row r="44">
          <cell r="O44">
            <v>0</v>
          </cell>
          <cell r="S44" t="e">
            <v>#REF!</v>
          </cell>
          <cell r="U44" t="e">
            <v>#REF!</v>
          </cell>
          <cell r="W44" t="e">
            <v>#REF!</v>
          </cell>
          <cell r="Y44">
            <v>0</v>
          </cell>
          <cell r="AA44" t="e">
            <v>#REF!</v>
          </cell>
          <cell r="AC44" t="e">
            <v>#REF!</v>
          </cell>
        </row>
        <row r="45">
          <cell r="O45">
            <v>0</v>
          </cell>
          <cell r="S45" t="e">
            <v>#REF!</v>
          </cell>
          <cell r="U45" t="e">
            <v>#REF!</v>
          </cell>
          <cell r="W45" t="e">
            <v>#REF!</v>
          </cell>
          <cell r="Y45">
            <v>0</v>
          </cell>
          <cell r="AA45" t="e">
            <v>#REF!</v>
          </cell>
          <cell r="AC45" t="e">
            <v>#REF!</v>
          </cell>
        </row>
        <row r="46">
          <cell r="O46">
            <v>0</v>
          </cell>
          <cell r="S46" t="e">
            <v>#REF!</v>
          </cell>
          <cell r="U46" t="e">
            <v>#REF!</v>
          </cell>
          <cell r="W46" t="e">
            <v>#REF!</v>
          </cell>
          <cell r="Y46">
            <v>0</v>
          </cell>
          <cell r="AA46" t="e">
            <v>#REF!</v>
          </cell>
          <cell r="AC46" t="e">
            <v>#REF!</v>
          </cell>
        </row>
        <row r="47">
          <cell r="O47">
            <v>0</v>
          </cell>
          <cell r="S47" t="e">
            <v>#REF!</v>
          </cell>
          <cell r="U47" t="e">
            <v>#REF!</v>
          </cell>
          <cell r="W47" t="e">
            <v>#REF!</v>
          </cell>
          <cell r="Y47">
            <v>0</v>
          </cell>
          <cell r="AA47" t="e">
            <v>#REF!</v>
          </cell>
          <cell r="AC47" t="e">
            <v>#REF!</v>
          </cell>
        </row>
        <row r="48">
          <cell r="O48">
            <v>0</v>
          </cell>
          <cell r="S48" t="e">
            <v>#REF!</v>
          </cell>
          <cell r="U48" t="e">
            <v>#REF!</v>
          </cell>
          <cell r="W48" t="e">
            <v>#REF!</v>
          </cell>
          <cell r="Y48">
            <v>0</v>
          </cell>
          <cell r="AA48" t="e">
            <v>#REF!</v>
          </cell>
          <cell r="AC48" t="e">
            <v>#REF!</v>
          </cell>
        </row>
        <row r="49">
          <cell r="O49">
            <v>0</v>
          </cell>
          <cell r="S49" t="e">
            <v>#REF!</v>
          </cell>
          <cell r="U49" t="e">
            <v>#REF!</v>
          </cell>
          <cell r="W49" t="e">
            <v>#REF!</v>
          </cell>
          <cell r="Y49">
            <v>0</v>
          </cell>
          <cell r="AA49" t="e">
            <v>#REF!</v>
          </cell>
          <cell r="AC49" t="e">
            <v>#REF!</v>
          </cell>
        </row>
        <row r="50">
          <cell r="O50">
            <v>0</v>
          </cell>
          <cell r="S50" t="e">
            <v>#REF!</v>
          </cell>
          <cell r="U50" t="e">
            <v>#REF!</v>
          </cell>
          <cell r="W50" t="e">
            <v>#REF!</v>
          </cell>
          <cell r="Y50">
            <v>0</v>
          </cell>
          <cell r="AA50" t="e">
            <v>#REF!</v>
          </cell>
          <cell r="AC50" t="e">
            <v>#REF!</v>
          </cell>
        </row>
      </sheetData>
      <sheetData sheetId="4"/>
      <sheetData sheetId="5">
        <row r="4">
          <cell r="P4">
            <v>0</v>
          </cell>
          <cell r="R4">
            <v>0</v>
          </cell>
          <cell r="T4">
            <v>0</v>
          </cell>
          <cell r="V4">
            <v>0</v>
          </cell>
          <cell r="X4">
            <v>0</v>
          </cell>
          <cell r="Z4">
            <v>0</v>
          </cell>
        </row>
        <row r="5"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</row>
        <row r="6">
          <cell r="P6">
            <v>0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0</v>
          </cell>
        </row>
        <row r="7"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</row>
        <row r="8"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</row>
        <row r="9"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</row>
        <row r="10">
          <cell r="P10">
            <v>0</v>
          </cell>
          <cell r="R10">
            <v>0</v>
          </cell>
          <cell r="T10">
            <v>0</v>
          </cell>
          <cell r="V10">
            <v>0</v>
          </cell>
          <cell r="X10">
            <v>0</v>
          </cell>
          <cell r="Z10">
            <v>0</v>
          </cell>
        </row>
        <row r="11"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</row>
        <row r="12"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  <cell r="Z12">
            <v>0</v>
          </cell>
        </row>
        <row r="13"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  <cell r="Z13">
            <v>0</v>
          </cell>
        </row>
        <row r="14"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</row>
        <row r="15"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</row>
        <row r="16">
          <cell r="P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</row>
        <row r="17"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</row>
        <row r="18"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</row>
        <row r="19"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</row>
        <row r="20"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</row>
        <row r="21"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</row>
        <row r="22"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</row>
        <row r="23"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</row>
        <row r="24"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</row>
        <row r="25"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</row>
        <row r="26"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Z26">
            <v>0</v>
          </cell>
        </row>
        <row r="27"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</row>
        <row r="28"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</row>
        <row r="29"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</row>
        <row r="30"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</row>
        <row r="31"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</row>
        <row r="32"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</row>
        <row r="33"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</row>
        <row r="34"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</row>
        <row r="35"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</row>
        <row r="36"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</row>
        <row r="37"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</row>
        <row r="38"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</row>
        <row r="39"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</row>
        <row r="40"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</row>
        <row r="41"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4"/>
  <sheetViews>
    <sheetView zoomScale="85" zoomScaleNormal="85" workbookViewId="0">
      <selection activeCell="B43" sqref="B43"/>
    </sheetView>
  </sheetViews>
  <sheetFormatPr defaultRowHeight="14.4" x14ac:dyDescent="0.3"/>
  <cols>
    <col min="1" max="1" width="80.109375" style="1" bestFit="1" customWidth="1"/>
    <col min="2" max="2" width="74.88671875" bestFit="1" customWidth="1"/>
    <col min="3" max="3" width="4.88671875" style="19" bestFit="1" customWidth="1"/>
  </cols>
  <sheetData>
    <row r="1" spans="1:3" ht="15" thickBot="1" x14ac:dyDescent="0.35">
      <c r="A1" s="56" t="s">
        <v>1</v>
      </c>
      <c r="B1" s="57" t="s">
        <v>76</v>
      </c>
      <c r="C1" s="58" t="s">
        <v>93</v>
      </c>
    </row>
    <row r="2" spans="1:3" x14ac:dyDescent="0.3">
      <c r="A2" s="55" t="s">
        <v>2</v>
      </c>
      <c r="B2" s="55" t="s">
        <v>3</v>
      </c>
      <c r="C2" s="25">
        <v>77</v>
      </c>
    </row>
    <row r="3" spans="1:3" x14ac:dyDescent="0.3">
      <c r="A3" s="1" t="s">
        <v>3</v>
      </c>
      <c r="B3" s="1" t="s">
        <v>4</v>
      </c>
      <c r="C3" s="16"/>
    </row>
    <row r="4" spans="1:3" x14ac:dyDescent="0.3">
      <c r="A4" s="1" t="s">
        <v>4</v>
      </c>
      <c r="B4" s="1" t="s">
        <v>9</v>
      </c>
      <c r="C4" s="24">
        <v>13</v>
      </c>
    </row>
    <row r="5" spans="1:3" x14ac:dyDescent="0.3">
      <c r="A5" s="1" t="s">
        <v>5</v>
      </c>
      <c r="B5" s="1" t="s">
        <v>10</v>
      </c>
      <c r="C5" s="16">
        <v>5</v>
      </c>
    </row>
    <row r="6" spans="1:3" x14ac:dyDescent="0.3">
      <c r="A6" s="1" t="s">
        <v>6</v>
      </c>
      <c r="B6" s="1" t="s">
        <v>11</v>
      </c>
      <c r="C6" s="25">
        <v>9</v>
      </c>
    </row>
    <row r="7" spans="1:3" x14ac:dyDescent="0.3">
      <c r="A7" s="1" t="s">
        <v>7</v>
      </c>
      <c r="B7" s="1" t="s">
        <v>12</v>
      </c>
      <c r="C7" s="25">
        <v>22</v>
      </c>
    </row>
    <row r="8" spans="1:3" x14ac:dyDescent="0.3">
      <c r="A8" s="1" t="s">
        <v>8</v>
      </c>
      <c r="B8" s="1" t="s">
        <v>13</v>
      </c>
      <c r="C8" s="16">
        <v>121</v>
      </c>
    </row>
    <row r="9" spans="1:3" x14ac:dyDescent="0.3">
      <c r="A9" s="1" t="s">
        <v>9</v>
      </c>
      <c r="B9" s="1" t="s">
        <v>14</v>
      </c>
      <c r="C9" s="16">
        <v>6</v>
      </c>
    </row>
    <row r="10" spans="1:3" x14ac:dyDescent="0.3">
      <c r="A10" s="1" t="s">
        <v>10</v>
      </c>
      <c r="B10" s="1" t="s">
        <v>21</v>
      </c>
      <c r="C10" s="16">
        <v>45</v>
      </c>
    </row>
    <row r="11" spans="1:3" x14ac:dyDescent="0.3">
      <c r="A11" s="1" t="s">
        <v>11</v>
      </c>
      <c r="B11" s="1" t="s">
        <v>22</v>
      </c>
      <c r="C11" s="16">
        <v>11</v>
      </c>
    </row>
    <row r="12" spans="1:3" x14ac:dyDescent="0.3">
      <c r="A12" s="1" t="s">
        <v>12</v>
      </c>
      <c r="B12" s="1" t="s">
        <v>25</v>
      </c>
      <c r="C12" s="16">
        <v>10</v>
      </c>
    </row>
    <row r="13" spans="1:3" x14ac:dyDescent="0.3">
      <c r="A13" s="1" t="s">
        <v>13</v>
      </c>
      <c r="B13" s="1" t="s">
        <v>26</v>
      </c>
      <c r="C13" s="16"/>
    </row>
    <row r="14" spans="1:3" x14ac:dyDescent="0.3">
      <c r="A14" s="1" t="s">
        <v>14</v>
      </c>
      <c r="B14" s="1" t="s">
        <v>27</v>
      </c>
      <c r="C14" s="16">
        <v>0</v>
      </c>
    </row>
    <row r="15" spans="1:3" x14ac:dyDescent="0.3">
      <c r="A15" s="1" t="s">
        <v>15</v>
      </c>
      <c r="B15" s="1" t="s">
        <v>28</v>
      </c>
      <c r="C15" s="16"/>
    </row>
    <row r="16" spans="1:3" x14ac:dyDescent="0.3">
      <c r="A16" s="1" t="s">
        <v>16</v>
      </c>
      <c r="B16" s="1" t="s">
        <v>29</v>
      </c>
      <c r="C16" s="16">
        <v>7</v>
      </c>
    </row>
    <row r="17" spans="1:3" x14ac:dyDescent="0.3">
      <c r="A17" s="1" t="s">
        <v>17</v>
      </c>
      <c r="B17" s="1" t="s">
        <v>30</v>
      </c>
      <c r="C17" s="16"/>
    </row>
    <row r="18" spans="1:3" x14ac:dyDescent="0.3">
      <c r="A18" s="1" t="s">
        <v>18</v>
      </c>
      <c r="B18" s="1" t="s">
        <v>31</v>
      </c>
      <c r="C18" s="16">
        <v>14</v>
      </c>
    </row>
    <row r="19" spans="1:3" x14ac:dyDescent="0.3">
      <c r="A19" s="1" t="s">
        <v>19</v>
      </c>
      <c r="B19" s="1" t="s">
        <v>32</v>
      </c>
      <c r="C19" s="16"/>
    </row>
    <row r="20" spans="1:3" x14ac:dyDescent="0.3">
      <c r="A20" s="1" t="s">
        <v>20</v>
      </c>
      <c r="B20" s="1" t="s">
        <v>33</v>
      </c>
      <c r="C20" s="16"/>
    </row>
    <row r="21" spans="1:3" x14ac:dyDescent="0.3">
      <c r="A21" s="1" t="s">
        <v>21</v>
      </c>
      <c r="B21" s="1" t="s">
        <v>34</v>
      </c>
      <c r="C21" s="16"/>
    </row>
    <row r="22" spans="1:3" x14ac:dyDescent="0.3">
      <c r="A22" s="1" t="s">
        <v>22</v>
      </c>
      <c r="B22" s="1" t="s">
        <v>38</v>
      </c>
      <c r="C22" s="16"/>
    </row>
    <row r="23" spans="1:3" x14ac:dyDescent="0.3">
      <c r="A23" s="1" t="s">
        <v>23</v>
      </c>
      <c r="B23" s="1" t="s">
        <v>39</v>
      </c>
      <c r="C23" s="16">
        <v>44</v>
      </c>
    </row>
    <row r="24" spans="1:3" x14ac:dyDescent="0.3">
      <c r="A24" s="1" t="s">
        <v>24</v>
      </c>
      <c r="B24" s="1" t="s">
        <v>40</v>
      </c>
      <c r="C24" s="16">
        <v>1300</v>
      </c>
    </row>
    <row r="25" spans="1:3" x14ac:dyDescent="0.3">
      <c r="A25" s="1" t="s">
        <v>25</v>
      </c>
      <c r="B25" s="1" t="s">
        <v>41</v>
      </c>
      <c r="C25" s="16">
        <v>26</v>
      </c>
    </row>
    <row r="26" spans="1:3" x14ac:dyDescent="0.3">
      <c r="A26" s="1" t="s">
        <v>26</v>
      </c>
      <c r="B26" s="1" t="s">
        <v>42</v>
      </c>
      <c r="C26" s="16">
        <v>10</v>
      </c>
    </row>
    <row r="27" spans="1:3" x14ac:dyDescent="0.3">
      <c r="A27" s="1" t="s">
        <v>27</v>
      </c>
      <c r="B27" s="1" t="s">
        <v>43</v>
      </c>
      <c r="C27" s="16">
        <v>44</v>
      </c>
    </row>
    <row r="28" spans="1:3" x14ac:dyDescent="0.3">
      <c r="A28" s="1" t="s">
        <v>28</v>
      </c>
      <c r="B28" s="1" t="s">
        <v>49</v>
      </c>
      <c r="C28" s="16">
        <v>2</v>
      </c>
    </row>
    <row r="29" spans="1:3" x14ac:dyDescent="0.3">
      <c r="A29" s="1" t="s">
        <v>29</v>
      </c>
      <c r="B29" s="1" t="s">
        <v>50</v>
      </c>
      <c r="C29" s="16">
        <v>54</v>
      </c>
    </row>
    <row r="30" spans="1:3" x14ac:dyDescent="0.3">
      <c r="A30" s="1" t="s">
        <v>30</v>
      </c>
      <c r="B30" s="1" t="s">
        <v>51</v>
      </c>
      <c r="C30" s="16">
        <v>188</v>
      </c>
    </row>
    <row r="31" spans="1:3" x14ac:dyDescent="0.3">
      <c r="A31" s="1" t="s">
        <v>31</v>
      </c>
      <c r="B31" s="1" t="s">
        <v>65</v>
      </c>
      <c r="C31" s="16"/>
    </row>
    <row r="32" spans="1:3" x14ac:dyDescent="0.3">
      <c r="A32" s="1" t="s">
        <v>32</v>
      </c>
      <c r="B32" s="1" t="s">
        <v>66</v>
      </c>
      <c r="C32" s="16">
        <v>3</v>
      </c>
    </row>
    <row r="33" spans="1:3" x14ac:dyDescent="0.3">
      <c r="A33" s="1" t="s">
        <v>33</v>
      </c>
      <c r="B33" s="1" t="s">
        <v>68</v>
      </c>
      <c r="C33" s="16">
        <v>5</v>
      </c>
    </row>
    <row r="34" spans="1:3" x14ac:dyDescent="0.3">
      <c r="A34" s="1" t="s">
        <v>34</v>
      </c>
      <c r="B34" s="1" t="s">
        <v>69</v>
      </c>
      <c r="C34" s="16">
        <v>1</v>
      </c>
    </row>
    <row r="35" spans="1:3" x14ac:dyDescent="0.3">
      <c r="A35" s="1" t="s">
        <v>35</v>
      </c>
      <c r="B35" s="1" t="s">
        <v>70</v>
      </c>
      <c r="C35" s="16">
        <v>7</v>
      </c>
    </row>
    <row r="36" spans="1:3" x14ac:dyDescent="0.3">
      <c r="A36" s="1" t="s">
        <v>36</v>
      </c>
      <c r="C36" s="39">
        <v>0</v>
      </c>
    </row>
    <row r="37" spans="1:3" x14ac:dyDescent="0.3">
      <c r="A37" s="1" t="s">
        <v>37</v>
      </c>
      <c r="C37" s="39">
        <v>0</v>
      </c>
    </row>
    <row r="38" spans="1:3" x14ac:dyDescent="0.3">
      <c r="A38" s="1" t="s">
        <v>38</v>
      </c>
      <c r="C38" s="39">
        <v>0</v>
      </c>
    </row>
    <row r="39" spans="1:3" x14ac:dyDescent="0.3">
      <c r="A39" s="1" t="s">
        <v>39</v>
      </c>
      <c r="C39" s="39">
        <v>0</v>
      </c>
    </row>
    <row r="40" spans="1:3" x14ac:dyDescent="0.3">
      <c r="A40" s="1" t="s">
        <v>40</v>
      </c>
      <c r="C40" s="39">
        <v>0</v>
      </c>
    </row>
    <row r="41" spans="1:3" x14ac:dyDescent="0.3">
      <c r="A41" s="1" t="s">
        <v>41</v>
      </c>
      <c r="C41" s="39">
        <v>0</v>
      </c>
    </row>
    <row r="42" spans="1:3" x14ac:dyDescent="0.3">
      <c r="A42" s="1" t="s">
        <v>42</v>
      </c>
      <c r="C42" s="39">
        <v>0</v>
      </c>
    </row>
    <row r="43" spans="1:3" x14ac:dyDescent="0.3">
      <c r="A43" s="1" t="s">
        <v>43</v>
      </c>
      <c r="C43" s="39">
        <v>0</v>
      </c>
    </row>
    <row r="44" spans="1:3" x14ac:dyDescent="0.3">
      <c r="A44" s="1" t="s">
        <v>44</v>
      </c>
      <c r="C44" s="39">
        <v>0</v>
      </c>
    </row>
    <row r="45" spans="1:3" x14ac:dyDescent="0.3">
      <c r="A45" s="1" t="s">
        <v>45</v>
      </c>
      <c r="C45" s="39">
        <v>0</v>
      </c>
    </row>
    <row r="46" spans="1:3" x14ac:dyDescent="0.3">
      <c r="A46" s="1" t="s">
        <v>46</v>
      </c>
      <c r="C46" s="39">
        <v>0</v>
      </c>
    </row>
    <row r="47" spans="1:3" x14ac:dyDescent="0.3">
      <c r="A47" s="1" t="s">
        <v>47</v>
      </c>
      <c r="C47" s="39">
        <v>0</v>
      </c>
    </row>
    <row r="48" spans="1:3" x14ac:dyDescent="0.3">
      <c r="A48" s="1" t="s">
        <v>48</v>
      </c>
      <c r="C48" s="39">
        <v>0</v>
      </c>
    </row>
    <row r="49" spans="1:3" x14ac:dyDescent="0.3">
      <c r="A49" s="1" t="s">
        <v>49</v>
      </c>
      <c r="C49"/>
    </row>
    <row r="50" spans="1:3" x14ac:dyDescent="0.3">
      <c r="A50" s="1" t="s">
        <v>50</v>
      </c>
      <c r="C50"/>
    </row>
    <row r="51" spans="1:3" x14ac:dyDescent="0.3">
      <c r="A51" s="1" t="s">
        <v>51</v>
      </c>
      <c r="C51"/>
    </row>
    <row r="52" spans="1:3" x14ac:dyDescent="0.3">
      <c r="A52" s="1" t="s">
        <v>52</v>
      </c>
      <c r="C52"/>
    </row>
    <row r="53" spans="1:3" x14ac:dyDescent="0.3">
      <c r="A53" s="1" t="s">
        <v>53</v>
      </c>
      <c r="C53"/>
    </row>
    <row r="54" spans="1:3" x14ac:dyDescent="0.3">
      <c r="A54" s="1" t="s">
        <v>54</v>
      </c>
      <c r="C54"/>
    </row>
    <row r="55" spans="1:3" x14ac:dyDescent="0.3">
      <c r="A55" s="1" t="s">
        <v>55</v>
      </c>
      <c r="C55"/>
    </row>
    <row r="56" spans="1:3" x14ac:dyDescent="0.3">
      <c r="A56" s="1" t="s">
        <v>56</v>
      </c>
      <c r="C56"/>
    </row>
    <row r="57" spans="1:3" x14ac:dyDescent="0.3">
      <c r="A57" s="1" t="s">
        <v>57</v>
      </c>
      <c r="C57"/>
    </row>
    <row r="58" spans="1:3" x14ac:dyDescent="0.3">
      <c r="A58" s="1" t="s">
        <v>58</v>
      </c>
      <c r="C58"/>
    </row>
    <row r="59" spans="1:3" x14ac:dyDescent="0.3">
      <c r="A59" s="1" t="s">
        <v>59</v>
      </c>
      <c r="C59"/>
    </row>
    <row r="60" spans="1:3" x14ac:dyDescent="0.3">
      <c r="A60" s="1" t="s">
        <v>60</v>
      </c>
      <c r="C60"/>
    </row>
    <row r="61" spans="1:3" x14ac:dyDescent="0.3">
      <c r="A61" s="1" t="s">
        <v>61</v>
      </c>
      <c r="C61"/>
    </row>
    <row r="62" spans="1:3" x14ac:dyDescent="0.3">
      <c r="A62" s="1" t="s">
        <v>62</v>
      </c>
      <c r="C62"/>
    </row>
    <row r="63" spans="1:3" x14ac:dyDescent="0.3">
      <c r="A63" s="1" t="s">
        <v>63</v>
      </c>
      <c r="C63"/>
    </row>
    <row r="64" spans="1:3" x14ac:dyDescent="0.3">
      <c r="A64" s="1" t="s">
        <v>64</v>
      </c>
      <c r="C64"/>
    </row>
    <row r="65" spans="1:3" x14ac:dyDescent="0.3">
      <c r="A65" s="1" t="s">
        <v>65</v>
      </c>
      <c r="C65"/>
    </row>
    <row r="66" spans="1:3" x14ac:dyDescent="0.3">
      <c r="A66" s="1" t="s">
        <v>66</v>
      </c>
      <c r="C66"/>
    </row>
    <row r="67" spans="1:3" x14ac:dyDescent="0.3">
      <c r="A67" s="1" t="s">
        <v>67</v>
      </c>
      <c r="C67"/>
    </row>
    <row r="68" spans="1:3" x14ac:dyDescent="0.3">
      <c r="A68" s="1" t="s">
        <v>68</v>
      </c>
      <c r="C68"/>
    </row>
    <row r="69" spans="1:3" x14ac:dyDescent="0.3">
      <c r="A69" s="1" t="s">
        <v>69</v>
      </c>
      <c r="C69"/>
    </row>
    <row r="70" spans="1:3" x14ac:dyDescent="0.3">
      <c r="A70" s="1" t="s">
        <v>70</v>
      </c>
      <c r="C70"/>
    </row>
    <row r="71" spans="1:3" x14ac:dyDescent="0.3">
      <c r="A71" s="1" t="s">
        <v>71</v>
      </c>
      <c r="C71"/>
    </row>
    <row r="72" spans="1:3" x14ac:dyDescent="0.3">
      <c r="C72"/>
    </row>
    <row r="73" spans="1:3" x14ac:dyDescent="0.3">
      <c r="C73"/>
    </row>
    <row r="74" spans="1:3" x14ac:dyDescent="0.3">
      <c r="C74"/>
    </row>
    <row r="75" spans="1:3" x14ac:dyDescent="0.3">
      <c r="C75"/>
    </row>
    <row r="76" spans="1:3" x14ac:dyDescent="0.3">
      <c r="C76"/>
    </row>
    <row r="77" spans="1:3" x14ac:dyDescent="0.3">
      <c r="C77"/>
    </row>
    <row r="78" spans="1:3" x14ac:dyDescent="0.3">
      <c r="C78"/>
    </row>
    <row r="79" spans="1:3" x14ac:dyDescent="0.3">
      <c r="C79"/>
    </row>
    <row r="80" spans="1:3" x14ac:dyDescent="0.3">
      <c r="C80"/>
    </row>
    <row r="81" spans="3:3" x14ac:dyDescent="0.3">
      <c r="C81"/>
    </row>
    <row r="82" spans="3:3" x14ac:dyDescent="0.3">
      <c r="C82"/>
    </row>
    <row r="83" spans="3:3" x14ac:dyDescent="0.3">
      <c r="C83"/>
    </row>
    <row r="84" spans="3:3" x14ac:dyDescent="0.3">
      <c r="C84"/>
    </row>
    <row r="85" spans="3:3" x14ac:dyDescent="0.3">
      <c r="C85"/>
    </row>
    <row r="86" spans="3:3" x14ac:dyDescent="0.3">
      <c r="C86"/>
    </row>
    <row r="87" spans="3:3" x14ac:dyDescent="0.3">
      <c r="C87"/>
    </row>
    <row r="88" spans="3:3" x14ac:dyDescent="0.3">
      <c r="C88"/>
    </row>
    <row r="89" spans="3:3" x14ac:dyDescent="0.3">
      <c r="C89"/>
    </row>
    <row r="90" spans="3:3" x14ac:dyDescent="0.3">
      <c r="C90"/>
    </row>
    <row r="91" spans="3:3" x14ac:dyDescent="0.3">
      <c r="C91"/>
    </row>
    <row r="92" spans="3:3" x14ac:dyDescent="0.3">
      <c r="C92"/>
    </row>
    <row r="93" spans="3:3" x14ac:dyDescent="0.3">
      <c r="C93"/>
    </row>
    <row r="94" spans="3:3" x14ac:dyDescent="0.3">
      <c r="C94"/>
    </row>
    <row r="95" spans="3:3" x14ac:dyDescent="0.3">
      <c r="C95"/>
    </row>
    <row r="96" spans="3:3" x14ac:dyDescent="0.3">
      <c r="C96"/>
    </row>
    <row r="97" spans="3:3" x14ac:dyDescent="0.3">
      <c r="C97"/>
    </row>
    <row r="98" spans="3:3" x14ac:dyDescent="0.3">
      <c r="C98"/>
    </row>
    <row r="99" spans="3:3" x14ac:dyDescent="0.3">
      <c r="C99"/>
    </row>
    <row r="100" spans="3:3" x14ac:dyDescent="0.3">
      <c r="C100"/>
    </row>
    <row r="101" spans="3:3" x14ac:dyDescent="0.3">
      <c r="C101"/>
    </row>
    <row r="102" spans="3:3" x14ac:dyDescent="0.3">
      <c r="C102"/>
    </row>
    <row r="103" spans="3:3" x14ac:dyDescent="0.3">
      <c r="C103"/>
    </row>
    <row r="104" spans="3:3" x14ac:dyDescent="0.3">
      <c r="C104"/>
    </row>
    <row r="105" spans="3:3" x14ac:dyDescent="0.3">
      <c r="C105"/>
    </row>
    <row r="106" spans="3:3" x14ac:dyDescent="0.3">
      <c r="C106"/>
    </row>
    <row r="107" spans="3:3" x14ac:dyDescent="0.3">
      <c r="C107"/>
    </row>
    <row r="108" spans="3:3" x14ac:dyDescent="0.3">
      <c r="C108"/>
    </row>
    <row r="109" spans="3:3" x14ac:dyDescent="0.3">
      <c r="C109"/>
    </row>
    <row r="110" spans="3:3" x14ac:dyDescent="0.3">
      <c r="C110"/>
    </row>
    <row r="111" spans="3:3" x14ac:dyDescent="0.3">
      <c r="C111"/>
    </row>
    <row r="112" spans="3:3" x14ac:dyDescent="0.3">
      <c r="C112"/>
    </row>
    <row r="113" spans="3:3" x14ac:dyDescent="0.3">
      <c r="C113"/>
    </row>
    <row r="114" spans="3:3" x14ac:dyDescent="0.3">
      <c r="C114"/>
    </row>
    <row r="115" spans="3:3" x14ac:dyDescent="0.3">
      <c r="C115"/>
    </row>
    <row r="116" spans="3:3" x14ac:dyDescent="0.3">
      <c r="C116"/>
    </row>
    <row r="117" spans="3:3" x14ac:dyDescent="0.3">
      <c r="C117"/>
    </row>
    <row r="118" spans="3:3" x14ac:dyDescent="0.3">
      <c r="C118"/>
    </row>
    <row r="119" spans="3:3" x14ac:dyDescent="0.3">
      <c r="C119"/>
    </row>
    <row r="120" spans="3:3" x14ac:dyDescent="0.3">
      <c r="C120"/>
    </row>
    <row r="121" spans="3:3" x14ac:dyDescent="0.3">
      <c r="C121"/>
    </row>
    <row r="122" spans="3:3" x14ac:dyDescent="0.3">
      <c r="C122"/>
    </row>
    <row r="123" spans="3:3" x14ac:dyDescent="0.3">
      <c r="C123"/>
    </row>
    <row r="124" spans="3:3" x14ac:dyDescent="0.3">
      <c r="C124"/>
    </row>
    <row r="125" spans="3:3" x14ac:dyDescent="0.3">
      <c r="C125"/>
    </row>
    <row r="126" spans="3:3" x14ac:dyDescent="0.3">
      <c r="C126"/>
    </row>
    <row r="127" spans="3:3" x14ac:dyDescent="0.3">
      <c r="C127"/>
    </row>
    <row r="128" spans="3:3" x14ac:dyDescent="0.3">
      <c r="C128"/>
    </row>
    <row r="129" spans="3:3" x14ac:dyDescent="0.3">
      <c r="C129"/>
    </row>
    <row r="130" spans="3:3" x14ac:dyDescent="0.3">
      <c r="C130"/>
    </row>
    <row r="131" spans="3:3" x14ac:dyDescent="0.3">
      <c r="C131"/>
    </row>
    <row r="132" spans="3:3" x14ac:dyDescent="0.3">
      <c r="C132"/>
    </row>
    <row r="133" spans="3:3" x14ac:dyDescent="0.3">
      <c r="C133"/>
    </row>
    <row r="134" spans="3:3" x14ac:dyDescent="0.3">
      <c r="C134"/>
    </row>
    <row r="135" spans="3:3" x14ac:dyDescent="0.3">
      <c r="C135"/>
    </row>
    <row r="136" spans="3:3" x14ac:dyDescent="0.3">
      <c r="C136"/>
    </row>
    <row r="137" spans="3:3" x14ac:dyDescent="0.3">
      <c r="C137"/>
    </row>
    <row r="138" spans="3:3" x14ac:dyDescent="0.3">
      <c r="C138"/>
    </row>
    <row r="139" spans="3:3" x14ac:dyDescent="0.3">
      <c r="C139"/>
    </row>
    <row r="140" spans="3:3" x14ac:dyDescent="0.3">
      <c r="C140"/>
    </row>
    <row r="141" spans="3:3" x14ac:dyDescent="0.3">
      <c r="C141"/>
    </row>
    <row r="142" spans="3:3" x14ac:dyDescent="0.3">
      <c r="C142"/>
    </row>
    <row r="143" spans="3:3" x14ac:dyDescent="0.3">
      <c r="C143"/>
    </row>
    <row r="144" spans="3:3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x14ac:dyDescent="0.3">
      <c r="C181"/>
    </row>
    <row r="182" spans="3:3" x14ac:dyDescent="0.3">
      <c r="C182"/>
    </row>
    <row r="183" spans="3:3" x14ac:dyDescent="0.3">
      <c r="C183"/>
    </row>
    <row r="184" spans="3:3" x14ac:dyDescent="0.3">
      <c r="C184"/>
    </row>
  </sheetData>
  <sortState ref="B2:B229">
    <sortCondition ref="B1"/>
  </sortState>
  <conditionalFormatting sqref="C36:C48">
    <cfRule type="cellIs" dxfId="9" priority="3" stopIfTrue="1" operator="lessThan">
      <formula>1</formula>
    </cfRule>
  </conditionalFormatting>
  <conditionalFormatting sqref="C2:C35">
    <cfRule type="cellIs" dxfId="8" priority="1" stopIfTrue="1" operator="lessThan">
      <formula>1</formula>
    </cfRule>
    <cfRule type="cellIs" dxfId="7" priority="2" stopIfTrue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48"/>
  <sheetViews>
    <sheetView zoomScale="85" zoomScaleNormal="85" workbookViewId="0">
      <selection activeCell="A9" sqref="A9"/>
    </sheetView>
  </sheetViews>
  <sheetFormatPr defaultColWidth="13.44140625" defaultRowHeight="19.2" customHeight="1" x14ac:dyDescent="0.3"/>
  <cols>
    <col min="1" max="1" width="94.44140625" style="61" bestFit="1" customWidth="1"/>
    <col min="2" max="2" width="18.88671875" style="61" customWidth="1"/>
    <col min="3" max="3" width="18.5546875" style="62" bestFit="1" customWidth="1"/>
    <col min="4" max="4" width="16.109375" style="61" bestFit="1" customWidth="1"/>
    <col min="5" max="5" width="18.5546875" style="66" bestFit="1" customWidth="1"/>
    <col min="6" max="6" width="16.109375" style="61" bestFit="1" customWidth="1"/>
    <col min="7" max="7" width="18.5546875" style="59" bestFit="1" customWidth="1"/>
    <col min="8" max="8" width="7.109375" style="59" bestFit="1" customWidth="1"/>
    <col min="9" max="9" width="18.5546875" style="59" bestFit="1" customWidth="1"/>
    <col min="10" max="10" width="7.109375" style="59" bestFit="1" customWidth="1"/>
    <col min="11" max="11" width="18.5546875" style="59" bestFit="1" customWidth="1"/>
    <col min="12" max="12" width="7.109375" style="59" bestFit="1" customWidth="1"/>
    <col min="13" max="13" width="18.5546875" style="59" bestFit="1" customWidth="1"/>
    <col min="14" max="14" width="7.109375" style="59" bestFit="1" customWidth="1"/>
    <col min="15" max="16384" width="13.44140625" style="59"/>
  </cols>
  <sheetData>
    <row r="1" spans="1:14" ht="19.2" customHeight="1" x14ac:dyDescent="0.3">
      <c r="B1" s="68" t="s">
        <v>119</v>
      </c>
      <c r="C1" s="69" t="s">
        <v>79</v>
      </c>
      <c r="D1" s="69"/>
      <c r="E1" s="69" t="s">
        <v>80</v>
      </c>
      <c r="F1" s="69"/>
      <c r="G1" s="67" t="s">
        <v>81</v>
      </c>
      <c r="H1" s="67"/>
      <c r="I1" s="67" t="s">
        <v>82</v>
      </c>
      <c r="J1" s="67"/>
      <c r="K1" s="67" t="s">
        <v>83</v>
      </c>
      <c r="L1" s="67"/>
      <c r="M1" s="67" t="s">
        <v>84</v>
      </c>
      <c r="N1" s="67"/>
    </row>
    <row r="2" spans="1:14" ht="19.2" customHeight="1" x14ac:dyDescent="0.3">
      <c r="A2" s="61" t="s">
        <v>1</v>
      </c>
      <c r="B2" s="68"/>
      <c r="C2" s="62" t="s">
        <v>77</v>
      </c>
      <c r="D2" s="61" t="s">
        <v>78</v>
      </c>
      <c r="E2" s="62" t="s">
        <v>77</v>
      </c>
      <c r="F2" s="61" t="s">
        <v>78</v>
      </c>
      <c r="G2" s="60" t="s">
        <v>77</v>
      </c>
      <c r="H2" s="59" t="s">
        <v>78</v>
      </c>
      <c r="I2" s="60" t="s">
        <v>77</v>
      </c>
      <c r="J2" s="59" t="s">
        <v>78</v>
      </c>
      <c r="K2" s="60" t="s">
        <v>77</v>
      </c>
      <c r="L2" s="59" t="s">
        <v>78</v>
      </c>
      <c r="M2" s="60" t="s">
        <v>77</v>
      </c>
      <c r="N2" s="59" t="s">
        <v>78</v>
      </c>
    </row>
    <row r="3" spans="1:14" ht="19.2" customHeight="1" x14ac:dyDescent="0.3">
      <c r="A3" s="63" t="str">
        <f>Адреса!B2</f>
        <v>VOIP - Теледом</v>
      </c>
      <c r="B3" s="63">
        <f>VLOOKUP('все данные'!A:A,Адреса!B:C,2,0)</f>
        <v>77</v>
      </c>
      <c r="C3" s="64">
        <f>VLOOKUP($A:$A,Январь!$B:$G,2,0)</f>
        <v>76</v>
      </c>
      <c r="D3" s="65">
        <f>VLOOKUP($A:$A,Январь!$B:$G,6,0)</f>
        <v>30067.42</v>
      </c>
      <c r="E3" s="64">
        <f>VLOOKUP($A:$A,Февраль!$B:$G,2,0)</f>
        <v>70</v>
      </c>
      <c r="F3" s="65">
        <f>VLOOKUP($A:$A,Февраль!$B:$G,6,0)</f>
        <v>30067.42</v>
      </c>
    </row>
    <row r="4" spans="1:14" ht="19.2" customHeight="1" x14ac:dyDescent="0.3">
      <c r="A4" s="63" t="str">
        <f>Адреса!B3</f>
        <v>VOIP Важенин</v>
      </c>
      <c r="B4" s="63">
        <f>VLOOKUP('все данные'!A:A,Адреса!B:C,2,0)</f>
        <v>0</v>
      </c>
      <c r="C4" s="64">
        <f>VLOOKUP($A:$A,Январь!$B:$G,2,0)</f>
        <v>3</v>
      </c>
      <c r="D4" s="65">
        <f>VLOOKUP($A:$A,Январь!$B:$G,6,0)</f>
        <v>50.81</v>
      </c>
      <c r="E4" s="64">
        <f>VLOOKUP($A:$A,Февраль!$B:$G,2,0)</f>
        <v>45</v>
      </c>
      <c r="F4" s="65">
        <f>VLOOKUP($A:$A,Февраль!$B:$G,6,0)</f>
        <v>50.81</v>
      </c>
    </row>
    <row r="5" spans="1:14" ht="19.2" customHeight="1" x14ac:dyDescent="0.3">
      <c r="A5" s="63" t="str">
        <f>Адреса!B4</f>
        <v>Моск. обл., г. Королев, мкр. Болшево, Пушкинская ул., д.15 (физ. лица)</v>
      </c>
      <c r="B5" s="63">
        <f>VLOOKUP('все данные'!A:A,Адреса!B:C,2,0)</f>
        <v>13</v>
      </c>
      <c r="C5" s="64">
        <f>VLOOKUP($A:$A,Январь!$B:$G,2,0)</f>
        <v>15</v>
      </c>
      <c r="D5" s="65">
        <f>VLOOKUP($A:$A,Январь!$B:$G,6,0)</f>
        <v>6430.47</v>
      </c>
      <c r="E5" s="64">
        <f>VLOOKUP($A:$A,Февраль!$B:$G,2,0)</f>
        <v>4</v>
      </c>
      <c r="F5" s="65">
        <f>VLOOKUP($A:$A,Февраль!$B:$G,6,0)</f>
        <v>6430.47</v>
      </c>
    </row>
    <row r="6" spans="1:14" ht="19.2" customHeight="1" x14ac:dyDescent="0.3">
      <c r="A6" s="63" t="str">
        <f>Адреса!B5</f>
        <v>Моск. обл., г. Королев, мкр. Первомайский, VoIP Королев</v>
      </c>
      <c r="B6" s="63">
        <f>VLOOKUP('все данные'!A:A,Адреса!B:C,2,0)</f>
        <v>5</v>
      </c>
      <c r="C6" s="64">
        <f>VLOOKUP($A:$A,Январь!$B:$G,2,0)</f>
        <v>112</v>
      </c>
      <c r="D6" s="65">
        <f>VLOOKUP($A:$A,Январь!$B:$G,6,0)</f>
        <v>31281.730000000003</v>
      </c>
      <c r="E6" s="64">
        <f>VLOOKUP($A:$A,Февраль!$B:$G,2,0)</f>
        <v>12</v>
      </c>
      <c r="F6" s="65">
        <f>VLOOKUP($A:$A,Февраль!$B:$G,6,0)</f>
        <v>31281.730000000003</v>
      </c>
    </row>
    <row r="7" spans="1:14" ht="19.2" customHeight="1" x14ac:dyDescent="0.3">
      <c r="A7" s="63" t="str">
        <f>Адреса!B6</f>
        <v>Моск. обл., г. Королев, Пионерская д.30_VoIP SITI-LINK</v>
      </c>
      <c r="B7" s="63">
        <f>VLOOKUP('все данные'!A:A,Адреса!B:C,2,0)</f>
        <v>9</v>
      </c>
      <c r="C7" s="64">
        <f>VLOOKUP($A:$A,Январь!$B:$G,2,0)</f>
        <v>4</v>
      </c>
      <c r="D7" s="65">
        <f>VLOOKUP($A:$A,Январь!$B:$G,6,0)</f>
        <v>995.45</v>
      </c>
      <c r="E7" s="64">
        <f>VLOOKUP($A:$A,Февраль!$B:$G,2,0)</f>
        <v>4</v>
      </c>
      <c r="F7" s="65">
        <f>VLOOKUP($A:$A,Февраль!$B:$G,6,0)</f>
        <v>795.45</v>
      </c>
    </row>
    <row r="8" spans="1:14" ht="19.2" customHeight="1" x14ac:dyDescent="0.3">
      <c r="A8" s="63" t="str">
        <f>Адреса!B7</f>
        <v>Моск. обл., г. Красногорск, Игоря Мерлушкина ул., д. 1 (физ. лица)</v>
      </c>
      <c r="B8" s="63">
        <f>VLOOKUP('все данные'!A:A,Адреса!B:C,2,0)</f>
        <v>22</v>
      </c>
      <c r="C8" s="64" t="e">
        <f>VLOOKUP($A:$A,Январь!$B:$G,2,0)</f>
        <v>#N/A</v>
      </c>
      <c r="D8" s="65" t="e">
        <f>VLOOKUP($A:$A,Январь!$B:$G,6,0)</f>
        <v>#N/A</v>
      </c>
      <c r="E8" s="64">
        <f>VLOOKUP($A:$A,Февраль!$B:$G,2,0)</f>
        <v>65</v>
      </c>
      <c r="F8" s="65">
        <f>VLOOKUP($A:$A,Февраль!$B:$G,6,0)</f>
        <v>7741.7493333333296</v>
      </c>
    </row>
    <row r="9" spans="1:14" ht="19.2" customHeight="1" x14ac:dyDescent="0.3">
      <c r="A9" s="63" t="str">
        <f>Адреса!B8</f>
        <v>Моск. обл., г. Красногорск, Игоря Мерлушкина ул., д. 3 (физ. лица)</v>
      </c>
      <c r="B9" s="63">
        <f>VLOOKUP('все данные'!A:A,Адреса!B:C,2,0)</f>
        <v>121</v>
      </c>
      <c r="C9" s="64">
        <f>VLOOKUP($A:$A,Январь!$B:$G,2,0)</f>
        <v>11</v>
      </c>
      <c r="D9" s="65">
        <f>VLOOKUP($A:$A,Январь!$B:$G,6,0)</f>
        <v>3724.98</v>
      </c>
      <c r="E9" s="64">
        <f>VLOOKUP($A:$A,Февраль!$B:$G,2,0)</f>
        <v>11</v>
      </c>
      <c r="F9" s="65">
        <f>VLOOKUP($A:$A,Февраль!$B:$G,6,0)</f>
        <v>9012.7057575757499</v>
      </c>
    </row>
    <row r="10" spans="1:14" ht="19.2" customHeight="1" x14ac:dyDescent="0.3">
      <c r="A10" s="63" t="str">
        <f>Адреса!B9</f>
        <v>Моск. обл., г. Красногорск, Игоря Мерлушкина ул., д.2 ( физ.лица)</v>
      </c>
      <c r="B10" s="63">
        <f>VLOOKUP('все данные'!A:A,Адреса!B:C,2,0)</f>
        <v>6</v>
      </c>
      <c r="C10" s="64">
        <f>VLOOKUP($A:$A,Январь!$B:$G,2,0)</f>
        <v>37</v>
      </c>
      <c r="D10" s="65">
        <f>VLOOKUP($A:$A,Январь!$B:$G,6,0)</f>
        <v>11288.460000000001</v>
      </c>
      <c r="E10" s="64">
        <f>VLOOKUP($A:$A,Февраль!$B:$G,2,0)</f>
        <v>12</v>
      </c>
      <c r="F10" s="65">
        <f>VLOOKUP($A:$A,Февраль!$B:$G,6,0)</f>
        <v>15698.61218181818</v>
      </c>
    </row>
    <row r="11" spans="1:14" ht="19.2" customHeight="1" x14ac:dyDescent="0.3">
      <c r="A11" s="63" t="str">
        <f>Адреса!B10</f>
        <v>Моск. обл., г. Мытищи, Белобородова ул., 2Б, корп. 2</v>
      </c>
      <c r="B11" s="63">
        <f>VLOOKUP('все данные'!A:A,Адреса!B:C,2,0)</f>
        <v>45</v>
      </c>
      <c r="C11" s="64" t="e">
        <f>VLOOKUP($A:$A,Январь!$B:$G,2,0)</f>
        <v>#N/A</v>
      </c>
      <c r="D11" s="65" t="e">
        <f>VLOOKUP($A:$A,Январь!$B:$G,6,0)</f>
        <v>#N/A</v>
      </c>
      <c r="E11" s="64">
        <f>VLOOKUP($A:$A,Февраль!$B:$G,2,0)</f>
        <v>22</v>
      </c>
      <c r="F11" s="65">
        <f>VLOOKUP($A:$A,Февраль!$B:$G,6,0)</f>
        <v>3177.3771515151502</v>
      </c>
    </row>
    <row r="12" spans="1:14" ht="19.2" customHeight="1" x14ac:dyDescent="0.3">
      <c r="A12" s="63" t="str">
        <f>Адреса!B11</f>
        <v>Моск. обл., г. Мытищи, Колпакова ул., д. 2А</v>
      </c>
      <c r="B12" s="63">
        <f>VLOOKUP('все данные'!A:A,Адреса!B:C,2,0)</f>
        <v>11</v>
      </c>
      <c r="C12" s="64">
        <f>VLOOKUP($A:$A,Январь!$B:$G,2,0)</f>
        <v>1</v>
      </c>
      <c r="D12" s="65">
        <f>VLOOKUP($A:$A,Январь!$B:$G,6,0)</f>
        <v>550</v>
      </c>
      <c r="E12" s="64">
        <f>VLOOKUP($A:$A,Февраль!$B:$G,2,0)</f>
        <v>14</v>
      </c>
      <c r="F12" s="65">
        <f>VLOOKUP($A:$A,Февраль!$B:$G,6,0)</f>
        <v>2745.8335757575701</v>
      </c>
    </row>
    <row r="13" spans="1:14" ht="19.2" customHeight="1" x14ac:dyDescent="0.3">
      <c r="A13" s="63" t="str">
        <f>Адреса!B12</f>
        <v>Моск. обл., г. Одинцово, Белорусская ул., д. 11 (физ. лица)</v>
      </c>
      <c r="B13" s="63">
        <f>VLOOKUP('все данные'!A:A,Адреса!B:C,2,0)</f>
        <v>10</v>
      </c>
      <c r="C13" s="64">
        <f>VLOOKUP($A:$A,Январь!$B:$G,2,0)</f>
        <v>4</v>
      </c>
      <c r="D13" s="65">
        <f>VLOOKUP($A:$A,Январь!$B:$G,6,0)</f>
        <v>1267.74</v>
      </c>
      <c r="E13" s="64">
        <f>VLOOKUP($A:$A,Февраль!$B:$G,2,0)</f>
        <v>16</v>
      </c>
      <c r="F13" s="65">
        <f>VLOOKUP($A:$A,Февраль!$B:$G,6,0)</f>
        <v>345</v>
      </c>
    </row>
    <row r="14" spans="1:14" ht="19.2" customHeight="1" x14ac:dyDescent="0.3">
      <c r="A14" s="63" t="str">
        <f>Адреса!B13</f>
        <v>Моск. обл., г. Одинцово, Белорусская ул., д. 13 (физ. лица)</v>
      </c>
      <c r="B14" s="63">
        <f>VLOOKUP('все данные'!A:A,Адреса!B:C,2,0)</f>
        <v>0</v>
      </c>
      <c r="C14" s="64">
        <f>VLOOKUP($A:$A,Январь!$B:$G,2,0)</f>
        <v>13</v>
      </c>
      <c r="D14" s="65">
        <f>VLOOKUP($A:$A,Январь!$B:$G,6,0)</f>
        <v>4717.3100000000004</v>
      </c>
      <c r="E14" s="64">
        <f>VLOOKUP($A:$A,Февраль!$B:$G,2,0)</f>
        <v>13</v>
      </c>
      <c r="F14" s="65">
        <f>VLOOKUP($A:$A,Февраль!$B:$G,6,0)</f>
        <v>28311</v>
      </c>
    </row>
    <row r="15" spans="1:14" ht="19.2" customHeight="1" x14ac:dyDescent="0.3">
      <c r="A15" s="63" t="str">
        <f>Адреса!B14</f>
        <v>Моск. обл., г. Одинцово, Вокзальная ул. д.39Б (физ.лица)</v>
      </c>
      <c r="B15" s="63">
        <f>VLOOKUP('все данные'!A:A,Адреса!B:C,2,0)</f>
        <v>0</v>
      </c>
      <c r="C15" s="64">
        <f>VLOOKUP($A:$A,Январь!$B:$G,2,0)</f>
        <v>52</v>
      </c>
      <c r="D15" s="65">
        <f>VLOOKUP($A:$A,Январь!$B:$G,6,0)</f>
        <v>25744.39</v>
      </c>
      <c r="E15" s="64">
        <f>VLOOKUP($A:$A,Февраль!$B:$G,2,0)</f>
        <v>11</v>
      </c>
      <c r="F15" s="65">
        <f>VLOOKUP($A:$A,Февраль!$B:$G,6,0)</f>
        <v>730.8</v>
      </c>
    </row>
    <row r="16" spans="1:14" ht="19.2" customHeight="1" x14ac:dyDescent="0.3">
      <c r="A16" s="63" t="str">
        <f>Адреса!B15</f>
        <v>Моск. обл., г. Одинцово, Говорова ул., д.10_VOIP</v>
      </c>
      <c r="B16" s="63">
        <f>VLOOKUP('все данные'!A:A,Адреса!B:C,2,0)</f>
        <v>0</v>
      </c>
      <c r="C16" s="64">
        <f>VLOOKUP($A:$A,Январь!$B:$G,2,0)</f>
        <v>2</v>
      </c>
      <c r="D16" s="65">
        <f>VLOOKUP($A:$A,Январь!$B:$G,6,0)</f>
        <v>2810.58</v>
      </c>
      <c r="E16" s="64">
        <f>VLOOKUP($A:$A,Февраль!$B:$G,2,0)</f>
        <v>10</v>
      </c>
      <c r="F16" s="65">
        <f>VLOOKUP($A:$A,Февраль!$B:$G,6,0)</f>
        <v>6202.1693333333296</v>
      </c>
    </row>
    <row r="17" spans="1:6" ht="19.2" customHeight="1" x14ac:dyDescent="0.3">
      <c r="A17" s="63" t="str">
        <f>Адреса!B16</f>
        <v xml:space="preserve">Моск. обл., г. Одинцово, Любы-Новоселовой ул. д 12 VoIP-Виолайн </v>
      </c>
      <c r="B17" s="63">
        <f>VLOOKUP('все данные'!A:A,Адреса!B:C,2,0)</f>
        <v>7</v>
      </c>
      <c r="C17" s="64">
        <f>VLOOKUP($A:$A,Январь!$B:$G,2,0)</f>
        <v>8</v>
      </c>
      <c r="D17" s="65">
        <f>VLOOKUP($A:$A,Январь!$B:$G,6,0)</f>
        <v>6137.22</v>
      </c>
      <c r="E17" s="64">
        <f>VLOOKUP($A:$A,Февраль!$B:$G,2,0)</f>
        <v>7</v>
      </c>
      <c r="F17" s="65">
        <f>VLOOKUP($A:$A,Февраль!$B:$G,6,0)</f>
        <v>31218.47575757575</v>
      </c>
    </row>
    <row r="18" spans="1:6" ht="19.2" customHeight="1" x14ac:dyDescent="0.3">
      <c r="A18" s="63" t="str">
        <f>Адреса!B17</f>
        <v>Моск. обл., г. Орехово-Зуево VoIP ONET</v>
      </c>
      <c r="B18" s="63">
        <f>VLOOKUP('все данные'!A:A,Адреса!B:C,2,0)</f>
        <v>0</v>
      </c>
      <c r="C18" s="64">
        <f>VLOOKUP($A:$A,Январь!$B:$G,2,0)</f>
        <v>21</v>
      </c>
      <c r="D18" s="65">
        <f>VLOOKUP($A:$A,Январь!$B:$G,6,0)</f>
        <v>8642.59</v>
      </c>
      <c r="E18" s="64">
        <f>VLOOKUP($A:$A,Февраль!$B:$G,2,0)</f>
        <v>54</v>
      </c>
      <c r="F18" s="65">
        <f>VLOOKUP($A:$A,Февраль!$B:$G,6,0)</f>
        <v>6476.4821818181799</v>
      </c>
    </row>
    <row r="19" spans="1:6" ht="19.2" customHeight="1" x14ac:dyDescent="0.3">
      <c r="A19" s="63" t="str">
        <f>Адреса!B18</f>
        <v>Моск. обл., Истринский р-н, д. Борзые, поселок Зори</v>
      </c>
      <c r="B19" s="63">
        <f>VLOOKUP('все данные'!A:A,Адреса!B:C,2,0)</f>
        <v>14</v>
      </c>
      <c r="C19" s="64">
        <f>VLOOKUP($A:$A,Январь!$B:$G,2,0)</f>
        <v>14</v>
      </c>
      <c r="D19" s="65">
        <f>VLOOKUP($A:$A,Январь!$B:$G,6,0)</f>
        <v>31160.35</v>
      </c>
      <c r="E19" s="64">
        <f>VLOOKUP($A:$A,Февраль!$B:$G,2,0)</f>
        <v>22</v>
      </c>
      <c r="F19" s="65">
        <f>VLOOKUP($A:$A,Февраль!$B:$G,6,0)</f>
        <v>10423.857939393929</v>
      </c>
    </row>
    <row r="20" spans="1:6" ht="19.2" customHeight="1" x14ac:dyDescent="0.3">
      <c r="A20" s="63" t="str">
        <f>Адреса!B19</f>
        <v>Моск. обл., Красногорский район, п/о Архангельское, Семантик_VOIP</v>
      </c>
      <c r="B20" s="63">
        <f>VLOOKUP('все данные'!A:A,Адреса!B:C,2,0)</f>
        <v>0</v>
      </c>
      <c r="C20" s="64">
        <f>VLOOKUP($A:$A,Январь!$B:$G,2,0)</f>
        <v>1</v>
      </c>
      <c r="D20" s="65">
        <f>VLOOKUP($A:$A,Январь!$B:$G,6,0)</f>
        <v>345</v>
      </c>
      <c r="E20" s="64">
        <f>VLOOKUP($A:$A,Февраль!$B:$G,2,0)</f>
        <v>12</v>
      </c>
      <c r="F20" s="65">
        <f>VLOOKUP($A:$A,Февраль!$B:$G,6,0)</f>
        <v>620.80999999999995</v>
      </c>
    </row>
    <row r="21" spans="1:6" ht="19.2" customHeight="1" x14ac:dyDescent="0.3">
      <c r="A21" s="63" t="str">
        <f>Адреса!B20</f>
        <v>Моск. обл., Красногорский р-н, п. Отрадное, д.14</v>
      </c>
      <c r="B21" s="63">
        <f>VLOOKUP('все данные'!A:A,Адреса!B:C,2,0)</f>
        <v>0</v>
      </c>
      <c r="C21" s="64">
        <f>VLOOKUP($A:$A,Январь!$B:$G,2,0)</f>
        <v>13</v>
      </c>
      <c r="D21" s="65">
        <f>VLOOKUP($A:$A,Январь!$B:$G,6,0)</f>
        <v>2366.12</v>
      </c>
      <c r="E21" s="64">
        <f>VLOOKUP($A:$A,Февраль!$B:$G,2,0)</f>
        <v>4</v>
      </c>
      <c r="F21" s="65">
        <f>VLOOKUP($A:$A,Февраль!$B:$G,6,0)</f>
        <v>355.64000000000004</v>
      </c>
    </row>
    <row r="22" spans="1:6" ht="19.2" customHeight="1" x14ac:dyDescent="0.3">
      <c r="A22" s="63" t="str">
        <f>Адреса!B21</f>
        <v>Моск. обл., Красногорский р-н, п. Отрадное, д.15</v>
      </c>
      <c r="B22" s="63">
        <f>VLOOKUP('все данные'!A:A,Адреса!B:C,2,0)</f>
        <v>0</v>
      </c>
      <c r="C22" s="64">
        <f>VLOOKUP($A:$A,Январь!$B:$G,2,0)</f>
        <v>13</v>
      </c>
      <c r="D22" s="65">
        <f>VLOOKUP($A:$A,Январь!$B:$G,6,0)</f>
        <v>2358.06</v>
      </c>
      <c r="E22" s="64">
        <f>VLOOKUP($A:$A,Февраль!$B:$G,2,0)</f>
        <v>13</v>
      </c>
      <c r="F22" s="65">
        <f>VLOOKUP($A:$A,Февраль!$B:$G,6,0)</f>
        <v>104458.91</v>
      </c>
    </row>
    <row r="23" spans="1:6" ht="19.2" customHeight="1" x14ac:dyDescent="0.3">
      <c r="A23" s="63" t="str">
        <f>Адреса!B22</f>
        <v>Моск. обл., Красногорский р-н, п. Отрадное, д.22</v>
      </c>
      <c r="B23" s="63">
        <f>VLOOKUP('все данные'!A:A,Адреса!B:C,2,0)</f>
        <v>0</v>
      </c>
      <c r="C23" s="64">
        <f>VLOOKUP($A:$A,Январь!$B:$G,2,0)</f>
        <v>3</v>
      </c>
      <c r="D23" s="65">
        <f>VLOOKUP($A:$A,Январь!$B:$G,6,0)</f>
        <v>608.04999999999995</v>
      </c>
      <c r="E23" s="64">
        <f>VLOOKUP($A:$A,Февраль!$B:$G,2,0)</f>
        <v>8</v>
      </c>
      <c r="F23" s="65">
        <f>VLOOKUP($A:$A,Февраль!$B:$G,6,0)</f>
        <v>5749.9400000000005</v>
      </c>
    </row>
    <row r="24" spans="1:6" ht="19.2" customHeight="1" x14ac:dyDescent="0.3">
      <c r="A24" s="63" t="str">
        <f>Адреса!B23</f>
        <v>Моск. обл., Красногорский р-он , п. Нахабино, Красноармейская ул., д. 64_VOIP</v>
      </c>
      <c r="B24" s="63">
        <f>VLOOKUP('все данные'!A:A,Адреса!B:C,2,0)</f>
        <v>44</v>
      </c>
      <c r="C24" s="64">
        <f>VLOOKUP($A:$A,Январь!$B:$G,2,0)</f>
        <v>1</v>
      </c>
      <c r="D24" s="65">
        <f>VLOOKUP($A:$A,Январь!$B:$G,6,0)</f>
        <v>344.35</v>
      </c>
      <c r="E24" s="64">
        <f>VLOOKUP($A:$A,Февраль!$B:$G,2,0)</f>
        <v>1</v>
      </c>
      <c r="F24" s="65">
        <f>VLOOKUP($A:$A,Февраль!$B:$G,6,0)</f>
        <v>1560.48</v>
      </c>
    </row>
    <row r="25" spans="1:6" ht="19.2" customHeight="1" x14ac:dyDescent="0.3">
      <c r="A25" s="63" t="str">
        <f>Адреса!B24</f>
        <v>Моск. обл., Ленинский р-н VoIP Speedy-Line_физ.лица</v>
      </c>
      <c r="B25" s="63">
        <f>VLOOKUP('все данные'!A:A,Адреса!B:C,2,0)</f>
        <v>1300</v>
      </c>
      <c r="C25" s="64">
        <f>VLOOKUP($A:$A,Январь!$B:$G,2,0)</f>
        <v>232</v>
      </c>
      <c r="D25" s="65">
        <f>VLOOKUP($A:$A,Январь!$B:$G,6,0)</f>
        <v>136223.86000000002</v>
      </c>
      <c r="E25" s="64">
        <f>VLOOKUP($A:$A,Февраль!$B:$G,2,0)</f>
        <v>788</v>
      </c>
      <c r="F25" s="65">
        <f>VLOOKUP($A:$A,Февраль!$B:$G,6,0)</f>
        <v>34757.68</v>
      </c>
    </row>
    <row r="26" spans="1:6" ht="19.2" customHeight="1" x14ac:dyDescent="0.3">
      <c r="A26" s="63" t="str">
        <f>Адреса!B25</f>
        <v>Моск. обл., Ленинский р-н, г. Московский, мкрн. 3, д. 01 (физ. лица)</v>
      </c>
      <c r="B26" s="63">
        <f>VLOOKUP('все данные'!A:A,Адреса!B:C,2,0)</f>
        <v>26</v>
      </c>
      <c r="C26" s="64">
        <f>VLOOKUP($A:$A,Январь!$B:$G,2,0)</f>
        <v>7</v>
      </c>
      <c r="D26" s="65">
        <f>VLOOKUP($A:$A,Январь!$B:$G,6,0)</f>
        <v>2343.3199999999997</v>
      </c>
      <c r="E26" s="64">
        <f>VLOOKUP($A:$A,Февраль!$B:$G,2,0)</f>
        <v>42</v>
      </c>
      <c r="F26" s="65">
        <f>VLOOKUP($A:$A,Февраль!$B:$G,6,0)</f>
        <v>5654.12</v>
      </c>
    </row>
    <row r="27" spans="1:6" ht="19.2" customHeight="1" x14ac:dyDescent="0.3">
      <c r="A27" s="63" t="str">
        <f>Адреса!B26</f>
        <v>Моск. обл., Ленинский р-н, г. Московский, мкрн. 3, д. 02 (физ. лица)</v>
      </c>
      <c r="B27" s="63">
        <f>VLOOKUP('все данные'!A:A,Адреса!B:C,2,0)</f>
        <v>10</v>
      </c>
      <c r="C27" s="64">
        <f>VLOOKUP($A:$A,Январь!$B:$G,2,0)</f>
        <v>15</v>
      </c>
      <c r="D27" s="65">
        <f>VLOOKUP($A:$A,Январь!$B:$G,6,0)</f>
        <v>6414.8600000000006</v>
      </c>
      <c r="E27" s="64">
        <f>VLOOKUP($A:$A,Февраль!$B:$G,2,0)</f>
        <v>4</v>
      </c>
      <c r="F27" s="65">
        <f>VLOOKUP($A:$A,Февраль!$B:$G,6,0)</f>
        <v>6009.06</v>
      </c>
    </row>
    <row r="28" spans="1:6" ht="19.2" customHeight="1" x14ac:dyDescent="0.3">
      <c r="A28" s="63" t="str">
        <f>Адреса!B27</f>
        <v xml:space="preserve">Моск. обл., Ленинский р-н, г. Московский, мкрн. 3, д. 03 (физ. лица) </v>
      </c>
      <c r="B28" s="63">
        <f>VLOOKUP('все данные'!A:A,Адреса!B:C,2,0)</f>
        <v>44</v>
      </c>
      <c r="C28" s="64">
        <f>VLOOKUP($A:$A,Январь!$B:$G,2,0)</f>
        <v>6</v>
      </c>
      <c r="D28" s="65">
        <f>VLOOKUP($A:$A,Январь!$B:$G,6,0)</f>
        <v>4465.7999999999993</v>
      </c>
      <c r="E28" s="64">
        <f>VLOOKUP($A:$A,Февраль!$B:$G,2,0)</f>
        <v>4</v>
      </c>
      <c r="F28" s="65">
        <f>VLOOKUP($A:$A,Февраль!$B:$G,6,0)</f>
        <v>102644.73999999999</v>
      </c>
    </row>
    <row r="29" spans="1:6" ht="19.2" customHeight="1" x14ac:dyDescent="0.3">
      <c r="A29" s="63" t="str">
        <f>Адреса!B28</f>
        <v>Моск. обл., Ленинский р-н, г. Московский, мкрн. 3, д. 11 ( физ. лица)</v>
      </c>
      <c r="B29" s="63">
        <f>VLOOKUP('все данные'!A:A,Адреса!B:C,2,0)</f>
        <v>2</v>
      </c>
      <c r="C29" s="64">
        <f>VLOOKUP($A:$A,Январь!$B:$G,2,0)</f>
        <v>206</v>
      </c>
      <c r="D29" s="65">
        <f>VLOOKUP($A:$A,Январь!$B:$G,6,0)</f>
        <v>119895.73000000001</v>
      </c>
      <c r="E29" s="64">
        <f>VLOOKUP($A:$A,Февраль!$B:$G,2,0)</f>
        <v>47</v>
      </c>
      <c r="F29" s="65">
        <f>VLOOKUP($A:$A,Февраль!$B:$G,6,0)</f>
        <v>119895.73000000001</v>
      </c>
    </row>
    <row r="30" spans="1:6" ht="19.2" customHeight="1" x14ac:dyDescent="0.3">
      <c r="A30" s="63" t="str">
        <f>Адреса!B29</f>
        <v>Моск. обл., Ленинский р-н, г. Московский, мкрн. 3, д. 12 (физ. лица)</v>
      </c>
      <c r="B30" s="63">
        <f>VLOOKUP('все данные'!A:A,Адреса!B:C,2,0)</f>
        <v>54</v>
      </c>
      <c r="C30" s="64" t="e">
        <f>VLOOKUP($A:$A,Январь!$B:$G,2,0)</f>
        <v>#N/A</v>
      </c>
      <c r="D30" s="65" t="e">
        <f>VLOOKUP($A:$A,Январь!$B:$G,6,0)</f>
        <v>#N/A</v>
      </c>
      <c r="E30" s="64" t="e">
        <f>VLOOKUP($A:$A,Февраль!$B:$G,2,0)</f>
        <v>#N/A</v>
      </c>
      <c r="F30" s="65" t="e">
        <f>VLOOKUP($A:$A,Февраль!$B:$G,6,0)</f>
        <v>#N/A</v>
      </c>
    </row>
    <row r="31" spans="1:6" ht="19.2" customHeight="1" x14ac:dyDescent="0.3">
      <c r="A31" s="63" t="str">
        <f>Адреса!B30</f>
        <v>Моск. обл., Ленинский р-н, г. Московский, мкрн. 3, д. 13 (физ. лица)</v>
      </c>
      <c r="B31" s="63">
        <f>VLOOKUP('все данные'!A:A,Адреса!B:C,2,0)</f>
        <v>188</v>
      </c>
      <c r="C31" s="64" t="e">
        <f>VLOOKUP($A:$A,Январь!$B:$G,2,0)</f>
        <v>#N/A</v>
      </c>
      <c r="D31" s="65" t="e">
        <f>VLOOKUP($A:$A,Январь!$B:$G,6,0)</f>
        <v>#N/A</v>
      </c>
      <c r="E31" s="64" t="e">
        <f>VLOOKUP($A:$A,Февраль!$B:$G,2,0)</f>
        <v>#N/A</v>
      </c>
      <c r="F31" s="65" t="e">
        <f>VLOOKUP($A:$A,Февраль!$B:$G,6,0)</f>
        <v>#N/A</v>
      </c>
    </row>
    <row r="32" spans="1:6" ht="19.2" customHeight="1" x14ac:dyDescent="0.3">
      <c r="A32" s="63" t="str">
        <f>Адреса!B31</f>
        <v>Москва, 1-й Красногвардейский пр-д, д. 9_VOIP</v>
      </c>
      <c r="B32" s="63">
        <f>VLOOKUP('все данные'!A:A,Адреса!B:C,2,0)</f>
        <v>0</v>
      </c>
      <c r="C32" s="64" t="e">
        <f>VLOOKUP($A:$A,Январь!$B:$G,2,0)</f>
        <v>#N/A</v>
      </c>
      <c r="D32" s="65" t="e">
        <f>VLOOKUP($A:$A,Январь!$B:$G,6,0)</f>
        <v>#N/A</v>
      </c>
      <c r="E32" s="64" t="e">
        <f>VLOOKUP($A:$A,Февраль!$B:$G,2,0)</f>
        <v>#N/A</v>
      </c>
      <c r="F32" s="65" t="e">
        <f>VLOOKUP($A:$A,Февраль!$B:$G,6,0)</f>
        <v>#N/A</v>
      </c>
    </row>
    <row r="33" spans="1:6" ht="19.2" customHeight="1" x14ac:dyDescent="0.3">
      <c r="A33" s="63" t="str">
        <f>Адреса!B32</f>
        <v>Москва, 1-й Нагатинский проезд, д. 2, стр. 7</v>
      </c>
      <c r="B33" s="63">
        <f>VLOOKUP('все данные'!A:A,Адреса!B:C,2,0)</f>
        <v>3</v>
      </c>
      <c r="C33" s="64" t="e">
        <f>VLOOKUP($A:$A,Январь!$B:$G,2,0)</f>
        <v>#N/A</v>
      </c>
      <c r="D33" s="65" t="e">
        <f>VLOOKUP($A:$A,Январь!$B:$G,6,0)</f>
        <v>#N/A</v>
      </c>
      <c r="E33" s="64">
        <f>VLOOKUP($A:$A,Февраль!$B:$G,2,0)</f>
        <v>1</v>
      </c>
      <c r="F33" s="65">
        <f>VLOOKUP($A:$A,Февраль!$B:$G,6,0)</f>
        <v>7229.0300000000007</v>
      </c>
    </row>
    <row r="34" spans="1:6" ht="19.2" customHeight="1" x14ac:dyDescent="0.3">
      <c r="A34" s="63" t="str">
        <f>Адреса!B33</f>
        <v>Москва, 2-я Квесисская ул., д. 20, корп. 1 (физ. лица)</v>
      </c>
      <c r="B34" s="63">
        <f>VLOOKUP('все данные'!A:A,Адреса!B:C,2,0)</f>
        <v>5</v>
      </c>
      <c r="C34" s="64" t="e">
        <f>VLOOKUP($A:$A,Январь!$B:$G,2,0)</f>
        <v>#N/A</v>
      </c>
      <c r="D34" s="65" t="e">
        <f>VLOOKUP($A:$A,Январь!$B:$G,6,0)</f>
        <v>#N/A</v>
      </c>
      <c r="E34" s="64">
        <f>VLOOKUP($A:$A,Февраль!$B:$G,2,0)</f>
        <v>14</v>
      </c>
      <c r="F34" s="65">
        <f>VLOOKUP($A:$A,Февраль!$B:$G,6,0)</f>
        <v>7283.86</v>
      </c>
    </row>
    <row r="35" spans="1:6" ht="19.2" customHeight="1" x14ac:dyDescent="0.3">
      <c r="A35" s="63" t="str">
        <f>Адреса!B34</f>
        <v>Москва, 3-я Тверская-Ямская ул., д. 10 (физ. лица)</v>
      </c>
      <c r="B35" s="63">
        <f>VLOOKUP('все данные'!A:A,Адреса!B:C,2,0)</f>
        <v>1</v>
      </c>
      <c r="C35" s="64" t="e">
        <f>VLOOKUP($A:$A,Январь!$B:$G,2,0)</f>
        <v>#N/A</v>
      </c>
      <c r="D35" s="65" t="e">
        <f>VLOOKUP($A:$A,Январь!$B:$G,6,0)</f>
        <v>#N/A</v>
      </c>
      <c r="E35" s="64">
        <f>VLOOKUP($A:$A,Февраль!$B:$G,2,0)</f>
        <v>3</v>
      </c>
      <c r="F35" s="65">
        <f>VLOOKUP($A:$A,Февраль!$B:$G,6,0)</f>
        <v>3915.5</v>
      </c>
    </row>
    <row r="36" spans="1:6" ht="19.2" customHeight="1" x14ac:dyDescent="0.3">
      <c r="A36" s="63" t="str">
        <f>Адреса!B35</f>
        <v>Москва, 3-я Фрунзенская ул., д. 5, корп. 1 (физ. лица)</v>
      </c>
      <c r="B36" s="63">
        <f>VLOOKUP('все данные'!A:A,Адреса!B:C,2,0)</f>
        <v>7</v>
      </c>
      <c r="C36" s="64" t="e">
        <f>VLOOKUP($A:$A,Январь!$B:$G,2,0)</f>
        <v>#N/A</v>
      </c>
      <c r="D36" s="65" t="e">
        <f>VLOOKUP($A:$A,Январь!$B:$G,6,0)</f>
        <v>#N/A</v>
      </c>
      <c r="E36" s="64">
        <f>VLOOKUP($A:$A,Февраль!$B:$G,2,0)</f>
        <v>10</v>
      </c>
      <c r="F36" s="65">
        <f>VLOOKUP($A:$A,Февраль!$B:$G,6,0)</f>
        <v>14808.9</v>
      </c>
    </row>
    <row r="37" spans="1:6" ht="19.2" customHeight="1" x14ac:dyDescent="0.3">
      <c r="A37" s="63">
        <f>Адреса!B36</f>
        <v>0</v>
      </c>
      <c r="B37" s="63" t="e">
        <f>VLOOKUP('все данные'!A:A,Адреса!B:C,2,0)</f>
        <v>#N/A</v>
      </c>
      <c r="C37" s="64" t="e">
        <f>VLOOKUP($A:$A,Январь!$B:$G,2,0)</f>
        <v>#N/A</v>
      </c>
      <c r="D37" s="65" t="e">
        <f>VLOOKUP($A:$A,Январь!$B:$G,6,0)</f>
        <v>#N/A</v>
      </c>
      <c r="E37" s="64" t="e">
        <f>VLOOKUP($A:$A,Февраль!$B:$G,2,0)</f>
        <v>#N/A</v>
      </c>
      <c r="F37" s="65" t="e">
        <f>VLOOKUP($A:$A,Февраль!$B:$G,6,0)</f>
        <v>#N/A</v>
      </c>
    </row>
    <row r="38" spans="1:6" ht="19.2" customHeight="1" x14ac:dyDescent="0.3">
      <c r="A38" s="63">
        <f>Адреса!B37</f>
        <v>0</v>
      </c>
      <c r="B38" s="63" t="e">
        <f>VLOOKUP('все данные'!A:A,Адреса!B:C,2,0)</f>
        <v>#N/A</v>
      </c>
      <c r="C38" s="64" t="e">
        <f>VLOOKUP($A:$A,Январь!$B:$G,2,0)</f>
        <v>#N/A</v>
      </c>
      <c r="D38" s="65" t="e">
        <f>VLOOKUP($A:$A,Январь!$B:$G,6,0)</f>
        <v>#N/A</v>
      </c>
      <c r="E38" s="64" t="e">
        <f>VLOOKUP($A:$A,Февраль!$B:$G,2,0)</f>
        <v>#N/A</v>
      </c>
      <c r="F38" s="65" t="e">
        <f>VLOOKUP($A:$A,Февраль!$B:$G,6,0)</f>
        <v>#N/A</v>
      </c>
    </row>
    <row r="39" spans="1:6" ht="19.2" customHeight="1" x14ac:dyDescent="0.3">
      <c r="A39" s="63">
        <f>Адреса!B38</f>
        <v>0</v>
      </c>
      <c r="B39" s="63" t="e">
        <f>VLOOKUP('все данные'!A:A,Адреса!B:C,2,0)</f>
        <v>#N/A</v>
      </c>
      <c r="C39" s="64" t="e">
        <f>VLOOKUP($A:$A,Январь!$B:$G,2,0)</f>
        <v>#N/A</v>
      </c>
      <c r="D39" s="65" t="e">
        <f>VLOOKUP($A:$A,Январь!$B:$G,6,0)</f>
        <v>#N/A</v>
      </c>
      <c r="E39" s="64" t="e">
        <f>VLOOKUP($A:$A,Февраль!$B:$G,2,0)</f>
        <v>#N/A</v>
      </c>
      <c r="F39" s="65" t="e">
        <f>VLOOKUP($A:$A,Февраль!$B:$G,6,0)</f>
        <v>#N/A</v>
      </c>
    </row>
    <row r="40" spans="1:6" ht="19.2" customHeight="1" x14ac:dyDescent="0.3">
      <c r="A40" s="63">
        <f>Адреса!B39</f>
        <v>0</v>
      </c>
      <c r="B40" s="63" t="e">
        <f>VLOOKUP('все данные'!A:A,Адреса!B:C,2,0)</f>
        <v>#N/A</v>
      </c>
      <c r="C40" s="64" t="e">
        <f>VLOOKUP($A:$A,Январь!$B:$G,2,0)</f>
        <v>#N/A</v>
      </c>
      <c r="D40" s="65" t="e">
        <f>VLOOKUP($A:$A,Январь!$B:$G,6,0)</f>
        <v>#N/A</v>
      </c>
      <c r="E40" s="64" t="e">
        <f>VLOOKUP($A:$A,Февраль!$B:$G,2,0)</f>
        <v>#N/A</v>
      </c>
      <c r="F40" s="65" t="e">
        <f>VLOOKUP($A:$A,Февраль!$B:$G,6,0)</f>
        <v>#N/A</v>
      </c>
    </row>
    <row r="41" spans="1:6" ht="19.2" customHeight="1" x14ac:dyDescent="0.3">
      <c r="A41" s="63">
        <f>Адреса!B40</f>
        <v>0</v>
      </c>
      <c r="B41" s="63" t="e">
        <f>VLOOKUP('все данные'!A:A,Адреса!B:C,2,0)</f>
        <v>#N/A</v>
      </c>
      <c r="C41" s="64" t="e">
        <f>VLOOKUP($A:$A,Январь!$B:$G,2,0)</f>
        <v>#N/A</v>
      </c>
      <c r="D41" s="65" t="e">
        <f>VLOOKUP($A:$A,Январь!$B:$G,6,0)</f>
        <v>#N/A</v>
      </c>
      <c r="E41" s="64" t="e">
        <f>VLOOKUP($A:$A,Февраль!$B:$G,2,0)</f>
        <v>#N/A</v>
      </c>
      <c r="F41" s="65" t="e">
        <f>VLOOKUP($A:$A,Февраль!$B:$G,6,0)</f>
        <v>#N/A</v>
      </c>
    </row>
    <row r="42" spans="1:6" ht="19.2" customHeight="1" x14ac:dyDescent="0.3">
      <c r="A42" s="63">
        <f>Адреса!B41</f>
        <v>0</v>
      </c>
      <c r="B42" s="63" t="e">
        <f>VLOOKUP('все данные'!A:A,Адреса!B:C,2,0)</f>
        <v>#N/A</v>
      </c>
      <c r="C42" s="64" t="e">
        <f>VLOOKUP($A:$A,Январь!$B:$G,2,0)</f>
        <v>#N/A</v>
      </c>
      <c r="D42" s="65" t="e">
        <f>VLOOKUP($A:$A,Январь!$B:$G,6,0)</f>
        <v>#N/A</v>
      </c>
      <c r="E42" s="64" t="e">
        <f>VLOOKUP($A:$A,Февраль!$B:$G,2,0)</f>
        <v>#N/A</v>
      </c>
      <c r="F42" s="65" t="e">
        <f>VLOOKUP($A:$A,Февраль!$B:$G,6,0)</f>
        <v>#N/A</v>
      </c>
    </row>
    <row r="43" spans="1:6" ht="19.2" customHeight="1" x14ac:dyDescent="0.3">
      <c r="A43" s="63">
        <f>Адреса!B42</f>
        <v>0</v>
      </c>
      <c r="B43" s="63" t="e">
        <f>VLOOKUP('все данные'!A:A,Адреса!B:C,2,0)</f>
        <v>#N/A</v>
      </c>
      <c r="C43" s="64" t="e">
        <f>VLOOKUP($A:$A,Январь!$B:$G,2,0)</f>
        <v>#N/A</v>
      </c>
      <c r="D43" s="65" t="e">
        <f>VLOOKUP($A:$A,Январь!$B:$G,6,0)</f>
        <v>#N/A</v>
      </c>
      <c r="E43" s="64" t="e">
        <f>VLOOKUP($A:$A,Февраль!$B:$G,2,0)</f>
        <v>#N/A</v>
      </c>
      <c r="F43" s="65" t="e">
        <f>VLOOKUP($A:$A,Февраль!$B:$G,6,0)</f>
        <v>#N/A</v>
      </c>
    </row>
    <row r="44" spans="1:6" ht="19.2" customHeight="1" x14ac:dyDescent="0.3">
      <c r="A44" s="63">
        <f>Адреса!B43</f>
        <v>0</v>
      </c>
      <c r="B44" s="63" t="e">
        <f>VLOOKUP('все данные'!A:A,Адреса!B:C,2,0)</f>
        <v>#N/A</v>
      </c>
      <c r="C44" s="64" t="e">
        <f>VLOOKUP($A:$A,Январь!$B:$G,2,0)</f>
        <v>#N/A</v>
      </c>
      <c r="D44" s="65" t="e">
        <f>VLOOKUP($A:$A,Январь!$B:$G,6,0)</f>
        <v>#N/A</v>
      </c>
      <c r="E44" s="64" t="e">
        <f>VLOOKUP($A:$A,Февраль!$B:$G,2,0)</f>
        <v>#N/A</v>
      </c>
      <c r="F44" s="65" t="e">
        <f>VLOOKUP($A:$A,Февраль!$B:$G,6,0)</f>
        <v>#N/A</v>
      </c>
    </row>
    <row r="45" spans="1:6" ht="19.2" customHeight="1" x14ac:dyDescent="0.3">
      <c r="A45" s="63">
        <f>Адреса!B44</f>
        <v>0</v>
      </c>
      <c r="B45" s="63" t="e">
        <f>VLOOKUP('все данные'!A:A,Адреса!B:C,2,0)</f>
        <v>#N/A</v>
      </c>
      <c r="C45" s="64" t="e">
        <f>VLOOKUP($A:$A,Январь!$B:$G,2,0)</f>
        <v>#N/A</v>
      </c>
      <c r="D45" s="65" t="e">
        <f>VLOOKUP($A:$A,Январь!$B:$G,6,0)</f>
        <v>#N/A</v>
      </c>
      <c r="E45" s="64" t="e">
        <f>VLOOKUP($A:$A,Февраль!$B:$G,2,0)</f>
        <v>#N/A</v>
      </c>
      <c r="F45" s="65" t="e">
        <f>VLOOKUP($A:$A,Февраль!$B:$G,6,0)</f>
        <v>#N/A</v>
      </c>
    </row>
    <row r="46" spans="1:6" ht="19.2" customHeight="1" x14ac:dyDescent="0.3">
      <c r="A46" s="63">
        <f>Адреса!B45</f>
        <v>0</v>
      </c>
      <c r="B46" s="63" t="e">
        <f>VLOOKUP('все данные'!A:A,Адреса!B:C,2,0)</f>
        <v>#N/A</v>
      </c>
      <c r="C46" s="64" t="e">
        <f>VLOOKUP($A:$A,Январь!$B:$G,2,0)</f>
        <v>#N/A</v>
      </c>
      <c r="D46" s="65" t="e">
        <f>VLOOKUP($A:$A,Январь!$B:$G,6,0)</f>
        <v>#N/A</v>
      </c>
      <c r="E46" s="64" t="e">
        <f>VLOOKUP($A:$A,Февраль!$B:$G,2,0)</f>
        <v>#N/A</v>
      </c>
      <c r="F46" s="65" t="e">
        <f>VLOOKUP($A:$A,Февраль!$B:$G,6,0)</f>
        <v>#N/A</v>
      </c>
    </row>
    <row r="47" spans="1:6" ht="19.2" customHeight="1" x14ac:dyDescent="0.3">
      <c r="A47" s="63">
        <f>Адреса!B46</f>
        <v>0</v>
      </c>
      <c r="B47" s="63" t="e">
        <f>VLOOKUP('все данные'!A:A,Адреса!B:C,2,0)</f>
        <v>#N/A</v>
      </c>
      <c r="C47" s="64" t="e">
        <f>VLOOKUP($A:$A,Январь!$B:$G,2,0)</f>
        <v>#N/A</v>
      </c>
      <c r="D47" s="65" t="e">
        <f>VLOOKUP($A:$A,Январь!$B:$G,6,0)</f>
        <v>#N/A</v>
      </c>
      <c r="E47" s="64" t="e">
        <f>VLOOKUP($A:$A,Февраль!$B:$G,2,0)</f>
        <v>#N/A</v>
      </c>
      <c r="F47" s="65" t="e">
        <f>VLOOKUP($A:$A,Февраль!$B:$G,6,0)</f>
        <v>#N/A</v>
      </c>
    </row>
    <row r="48" spans="1:6" ht="19.2" customHeight="1" x14ac:dyDescent="0.3">
      <c r="B48" s="63" t="e">
        <f>VLOOKUP('все данные'!A:A,Адреса!B:C,2,0)</f>
        <v>#N/A</v>
      </c>
      <c r="C48" s="64" t="e">
        <f>VLOOKUP($A:$A,Январь!$B:$G,2,0)</f>
        <v>#N/A</v>
      </c>
      <c r="D48" s="65" t="e">
        <f>VLOOKUP($A:$A,Январь!$B:$G,6,0)</f>
        <v>#N/A</v>
      </c>
      <c r="E48" s="64" t="e">
        <f>VLOOKUP($A:$A,Февраль!$B:$G,2,0)</f>
        <v>#N/A</v>
      </c>
      <c r="F48" s="65" t="e">
        <f>VLOOKUP($A:$A,Февраль!$B:$G,6,0)</f>
        <v>#N/A</v>
      </c>
    </row>
  </sheetData>
  <mergeCells count="7">
    <mergeCell ref="K1:L1"/>
    <mergeCell ref="M1:N1"/>
    <mergeCell ref="B1:B2"/>
    <mergeCell ref="C1:D1"/>
    <mergeCell ref="E1:F1"/>
    <mergeCell ref="G1:H1"/>
    <mergeCell ref="I1:J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1"/>
  <sheetViews>
    <sheetView tabSelected="1" zoomScale="70" zoomScaleNormal="70" workbookViewId="0">
      <selection activeCell="A24" sqref="A24"/>
    </sheetView>
  </sheetViews>
  <sheetFormatPr defaultRowHeight="14.4" x14ac:dyDescent="0.3"/>
  <cols>
    <col min="1" max="1" width="74.44140625" bestFit="1" customWidth="1"/>
    <col min="14" max="14" width="12.88671875" customWidth="1"/>
  </cols>
  <sheetData>
    <row r="1" spans="1:31" ht="25.2" customHeight="1" thickBot="1" x14ac:dyDescent="0.35">
      <c r="A1" s="72" t="str">
        <f>[1]черн!A1</f>
        <v>Адрес</v>
      </c>
      <c r="B1" s="73" t="s">
        <v>90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  <c r="O1" s="76"/>
      <c r="P1" s="73" t="s">
        <v>90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7"/>
      <c r="AB1" s="75"/>
      <c r="AC1" s="76"/>
      <c r="AD1" s="6" t="s">
        <v>91</v>
      </c>
      <c r="AE1" s="6" t="s">
        <v>92</v>
      </c>
    </row>
    <row r="2" spans="1:31" ht="15" thickBot="1" x14ac:dyDescent="0.35">
      <c r="A2" s="72"/>
      <c r="B2" s="78" t="s">
        <v>95</v>
      </c>
      <c r="C2" s="71"/>
      <c r="D2" s="70" t="s">
        <v>96</v>
      </c>
      <c r="E2" s="71"/>
      <c r="F2" s="70" t="s">
        <v>97</v>
      </c>
      <c r="G2" s="71"/>
      <c r="H2" s="70" t="s">
        <v>98</v>
      </c>
      <c r="I2" s="71"/>
      <c r="J2" s="70" t="s">
        <v>99</v>
      </c>
      <c r="K2" s="71"/>
      <c r="L2" s="70" t="s">
        <v>100</v>
      </c>
      <c r="M2" s="71"/>
      <c r="N2" s="7"/>
      <c r="O2" s="8" t="s">
        <v>94</v>
      </c>
      <c r="P2" s="78" t="s">
        <v>101</v>
      </c>
      <c r="Q2" s="71"/>
      <c r="R2" s="70" t="s">
        <v>102</v>
      </c>
      <c r="S2" s="71"/>
      <c r="T2" s="70" t="s">
        <v>103</v>
      </c>
      <c r="U2" s="71"/>
      <c r="V2" s="70" t="s">
        <v>104</v>
      </c>
      <c r="W2" s="71"/>
      <c r="X2" s="70" t="s">
        <v>105</v>
      </c>
      <c r="Y2" s="71"/>
      <c r="Z2" s="70" t="s">
        <v>106</v>
      </c>
      <c r="AA2" s="79"/>
      <c r="AB2" s="7"/>
      <c r="AC2" s="8" t="s">
        <v>94</v>
      </c>
      <c r="AD2" s="6" t="s">
        <v>93</v>
      </c>
      <c r="AE2" s="6" t="s">
        <v>107</v>
      </c>
    </row>
    <row r="3" spans="1:31" ht="24.6" thickBot="1" x14ac:dyDescent="0.35">
      <c r="A3" s="72"/>
      <c r="B3" s="9" t="s">
        <v>108</v>
      </c>
      <c r="C3" s="10" t="s">
        <v>109</v>
      </c>
      <c r="D3" s="10" t="s">
        <v>108</v>
      </c>
      <c r="E3" s="10" t="s">
        <v>109</v>
      </c>
      <c r="F3" s="10" t="s">
        <v>108</v>
      </c>
      <c r="G3" s="10" t="s">
        <v>109</v>
      </c>
      <c r="H3" s="10" t="s">
        <v>108</v>
      </c>
      <c r="I3" s="10" t="s">
        <v>109</v>
      </c>
      <c r="J3" s="10" t="s">
        <v>108</v>
      </c>
      <c r="K3" s="10" t="s">
        <v>109</v>
      </c>
      <c r="L3" s="10" t="s">
        <v>108</v>
      </c>
      <c r="M3" s="11" t="s">
        <v>109</v>
      </c>
      <c r="N3" s="12" t="s">
        <v>110</v>
      </c>
      <c r="O3" s="13"/>
      <c r="P3" s="9" t="s">
        <v>108</v>
      </c>
      <c r="Q3" s="10" t="s">
        <v>109</v>
      </c>
      <c r="R3" s="10" t="s">
        <v>108</v>
      </c>
      <c r="S3" s="10" t="s">
        <v>109</v>
      </c>
      <c r="T3" s="10" t="s">
        <v>108</v>
      </c>
      <c r="U3" s="10" t="s">
        <v>109</v>
      </c>
      <c r="V3" s="10" t="s">
        <v>108</v>
      </c>
      <c r="W3" s="10" t="s">
        <v>109</v>
      </c>
      <c r="X3" s="10" t="s">
        <v>108</v>
      </c>
      <c r="Y3" s="10" t="s">
        <v>109</v>
      </c>
      <c r="Z3" s="10" t="s">
        <v>108</v>
      </c>
      <c r="AA3" s="14" t="s">
        <v>109</v>
      </c>
      <c r="AB3" s="12" t="s">
        <v>111</v>
      </c>
      <c r="AC3" s="13"/>
      <c r="AD3" s="10"/>
      <c r="AE3" s="15"/>
    </row>
    <row r="4" spans="1:31" x14ac:dyDescent="0.3">
      <c r="A4" t="str">
        <f>'все данные'!A3</f>
        <v>VOIP - Теледом</v>
      </c>
      <c r="B4" s="17">
        <f>'все данные'!B3+ПЛАН2016!B4</f>
        <v>78</v>
      </c>
      <c r="C4" s="18">
        <f>IF(ISNA(VLOOKUP($A:$A,'все данные'!$A:$Y,3,FALSE)),0,VLOOKUP($A:$A,'все данные'!$A:$Y,3,FALSE))</f>
        <v>76</v>
      </c>
      <c r="D4" s="17">
        <f>B4+ПЛАН2016!D4</f>
        <v>80</v>
      </c>
      <c r="E4" s="18">
        <f>IF(ISNA(VLOOKUP($A:$A,'все данные'!$A:$Y,5,FALSE)),0,VLOOKUP($A:$A,'все данные'!$A:$Y,5,FALSE))</f>
        <v>70</v>
      </c>
      <c r="F4" s="17">
        <f>D4+ПЛАН2016!F4</f>
        <v>80</v>
      </c>
      <c r="G4" s="18">
        <f>IF(ISNA(VLOOKUP($A:$A,'все данные'!$A:$Y,7,FALSE)),0,VLOOKUP($A:$A,'все данные'!$A:$Y,7,FALSE))</f>
        <v>0</v>
      </c>
      <c r="H4" s="17">
        <f>F4+ПЛАН2016!H4</f>
        <v>80</v>
      </c>
      <c r="I4" s="18">
        <f>IF(ISNA(VLOOKUP($A:$A,'все данные'!$A:$Y,9,FALSE)),0,VLOOKUP($A:$A,'все данные'!$A:$Y,9,FALSE))</f>
        <v>0</v>
      </c>
      <c r="J4" s="17">
        <f>H4+ПЛАН2016!J4</f>
        <v>80</v>
      </c>
      <c r="K4" s="18">
        <f>IF(ISNA(VLOOKUP($A:$A,'все данные'!$A:$Y,11,FALSE)),0,VLOOKUP($A:$A,'все данные'!$A:$Y,11,FALSE))</f>
        <v>0</v>
      </c>
      <c r="L4" s="17">
        <f>J4+ПЛАН2016!L4</f>
        <v>80</v>
      </c>
      <c r="M4" s="18">
        <f>IF(ISNA(VLOOKUP($A:$A,'все данные'!$A:$Y,13,FALSE)),0,VLOOKUP($A:$A,'все данные'!$A:$Y,13,FALSE))</f>
        <v>0</v>
      </c>
      <c r="N4" s="20" t="e">
        <f>M4-#REF!</f>
        <v>#REF!</v>
      </c>
      <c r="O4" s="21">
        <f>IFERROR(#REF!/#REF!, 0%)</f>
        <v>0</v>
      </c>
      <c r="P4" s="17">
        <f>L4+[1]план!P4</f>
        <v>80</v>
      </c>
      <c r="Q4" s="22" t="e">
        <f>[1]черн!AB4</f>
        <v>#REF!</v>
      </c>
      <c r="R4" s="17">
        <f>P4+[1]план!R4</f>
        <v>80</v>
      </c>
      <c r="S4" s="22" t="e">
        <f>[1]черн!AF4</f>
        <v>#REF!</v>
      </c>
      <c r="T4" s="17">
        <f>R4+[1]план!T4</f>
        <v>80</v>
      </c>
      <c r="U4" s="22" t="e">
        <f>[1]черн!AJ4</f>
        <v>#REF!</v>
      </c>
      <c r="V4" s="17">
        <f>T4+[1]план!V4</f>
        <v>80</v>
      </c>
      <c r="W4" s="22">
        <f>[1]черн!AN4</f>
        <v>0</v>
      </c>
      <c r="X4" s="17">
        <f>V4+[1]план!X4</f>
        <v>80</v>
      </c>
      <c r="Y4" s="22" t="e">
        <f>[1]черн!AR4</f>
        <v>#REF!</v>
      </c>
      <c r="Z4" s="17">
        <f>X4+[1]план!Z4</f>
        <v>80</v>
      </c>
      <c r="AA4" s="22" t="e">
        <f>[1]черн!AV4</f>
        <v>#REF!</v>
      </c>
      <c r="AB4" s="20" t="e">
        <f t="shared" ref="AB4:AB36" si="0">AA4-M4</f>
        <v>#REF!</v>
      </c>
      <c r="AC4" s="21">
        <f>IFERROR(AB4/[1]черн!#REF!, 0%)</f>
        <v>0</v>
      </c>
      <c r="AD4" s="22" t="e">
        <f>#REF!-#REF!</f>
        <v>#REF!</v>
      </c>
      <c r="AE4" s="23" t="e">
        <f>O4-#REF!</f>
        <v>#REF!</v>
      </c>
    </row>
    <row r="5" spans="1:31" x14ac:dyDescent="0.3">
      <c r="A5" t="str">
        <f>'все данные'!A4</f>
        <v>VOIP Важенин</v>
      </c>
      <c r="B5" s="17">
        <f>'все данные'!B4+ПЛАН2016!B5</f>
        <v>0</v>
      </c>
      <c r="C5" s="18">
        <f>IF(ISNA(VLOOKUP($A:$A,'все данные'!$A:$Y,3,FALSE)),0,VLOOKUP($A:$A,'все данные'!$A:$Y,3,FALSE))</f>
        <v>3</v>
      </c>
      <c r="D5" s="17">
        <f>B5+ПЛАН2016!D5</f>
        <v>5</v>
      </c>
      <c r="E5" s="18">
        <f>IF(ISNA(VLOOKUP($A:$A,'все данные'!$A:$Y,5,FALSE)),0,VLOOKUP($A:$A,'все данные'!$A:$Y,5,FALSE))</f>
        <v>45</v>
      </c>
      <c r="F5" s="17">
        <f>D5+ПЛАН2016!F5</f>
        <v>5</v>
      </c>
      <c r="G5" s="18">
        <f>IF(ISNA(VLOOKUP($A:$A,'все данные'!$A:$Y,7,FALSE)),0,VLOOKUP($A:$A,'все данные'!$A:$Y,7,FALSE))</f>
        <v>0</v>
      </c>
      <c r="H5" s="17">
        <f>F5+ПЛАН2016!H5</f>
        <v>5</v>
      </c>
      <c r="I5" s="18">
        <f>IF(ISNA(VLOOKUP($A:$A,'все данные'!$A:$Y,9,FALSE)),0,VLOOKUP($A:$A,'все данные'!$A:$Y,9,FALSE))</f>
        <v>0</v>
      </c>
      <c r="J5" s="17">
        <f>H5+ПЛАН2016!J5</f>
        <v>5</v>
      </c>
      <c r="K5" s="18">
        <f>IF(ISNA(VLOOKUP($A:$A,'все данные'!$A:$Y,11,FALSE)),0,VLOOKUP($A:$A,'все данные'!$A:$Y,11,FALSE))</f>
        <v>0</v>
      </c>
      <c r="L5" s="17">
        <f>J5+ПЛАН2016!L5</f>
        <v>5</v>
      </c>
      <c r="M5" s="18">
        <f>IF(ISNA(VLOOKUP($A:$A,'все данные'!$A:$Y,13,FALSE)),0,VLOOKUP($A:$A,'все данные'!$A:$Y,13,FALSE))</f>
        <v>0</v>
      </c>
      <c r="N5" s="20" t="e">
        <f>M5-#REF!</f>
        <v>#REF!</v>
      </c>
      <c r="O5" s="21">
        <f>IFERROR(#REF!/#REF!, 0%)</f>
        <v>0</v>
      </c>
      <c r="P5" s="17">
        <f>L5+[1]план!P5</f>
        <v>5</v>
      </c>
      <c r="Q5" s="22" t="e">
        <f>[1]черн!AB5</f>
        <v>#REF!</v>
      </c>
      <c r="R5" s="17">
        <f>P5+[1]план!R5</f>
        <v>5</v>
      </c>
      <c r="S5" s="22" t="e">
        <f>[1]черн!AF5</f>
        <v>#REF!</v>
      </c>
      <c r="T5" s="17">
        <f>R5+[1]план!T5</f>
        <v>5</v>
      </c>
      <c r="U5" s="22" t="e">
        <f>[1]черн!AJ5</f>
        <v>#REF!</v>
      </c>
      <c r="V5" s="17">
        <f>T5+[1]план!V5</f>
        <v>5</v>
      </c>
      <c r="W5" s="22">
        <f>[1]черн!AN5</f>
        <v>0</v>
      </c>
      <c r="X5" s="17">
        <f>V5+[1]план!X5</f>
        <v>5</v>
      </c>
      <c r="Y5" s="22" t="e">
        <f>[1]черн!AR5</f>
        <v>#REF!</v>
      </c>
      <c r="Z5" s="17">
        <f>X5+[1]план!Z5</f>
        <v>5</v>
      </c>
      <c r="AA5" s="22" t="e">
        <f>[1]черн!AV5</f>
        <v>#REF!</v>
      </c>
      <c r="AB5" s="20" t="e">
        <f t="shared" si="0"/>
        <v>#REF!</v>
      </c>
      <c r="AC5" s="21">
        <f>IFERROR(AB5/[1]черн!#REF!, 0%)</f>
        <v>0</v>
      </c>
      <c r="AD5" s="22" t="e">
        <f>#REF!-#REF!</f>
        <v>#REF!</v>
      </c>
      <c r="AE5" s="23" t="e">
        <f>O5-#REF!</f>
        <v>#REF!</v>
      </c>
    </row>
    <row r="6" spans="1:31" x14ac:dyDescent="0.3">
      <c r="A6" t="str">
        <f>'все данные'!A5</f>
        <v>Моск. обл., г. Королев, мкр. Болшево, Пушкинская ул., д.15 (физ. лица)</v>
      </c>
      <c r="B6" s="17">
        <f>'все данные'!B5+ПЛАН2016!B6</f>
        <v>15</v>
      </c>
      <c r="C6" s="18">
        <f>IF(ISNA(VLOOKUP($A:$A,'все данные'!$A:$Y,3,FALSE)),0,VLOOKUP($A:$A,'все данные'!$A:$Y,3,FALSE))</f>
        <v>15</v>
      </c>
      <c r="D6" s="17">
        <f>B6+ПЛАН2016!D6</f>
        <v>15</v>
      </c>
      <c r="E6" s="18">
        <f>IF(ISNA(VLOOKUP($A:$A,'все данные'!$A:$Y,5,FALSE)),0,VLOOKUP($A:$A,'все данные'!$A:$Y,5,FALSE))</f>
        <v>4</v>
      </c>
      <c r="F6" s="17">
        <f>D6+ПЛАН2016!F6</f>
        <v>15</v>
      </c>
      <c r="G6" s="18">
        <f>IF(ISNA(VLOOKUP($A:$A,'все данные'!$A:$Y,7,FALSE)),0,VLOOKUP($A:$A,'все данные'!$A:$Y,7,FALSE))</f>
        <v>0</v>
      </c>
      <c r="H6" s="17">
        <f>F6+ПЛАН2016!H6</f>
        <v>15</v>
      </c>
      <c r="I6" s="18">
        <f>IF(ISNA(VLOOKUP($A:$A,'все данные'!$A:$Y,9,FALSE)),0,VLOOKUP($A:$A,'все данные'!$A:$Y,9,FALSE))</f>
        <v>0</v>
      </c>
      <c r="J6" s="17">
        <f>H6+ПЛАН2016!J6</f>
        <v>15</v>
      </c>
      <c r="K6" s="18">
        <f>IF(ISNA(VLOOKUP($A:$A,'все данные'!$A:$Y,11,FALSE)),0,VLOOKUP($A:$A,'все данные'!$A:$Y,11,FALSE))</f>
        <v>0</v>
      </c>
      <c r="L6" s="17">
        <f>J6+ПЛАН2016!L6</f>
        <v>15</v>
      </c>
      <c r="M6" s="18">
        <f>IF(ISNA(VLOOKUP($A:$A,'все данные'!$A:$Y,13,FALSE)),0,VLOOKUP($A:$A,'все данные'!$A:$Y,13,FALSE))</f>
        <v>0</v>
      </c>
      <c r="N6" s="20" t="e">
        <f>M6-#REF!</f>
        <v>#REF!</v>
      </c>
      <c r="O6" s="21">
        <f>IFERROR(#REF!/#REF!, 0%)</f>
        <v>0</v>
      </c>
      <c r="P6" s="17">
        <f>L6+[1]план!P6</f>
        <v>15</v>
      </c>
      <c r="Q6" s="22" t="e">
        <f>[1]черн!AB6</f>
        <v>#REF!</v>
      </c>
      <c r="R6" s="17">
        <f>P6+[1]план!R6</f>
        <v>15</v>
      </c>
      <c r="S6" s="22" t="e">
        <f>[1]черн!AF6</f>
        <v>#REF!</v>
      </c>
      <c r="T6" s="17">
        <f>R6+[1]план!T6</f>
        <v>15</v>
      </c>
      <c r="U6" s="22" t="e">
        <f>[1]черн!AJ6</f>
        <v>#REF!</v>
      </c>
      <c r="V6" s="17">
        <f>T6+[1]план!V6</f>
        <v>15</v>
      </c>
      <c r="W6" s="22">
        <f>[1]черн!AN6</f>
        <v>0</v>
      </c>
      <c r="X6" s="17">
        <f>V6+[1]план!X6</f>
        <v>15</v>
      </c>
      <c r="Y6" s="22" t="e">
        <f>[1]черн!AR6</f>
        <v>#REF!</v>
      </c>
      <c r="Z6" s="17">
        <f>X6+[1]план!Z6</f>
        <v>15</v>
      </c>
      <c r="AA6" s="22" t="e">
        <f>[1]черн!AV6</f>
        <v>#REF!</v>
      </c>
      <c r="AB6" s="20" t="e">
        <f t="shared" si="0"/>
        <v>#REF!</v>
      </c>
      <c r="AC6" s="21">
        <f>IFERROR(AB6/[1]черн!#REF!, 0%)</f>
        <v>0</v>
      </c>
      <c r="AD6" s="22" t="e">
        <f>#REF!-#REF!</f>
        <v>#REF!</v>
      </c>
      <c r="AE6" s="23" t="e">
        <f>O6-#REF!</f>
        <v>#REF!</v>
      </c>
    </row>
    <row r="7" spans="1:31" x14ac:dyDescent="0.3">
      <c r="A7" t="str">
        <f>'все данные'!A6</f>
        <v>Моск. обл., г. Королев, мкр. Первомайский, VoIP Королев</v>
      </c>
      <c r="B7" s="17">
        <f>'все данные'!B6+ПЛАН2016!B7</f>
        <v>8</v>
      </c>
      <c r="C7" s="18">
        <f>IF(ISNA(VLOOKUP($A:$A,'все данные'!$A:$Y,3,FALSE)),0,VLOOKUP($A:$A,'все данные'!$A:$Y,3,FALSE))</f>
        <v>112</v>
      </c>
      <c r="D7" s="17">
        <f>B7+ПЛАН2016!D7</f>
        <v>18</v>
      </c>
      <c r="E7" s="18">
        <f>IF(ISNA(VLOOKUP($A:$A,'все данные'!$A:$Y,5,FALSE)),0,VLOOKUP($A:$A,'все данные'!$A:$Y,5,FALSE))</f>
        <v>12</v>
      </c>
      <c r="F7" s="17">
        <f>D7+ПЛАН2016!F7</f>
        <v>18</v>
      </c>
      <c r="G7" s="18">
        <f>IF(ISNA(VLOOKUP($A:$A,'все данные'!$A:$Y,7,FALSE)),0,VLOOKUP($A:$A,'все данные'!$A:$Y,7,FALSE))</f>
        <v>0</v>
      </c>
      <c r="H7" s="17">
        <f>F7+ПЛАН2016!H7</f>
        <v>18</v>
      </c>
      <c r="I7" s="18">
        <f>IF(ISNA(VLOOKUP($A:$A,'все данные'!$A:$Y,9,FALSE)),0,VLOOKUP($A:$A,'все данные'!$A:$Y,9,FALSE))</f>
        <v>0</v>
      </c>
      <c r="J7" s="17">
        <f>H7+ПЛАН2016!J7</f>
        <v>18</v>
      </c>
      <c r="K7" s="18">
        <f>IF(ISNA(VLOOKUP($A:$A,'все данные'!$A:$Y,11,FALSE)),0,VLOOKUP($A:$A,'все данные'!$A:$Y,11,FALSE))</f>
        <v>0</v>
      </c>
      <c r="L7" s="17">
        <f>J7+ПЛАН2016!L7</f>
        <v>18</v>
      </c>
      <c r="M7" s="18">
        <f>IF(ISNA(VLOOKUP($A:$A,'все данные'!$A:$Y,13,FALSE)),0,VLOOKUP($A:$A,'все данные'!$A:$Y,13,FALSE))</f>
        <v>0</v>
      </c>
      <c r="N7" s="20" t="e">
        <f>M7-#REF!</f>
        <v>#REF!</v>
      </c>
      <c r="O7" s="21">
        <f>IFERROR(#REF!/#REF!, 0%)</f>
        <v>0</v>
      </c>
      <c r="P7" s="17">
        <f>L7+[1]план!P7</f>
        <v>18</v>
      </c>
      <c r="Q7" s="22" t="e">
        <f>[1]черн!AB7</f>
        <v>#REF!</v>
      </c>
      <c r="R7" s="17">
        <f>P7+[1]план!R7</f>
        <v>18</v>
      </c>
      <c r="S7" s="22" t="e">
        <f>[1]черн!AF7</f>
        <v>#REF!</v>
      </c>
      <c r="T7" s="17">
        <f>R7+[1]план!T7</f>
        <v>18</v>
      </c>
      <c r="U7" s="22" t="e">
        <f>[1]черн!AJ7</f>
        <v>#REF!</v>
      </c>
      <c r="V7" s="17">
        <f>T7+[1]план!V7</f>
        <v>18</v>
      </c>
      <c r="W7" s="22">
        <f>[1]черн!AN7</f>
        <v>0</v>
      </c>
      <c r="X7" s="17">
        <f>V7+[1]план!X7</f>
        <v>18</v>
      </c>
      <c r="Y7" s="22" t="e">
        <f>[1]черн!AR7</f>
        <v>#REF!</v>
      </c>
      <c r="Z7" s="17">
        <f>X7+[1]план!Z7</f>
        <v>18</v>
      </c>
      <c r="AA7" s="22" t="e">
        <f>[1]черн!AV7</f>
        <v>#REF!</v>
      </c>
      <c r="AB7" s="20" t="e">
        <f t="shared" si="0"/>
        <v>#REF!</v>
      </c>
      <c r="AC7" s="21">
        <f>IFERROR(AB7/[1]черн!#REF!, 0%)</f>
        <v>0</v>
      </c>
      <c r="AD7" s="22" t="e">
        <f>#REF!-#REF!</f>
        <v>#REF!</v>
      </c>
      <c r="AE7" s="23" t="e">
        <f>O7-#REF!</f>
        <v>#REF!</v>
      </c>
    </row>
    <row r="8" spans="1:31" x14ac:dyDescent="0.3">
      <c r="A8" t="str">
        <f>'все данные'!A7</f>
        <v>Моск. обл., г. Королев, Пионерская д.30_VoIP SITI-LINK</v>
      </c>
      <c r="B8" s="17">
        <f>'все данные'!B7+ПЛАН2016!B8</f>
        <v>12</v>
      </c>
      <c r="C8" s="18">
        <f>IF(ISNA(VLOOKUP($A:$A,'все данные'!$A:$Y,3,FALSE)),0,VLOOKUP($A:$A,'все данные'!$A:$Y,3,FALSE))</f>
        <v>4</v>
      </c>
      <c r="D8" s="17">
        <f>B8+ПЛАН2016!D8</f>
        <v>12</v>
      </c>
      <c r="E8" s="18">
        <f>IF(ISNA(VLOOKUP($A:$A,'все данные'!$A:$Y,5,FALSE)),0,VLOOKUP($A:$A,'все данные'!$A:$Y,5,FALSE))</f>
        <v>4</v>
      </c>
      <c r="F8" s="17">
        <f>D8+ПЛАН2016!F8</f>
        <v>12</v>
      </c>
      <c r="G8" s="18">
        <f>IF(ISNA(VLOOKUP($A:$A,'все данные'!$A:$Y,7,FALSE)),0,VLOOKUP($A:$A,'все данные'!$A:$Y,7,FALSE))</f>
        <v>0</v>
      </c>
      <c r="H8" s="17">
        <f>F8+ПЛАН2016!H8</f>
        <v>12</v>
      </c>
      <c r="I8" s="18">
        <f>IF(ISNA(VLOOKUP($A:$A,'все данные'!$A:$Y,9,FALSE)),0,VLOOKUP($A:$A,'все данные'!$A:$Y,9,FALSE))</f>
        <v>0</v>
      </c>
      <c r="J8" s="17">
        <f>H8+ПЛАН2016!J8</f>
        <v>12</v>
      </c>
      <c r="K8" s="18">
        <f>IF(ISNA(VLOOKUP($A:$A,'все данные'!$A:$Y,11,FALSE)),0,VLOOKUP($A:$A,'все данные'!$A:$Y,11,FALSE))</f>
        <v>0</v>
      </c>
      <c r="L8" s="17">
        <f>J8+ПЛАН2016!L8</f>
        <v>12</v>
      </c>
      <c r="M8" s="18">
        <f>IF(ISNA(VLOOKUP($A:$A,'все данные'!$A:$Y,13,FALSE)),0,VLOOKUP($A:$A,'все данные'!$A:$Y,13,FALSE))</f>
        <v>0</v>
      </c>
      <c r="N8" s="20" t="e">
        <f>M8-#REF!</f>
        <v>#REF!</v>
      </c>
      <c r="O8" s="21">
        <f>IFERROR(#REF!/#REF!, 0%)</f>
        <v>0</v>
      </c>
      <c r="P8" s="17">
        <f>L8+[1]план!P8</f>
        <v>12</v>
      </c>
      <c r="Q8" s="22" t="e">
        <f>[1]черн!AB8</f>
        <v>#REF!</v>
      </c>
      <c r="R8" s="17">
        <f>P8+[1]план!R8</f>
        <v>12</v>
      </c>
      <c r="S8" s="22" t="e">
        <f>[1]черн!AF8</f>
        <v>#REF!</v>
      </c>
      <c r="T8" s="17">
        <f>R8+[1]план!T8</f>
        <v>12</v>
      </c>
      <c r="U8" s="22" t="e">
        <f>[1]черн!AJ8</f>
        <v>#REF!</v>
      </c>
      <c r="V8" s="17">
        <f>T8+[1]план!V8</f>
        <v>12</v>
      </c>
      <c r="W8" s="22">
        <f>[1]черн!AN8</f>
        <v>0</v>
      </c>
      <c r="X8" s="17">
        <f>V8+[1]план!X8</f>
        <v>12</v>
      </c>
      <c r="Y8" s="22" t="e">
        <f>[1]черн!AR8</f>
        <v>#REF!</v>
      </c>
      <c r="Z8" s="17">
        <f>X8+[1]план!Z8</f>
        <v>12</v>
      </c>
      <c r="AA8" s="22" t="e">
        <f>[1]черн!AV8</f>
        <v>#REF!</v>
      </c>
      <c r="AB8" s="20" t="e">
        <f t="shared" si="0"/>
        <v>#REF!</v>
      </c>
      <c r="AC8" s="21">
        <f>IFERROR(AB8/[1]черн!#REF!, 0%)</f>
        <v>0</v>
      </c>
      <c r="AD8" s="22" t="e">
        <f>#REF!-#REF!</f>
        <v>#REF!</v>
      </c>
      <c r="AE8" s="23" t="e">
        <f>O8-#REF!</f>
        <v>#REF!</v>
      </c>
    </row>
    <row r="9" spans="1:31" x14ac:dyDescent="0.3">
      <c r="A9" t="str">
        <f>'все данные'!A8</f>
        <v>Моск. обл., г. Красногорск, Игоря Мерлушкина ул., д. 1 (физ. лица)</v>
      </c>
      <c r="B9" s="17">
        <f>'все данные'!B8+ПЛАН2016!B9</f>
        <v>23</v>
      </c>
      <c r="C9" s="18">
        <f>IF(ISNA(VLOOKUP($A:$A,'все данные'!$A:$Y,3,FALSE)),0,VLOOKUP($A:$A,'все данные'!$A:$Y,3,FALSE))</f>
        <v>0</v>
      </c>
      <c r="D9" s="17">
        <f>B9+ПЛАН2016!D9</f>
        <v>23</v>
      </c>
      <c r="E9" s="18">
        <f>IF(ISNA(VLOOKUP($A:$A,'все данные'!$A:$Y,5,FALSE)),0,VLOOKUP($A:$A,'все данные'!$A:$Y,5,FALSE))</f>
        <v>65</v>
      </c>
      <c r="F9" s="17">
        <f>D9+ПЛАН2016!F9</f>
        <v>23</v>
      </c>
      <c r="G9" s="18">
        <f>IF(ISNA(VLOOKUP($A:$A,'все данные'!$A:$Y,7,FALSE)),0,VLOOKUP($A:$A,'все данные'!$A:$Y,7,FALSE))</f>
        <v>0</v>
      </c>
      <c r="H9" s="17">
        <f>F9+ПЛАН2016!H9</f>
        <v>23</v>
      </c>
      <c r="I9" s="18">
        <f>IF(ISNA(VLOOKUP($A:$A,'все данные'!$A:$Y,9,FALSE)),0,VLOOKUP($A:$A,'все данные'!$A:$Y,9,FALSE))</f>
        <v>0</v>
      </c>
      <c r="J9" s="17">
        <f>H9+ПЛАН2016!J9</f>
        <v>23</v>
      </c>
      <c r="K9" s="18">
        <f>IF(ISNA(VLOOKUP($A:$A,'все данные'!$A:$Y,11,FALSE)),0,VLOOKUP($A:$A,'все данные'!$A:$Y,11,FALSE))</f>
        <v>0</v>
      </c>
      <c r="L9" s="17">
        <f>J9+ПЛАН2016!L9</f>
        <v>23</v>
      </c>
      <c r="M9" s="18">
        <f>IF(ISNA(VLOOKUP($A:$A,'все данные'!$A:$Y,13,FALSE)),0,VLOOKUP($A:$A,'все данные'!$A:$Y,13,FALSE))</f>
        <v>0</v>
      </c>
      <c r="N9" s="20" t="e">
        <f>M9-#REF!</f>
        <v>#REF!</v>
      </c>
      <c r="O9" s="21">
        <f>IFERROR(#REF!/#REF!, 0%)</f>
        <v>0</v>
      </c>
      <c r="P9" s="17">
        <f>L9+[1]план!P9</f>
        <v>23</v>
      </c>
      <c r="Q9" s="22" t="e">
        <f>[1]черн!AB9</f>
        <v>#REF!</v>
      </c>
      <c r="R9" s="17">
        <f>P9+[1]план!R9</f>
        <v>23</v>
      </c>
      <c r="S9" s="22" t="e">
        <f>[1]черн!AF9</f>
        <v>#REF!</v>
      </c>
      <c r="T9" s="17">
        <f>R9+[1]план!T9</f>
        <v>23</v>
      </c>
      <c r="U9" s="22" t="e">
        <f>[1]черн!AJ9</f>
        <v>#REF!</v>
      </c>
      <c r="V9" s="17">
        <f>T9+[1]план!V9</f>
        <v>23</v>
      </c>
      <c r="W9" s="22">
        <f>[1]черн!AN9</f>
        <v>0</v>
      </c>
      <c r="X9" s="17">
        <f>V9+[1]план!X9</f>
        <v>23</v>
      </c>
      <c r="Y9" s="22" t="e">
        <f>[1]черн!AR9</f>
        <v>#REF!</v>
      </c>
      <c r="Z9" s="17">
        <f>X9+[1]план!Z9</f>
        <v>23</v>
      </c>
      <c r="AA9" s="22" t="e">
        <f>[1]черн!AV9</f>
        <v>#REF!</v>
      </c>
      <c r="AB9" s="20" t="e">
        <f t="shared" si="0"/>
        <v>#REF!</v>
      </c>
      <c r="AC9" s="21">
        <f>IFERROR(AB9/[1]черн!#REF!, 0%)</f>
        <v>0</v>
      </c>
      <c r="AD9" s="22" t="e">
        <f>#REF!-#REF!</f>
        <v>#REF!</v>
      </c>
      <c r="AE9" s="23" t="e">
        <f>O9-#REF!</f>
        <v>#REF!</v>
      </c>
    </row>
    <row r="10" spans="1:31" x14ac:dyDescent="0.3">
      <c r="A10" t="str">
        <f>'все данные'!A9</f>
        <v>Моск. обл., г. Красногорск, Игоря Мерлушкина ул., д. 3 (физ. лица)</v>
      </c>
      <c r="B10" s="17">
        <f>'все данные'!B9+ПЛАН2016!B10</f>
        <v>122</v>
      </c>
      <c r="C10" s="18">
        <f>IF(ISNA(VLOOKUP($A:$A,'все данные'!$A:$Y,3,FALSE)),0,VLOOKUP($A:$A,'все данные'!$A:$Y,3,FALSE))</f>
        <v>11</v>
      </c>
      <c r="D10" s="17">
        <f>B10+ПЛАН2016!D10</f>
        <v>122</v>
      </c>
      <c r="E10" s="18">
        <f>IF(ISNA(VLOOKUP($A:$A,'все данные'!$A:$Y,5,FALSE)),0,VLOOKUP($A:$A,'все данные'!$A:$Y,5,FALSE))</f>
        <v>11</v>
      </c>
      <c r="F10" s="17">
        <f>D10+ПЛАН2016!F10</f>
        <v>122</v>
      </c>
      <c r="G10" s="18">
        <f>IF(ISNA(VLOOKUP($A:$A,'все данные'!$A:$Y,7,FALSE)),0,VLOOKUP($A:$A,'все данные'!$A:$Y,7,FALSE))</f>
        <v>0</v>
      </c>
      <c r="H10" s="17">
        <f>F10+ПЛАН2016!H10</f>
        <v>122</v>
      </c>
      <c r="I10" s="18">
        <f>IF(ISNA(VLOOKUP($A:$A,'все данные'!$A:$Y,9,FALSE)),0,VLOOKUP($A:$A,'все данные'!$A:$Y,9,FALSE))</f>
        <v>0</v>
      </c>
      <c r="J10" s="17">
        <f>H10+ПЛАН2016!J10</f>
        <v>122</v>
      </c>
      <c r="K10" s="18">
        <f>IF(ISNA(VLOOKUP($A:$A,'все данные'!$A:$Y,11,FALSE)),0,VLOOKUP($A:$A,'все данные'!$A:$Y,11,FALSE))</f>
        <v>0</v>
      </c>
      <c r="L10" s="17">
        <f>J10+ПЛАН2016!L10</f>
        <v>122</v>
      </c>
      <c r="M10" s="18">
        <f>IF(ISNA(VLOOKUP($A:$A,'все данные'!$A:$Y,13,FALSE)),0,VLOOKUP($A:$A,'все данные'!$A:$Y,13,FALSE))</f>
        <v>0</v>
      </c>
      <c r="N10" s="20" t="e">
        <f>M10-#REF!</f>
        <v>#REF!</v>
      </c>
      <c r="O10" s="21">
        <f>IFERROR(#REF!/#REF!, 0%)</f>
        <v>0</v>
      </c>
      <c r="P10" s="17">
        <f>L10+[1]план!P10</f>
        <v>122</v>
      </c>
      <c r="Q10" s="22" t="e">
        <f>[1]черн!AB10</f>
        <v>#REF!</v>
      </c>
      <c r="R10" s="17">
        <f>P10+[1]план!R10</f>
        <v>122</v>
      </c>
      <c r="S10" s="22" t="e">
        <f>[1]черн!AF10</f>
        <v>#REF!</v>
      </c>
      <c r="T10" s="17">
        <f>R10+[1]план!T10</f>
        <v>122</v>
      </c>
      <c r="U10" s="22" t="e">
        <f>[1]черн!AJ10</f>
        <v>#REF!</v>
      </c>
      <c r="V10" s="17">
        <f>T10+[1]план!V10</f>
        <v>122</v>
      </c>
      <c r="W10" s="22">
        <f>[1]черн!AN10</f>
        <v>0</v>
      </c>
      <c r="X10" s="17">
        <f>V10+[1]план!X10</f>
        <v>122</v>
      </c>
      <c r="Y10" s="22" t="e">
        <f>[1]черн!AR10</f>
        <v>#REF!</v>
      </c>
      <c r="Z10" s="17">
        <f>X10+[1]план!Z10</f>
        <v>122</v>
      </c>
      <c r="AA10" s="22" t="e">
        <f>[1]черн!AV10</f>
        <v>#REF!</v>
      </c>
      <c r="AB10" s="20" t="e">
        <f t="shared" si="0"/>
        <v>#REF!</v>
      </c>
      <c r="AC10" s="21">
        <f>IFERROR(AB10/[1]черн!#REF!, 0%)</f>
        <v>0</v>
      </c>
      <c r="AD10" s="22" t="e">
        <f>#REF!-#REF!</f>
        <v>#REF!</v>
      </c>
      <c r="AE10" s="23" t="e">
        <f>O10-#REF!</f>
        <v>#REF!</v>
      </c>
    </row>
    <row r="11" spans="1:31" x14ac:dyDescent="0.3">
      <c r="A11" t="str">
        <f>'все данные'!A10</f>
        <v>Моск. обл., г. Красногорск, Игоря Мерлушкина ул., д.2 ( физ.лица)</v>
      </c>
      <c r="B11" s="17">
        <f>'все данные'!B10+ПЛАН2016!B11</f>
        <v>6</v>
      </c>
      <c r="C11" s="18">
        <f>IF(ISNA(VLOOKUP($A:$A,'все данные'!$A:$Y,3,FALSE)),0,VLOOKUP($A:$A,'все данные'!$A:$Y,3,FALSE))</f>
        <v>37</v>
      </c>
      <c r="D11" s="17">
        <f>B11+ПЛАН2016!D11</f>
        <v>6</v>
      </c>
      <c r="E11" s="18">
        <f>IF(ISNA(VLOOKUP($A:$A,'все данные'!$A:$Y,5,FALSE)),0,VLOOKUP($A:$A,'все данные'!$A:$Y,5,FALSE))</f>
        <v>12</v>
      </c>
      <c r="F11" s="17">
        <f>D11+ПЛАН2016!F11</f>
        <v>6</v>
      </c>
      <c r="G11" s="18">
        <f>IF(ISNA(VLOOKUP($A:$A,'все данные'!$A:$Y,7,FALSE)),0,VLOOKUP($A:$A,'все данные'!$A:$Y,7,FALSE))</f>
        <v>0</v>
      </c>
      <c r="H11" s="17">
        <f>F11+ПЛАН2016!H11</f>
        <v>6</v>
      </c>
      <c r="I11" s="18">
        <f>IF(ISNA(VLOOKUP($A:$A,'все данные'!$A:$Y,9,FALSE)),0,VLOOKUP($A:$A,'все данные'!$A:$Y,9,FALSE))</f>
        <v>0</v>
      </c>
      <c r="J11" s="17">
        <f>H11+ПЛАН2016!J11</f>
        <v>6</v>
      </c>
      <c r="K11" s="18">
        <f>IF(ISNA(VLOOKUP($A:$A,'все данные'!$A:$Y,11,FALSE)),0,VLOOKUP($A:$A,'все данные'!$A:$Y,11,FALSE))</f>
        <v>0</v>
      </c>
      <c r="L11" s="17">
        <f>J11+ПЛАН2016!L11</f>
        <v>6</v>
      </c>
      <c r="M11" s="18">
        <f>IF(ISNA(VLOOKUP($A:$A,'все данные'!$A:$Y,13,FALSE)),0,VLOOKUP($A:$A,'все данные'!$A:$Y,13,FALSE))</f>
        <v>0</v>
      </c>
      <c r="N11" s="20" t="e">
        <f>M11-#REF!</f>
        <v>#REF!</v>
      </c>
      <c r="O11" s="21">
        <f>IFERROR(#REF!/#REF!, 0%)</f>
        <v>0</v>
      </c>
      <c r="P11" s="17">
        <f>L11+[1]план!P11</f>
        <v>6</v>
      </c>
      <c r="Q11" s="22" t="e">
        <f>[1]черн!AB12</f>
        <v>#REF!</v>
      </c>
      <c r="R11" s="17">
        <f>P11+[1]план!R11</f>
        <v>6</v>
      </c>
      <c r="S11" s="22" t="e">
        <f>[1]черн!AF12</f>
        <v>#REF!</v>
      </c>
      <c r="T11" s="17">
        <f>R11+[1]план!T11</f>
        <v>6</v>
      </c>
      <c r="U11" s="22" t="e">
        <f>[1]черн!AJ12</f>
        <v>#REF!</v>
      </c>
      <c r="V11" s="17">
        <f>T11+[1]план!V11</f>
        <v>6</v>
      </c>
      <c r="W11" s="22">
        <f>[1]черн!AN12</f>
        <v>0</v>
      </c>
      <c r="X11" s="17">
        <f>V11+[1]план!X11</f>
        <v>6</v>
      </c>
      <c r="Y11" s="22" t="e">
        <f>[1]черн!AR12</f>
        <v>#REF!</v>
      </c>
      <c r="Z11" s="17">
        <f>X11+[1]план!Z11</f>
        <v>6</v>
      </c>
      <c r="AA11" s="22" t="e">
        <f>[1]черн!AV12</f>
        <v>#REF!</v>
      </c>
      <c r="AB11" s="20" t="e">
        <f t="shared" si="0"/>
        <v>#REF!</v>
      </c>
      <c r="AC11" s="21">
        <f>IFERROR(AB11/[1]черн!#REF!, 0%)</f>
        <v>0</v>
      </c>
      <c r="AD11" s="22" t="e">
        <f>#REF!-#REF!</f>
        <v>#REF!</v>
      </c>
      <c r="AE11" s="23" t="e">
        <f>O11-#REF!</f>
        <v>#REF!</v>
      </c>
    </row>
    <row r="12" spans="1:31" x14ac:dyDescent="0.3">
      <c r="A12" t="str">
        <f>'все данные'!A11</f>
        <v>Моск. обл., г. Мытищи, Белобородова ул., 2Б, корп. 2</v>
      </c>
      <c r="B12" s="17">
        <f>'все данные'!B11+ПЛАН2016!B12</f>
        <v>45</v>
      </c>
      <c r="C12" s="18">
        <f>IF(ISNA(VLOOKUP($A:$A,'все данные'!$A:$Y,3,FALSE)),0,VLOOKUP($A:$A,'все данные'!$A:$Y,3,FALSE))</f>
        <v>0</v>
      </c>
      <c r="D12" s="17">
        <f>B12+ПЛАН2016!D12</f>
        <v>45</v>
      </c>
      <c r="E12" s="18">
        <f>IF(ISNA(VLOOKUP($A:$A,'все данные'!$A:$Y,5,FALSE)),0,VLOOKUP($A:$A,'все данные'!$A:$Y,5,FALSE))</f>
        <v>22</v>
      </c>
      <c r="F12" s="17">
        <f>D12+ПЛАН2016!F12</f>
        <v>45</v>
      </c>
      <c r="G12" s="18">
        <f>IF(ISNA(VLOOKUP($A:$A,'все данные'!$A:$Y,7,FALSE)),0,VLOOKUP($A:$A,'все данные'!$A:$Y,7,FALSE))</f>
        <v>0</v>
      </c>
      <c r="H12" s="17">
        <f>F12+ПЛАН2016!H12</f>
        <v>45</v>
      </c>
      <c r="I12" s="18">
        <f>IF(ISNA(VLOOKUP($A:$A,'все данные'!$A:$Y,9,FALSE)),0,VLOOKUP($A:$A,'все данные'!$A:$Y,9,FALSE))</f>
        <v>0</v>
      </c>
      <c r="J12" s="17">
        <f>H12+ПЛАН2016!J12</f>
        <v>45</v>
      </c>
      <c r="K12" s="18">
        <f>IF(ISNA(VLOOKUP($A:$A,'все данные'!$A:$Y,11,FALSE)),0,VLOOKUP($A:$A,'все данные'!$A:$Y,11,FALSE))</f>
        <v>0</v>
      </c>
      <c r="L12" s="17">
        <f>J12+ПЛАН2016!L12</f>
        <v>45</v>
      </c>
      <c r="M12" s="18">
        <f>IF(ISNA(VLOOKUP($A:$A,'все данные'!$A:$Y,13,FALSE)),0,VLOOKUP($A:$A,'все данные'!$A:$Y,13,FALSE))</f>
        <v>0</v>
      </c>
      <c r="N12" s="20" t="e">
        <f>M12-#REF!</f>
        <v>#REF!</v>
      </c>
      <c r="O12" s="21">
        <f>IFERROR(#REF!/#REF!, 0%)</f>
        <v>0</v>
      </c>
      <c r="P12" s="17">
        <f>L12+[1]план!P12</f>
        <v>45</v>
      </c>
      <c r="Q12" s="22" t="e">
        <f>[1]черн!AB13</f>
        <v>#REF!</v>
      </c>
      <c r="R12" s="17">
        <f>P12+[1]план!R12</f>
        <v>45</v>
      </c>
      <c r="S12" s="22" t="e">
        <f>[1]черн!AF13</f>
        <v>#REF!</v>
      </c>
      <c r="T12" s="17">
        <f>R12+[1]план!T12</f>
        <v>45</v>
      </c>
      <c r="U12" s="22" t="e">
        <f>[1]черн!AJ13</f>
        <v>#REF!</v>
      </c>
      <c r="V12" s="17">
        <f>T12+[1]план!V12</f>
        <v>45</v>
      </c>
      <c r="W12" s="22">
        <f>[1]черн!AN13</f>
        <v>0</v>
      </c>
      <c r="X12" s="17">
        <f>V12+[1]план!X12</f>
        <v>45</v>
      </c>
      <c r="Y12" s="22" t="e">
        <f>[1]черн!AR13</f>
        <v>#REF!</v>
      </c>
      <c r="Z12" s="17">
        <f>X12+[1]план!Z12</f>
        <v>45</v>
      </c>
      <c r="AA12" s="22" t="e">
        <f>[1]черн!AV13</f>
        <v>#REF!</v>
      </c>
      <c r="AB12" s="20" t="e">
        <f t="shared" si="0"/>
        <v>#REF!</v>
      </c>
      <c r="AC12" s="21">
        <f>IFERROR(AB12/[1]черн!#REF!, 0%)</f>
        <v>0</v>
      </c>
      <c r="AD12" s="22" t="e">
        <f>#REF!-#REF!</f>
        <v>#REF!</v>
      </c>
      <c r="AE12" s="23" t="e">
        <f>O12-#REF!</f>
        <v>#REF!</v>
      </c>
    </row>
    <row r="13" spans="1:31" x14ac:dyDescent="0.3">
      <c r="A13" t="str">
        <f>'все данные'!A12</f>
        <v>Моск. обл., г. Мытищи, Колпакова ул., д. 2А</v>
      </c>
      <c r="B13" s="17">
        <f>'все данные'!B12+ПЛАН2016!B13</f>
        <v>12</v>
      </c>
      <c r="C13" s="18">
        <f>IF(ISNA(VLOOKUP($A:$A,'все данные'!$A:$Y,3,FALSE)),0,VLOOKUP($A:$A,'все данные'!$A:$Y,3,FALSE))</f>
        <v>1</v>
      </c>
      <c r="D13" s="17">
        <f>B13+ПЛАН2016!D13</f>
        <v>12</v>
      </c>
      <c r="E13" s="18">
        <f>IF(ISNA(VLOOKUP($A:$A,'все данные'!$A:$Y,5,FALSE)),0,VLOOKUP($A:$A,'все данные'!$A:$Y,5,FALSE))</f>
        <v>14</v>
      </c>
      <c r="F13" s="17">
        <f>D13+ПЛАН2016!F13</f>
        <v>12</v>
      </c>
      <c r="G13" s="18">
        <f>IF(ISNA(VLOOKUP($A:$A,'все данные'!$A:$Y,7,FALSE)),0,VLOOKUP($A:$A,'все данные'!$A:$Y,7,FALSE))</f>
        <v>0</v>
      </c>
      <c r="H13" s="17">
        <f>F13+ПЛАН2016!H13</f>
        <v>12</v>
      </c>
      <c r="I13" s="18">
        <f>IF(ISNA(VLOOKUP($A:$A,'все данные'!$A:$Y,9,FALSE)),0,VLOOKUP($A:$A,'все данные'!$A:$Y,9,FALSE))</f>
        <v>0</v>
      </c>
      <c r="J13" s="17">
        <f>H13+ПЛАН2016!J13</f>
        <v>12</v>
      </c>
      <c r="K13" s="18">
        <f>IF(ISNA(VLOOKUP($A:$A,'все данные'!$A:$Y,11,FALSE)),0,VLOOKUP($A:$A,'все данные'!$A:$Y,11,FALSE))</f>
        <v>0</v>
      </c>
      <c r="L13" s="17">
        <f>J13+ПЛАН2016!L13</f>
        <v>12</v>
      </c>
      <c r="M13" s="18">
        <f>IF(ISNA(VLOOKUP($A:$A,'все данные'!$A:$Y,13,FALSE)),0,VLOOKUP($A:$A,'все данные'!$A:$Y,13,FALSE))</f>
        <v>0</v>
      </c>
      <c r="N13" s="20" t="e">
        <f>M13-#REF!</f>
        <v>#REF!</v>
      </c>
      <c r="O13" s="21">
        <f>IFERROR(#REF!/#REF!, 0%)</f>
        <v>0</v>
      </c>
      <c r="P13" s="17">
        <f>L13+[1]план!P13</f>
        <v>12</v>
      </c>
      <c r="Q13" s="22" t="e">
        <f>[1]черн!AB14</f>
        <v>#REF!</v>
      </c>
      <c r="R13" s="17">
        <f>P13+[1]план!R13</f>
        <v>12</v>
      </c>
      <c r="S13" s="22" t="e">
        <f>[1]черн!AF14</f>
        <v>#REF!</v>
      </c>
      <c r="T13" s="17">
        <f>R13+[1]план!T13</f>
        <v>12</v>
      </c>
      <c r="U13" s="22" t="e">
        <f>[1]черн!AJ14</f>
        <v>#REF!</v>
      </c>
      <c r="V13" s="17">
        <f>T13+[1]план!V13</f>
        <v>12</v>
      </c>
      <c r="W13" s="22">
        <f>[1]черн!AN14</f>
        <v>0</v>
      </c>
      <c r="X13" s="17">
        <f>V13+[1]план!X13</f>
        <v>12</v>
      </c>
      <c r="Y13" s="22" t="e">
        <f>[1]черн!AR14</f>
        <v>#REF!</v>
      </c>
      <c r="Z13" s="17">
        <f>X13+[1]план!Z13</f>
        <v>12</v>
      </c>
      <c r="AA13" s="22" t="e">
        <f>[1]черн!AV14</f>
        <v>#REF!</v>
      </c>
      <c r="AB13" s="20" t="e">
        <f t="shared" si="0"/>
        <v>#REF!</v>
      </c>
      <c r="AC13" s="21">
        <f>IFERROR(AB13/[1]черн!#REF!, 0%)</f>
        <v>0</v>
      </c>
      <c r="AD13" s="22" t="e">
        <f>#REF!-#REF!</f>
        <v>#REF!</v>
      </c>
      <c r="AE13" s="23" t="e">
        <f>O13-#REF!</f>
        <v>#REF!</v>
      </c>
    </row>
    <row r="14" spans="1:31" x14ac:dyDescent="0.3">
      <c r="A14" t="str">
        <f>'все данные'!A13</f>
        <v>Моск. обл., г. Одинцово, Белорусская ул., д. 11 (физ. лица)</v>
      </c>
      <c r="B14" s="17">
        <f>'все данные'!B13+ПЛАН2016!B14</f>
        <v>11</v>
      </c>
      <c r="C14" s="18">
        <f>IF(ISNA(VLOOKUP($A:$A,'все данные'!$A:$Y,3,FALSE)),0,VLOOKUP($A:$A,'все данные'!$A:$Y,3,FALSE))</f>
        <v>4</v>
      </c>
      <c r="D14" s="17">
        <f>B14+ПЛАН2016!D14</f>
        <v>11</v>
      </c>
      <c r="E14" s="18">
        <f>IF(ISNA(VLOOKUP($A:$A,'все данные'!$A:$Y,5,FALSE)),0,VLOOKUP($A:$A,'все данные'!$A:$Y,5,FALSE))</f>
        <v>16</v>
      </c>
      <c r="F14" s="17">
        <f>D14+ПЛАН2016!F14</f>
        <v>11</v>
      </c>
      <c r="G14" s="18">
        <f>IF(ISNA(VLOOKUP($A:$A,'все данные'!$A:$Y,7,FALSE)),0,VLOOKUP($A:$A,'все данные'!$A:$Y,7,FALSE))</f>
        <v>0</v>
      </c>
      <c r="H14" s="17">
        <f>F14+ПЛАН2016!H14</f>
        <v>11</v>
      </c>
      <c r="I14" s="18">
        <f>IF(ISNA(VLOOKUP($A:$A,'все данные'!$A:$Y,9,FALSE)),0,VLOOKUP($A:$A,'все данные'!$A:$Y,9,FALSE))</f>
        <v>0</v>
      </c>
      <c r="J14" s="17">
        <f>H14+ПЛАН2016!J14</f>
        <v>11</v>
      </c>
      <c r="K14" s="18">
        <f>IF(ISNA(VLOOKUP($A:$A,'все данные'!$A:$Y,11,FALSE)),0,VLOOKUP($A:$A,'все данные'!$A:$Y,11,FALSE))</f>
        <v>0</v>
      </c>
      <c r="L14" s="17">
        <f>J14+ПЛАН2016!L14</f>
        <v>11</v>
      </c>
      <c r="M14" s="18">
        <f>IF(ISNA(VLOOKUP($A:$A,'все данные'!$A:$Y,13,FALSE)),0,VLOOKUP($A:$A,'все данные'!$A:$Y,13,FALSE))</f>
        <v>0</v>
      </c>
      <c r="N14" s="20" t="e">
        <f>M14-#REF!</f>
        <v>#REF!</v>
      </c>
      <c r="O14" s="21">
        <f>IFERROR(#REF!/#REF!, 0%)</f>
        <v>0</v>
      </c>
      <c r="P14" s="17">
        <f>L14+[1]план!P14</f>
        <v>11</v>
      </c>
      <c r="Q14" s="22" t="e">
        <f>[1]черн!AB15</f>
        <v>#REF!</v>
      </c>
      <c r="R14" s="17">
        <f>P14+[1]план!R14</f>
        <v>11</v>
      </c>
      <c r="S14" s="22" t="e">
        <f>[1]черн!AF15</f>
        <v>#REF!</v>
      </c>
      <c r="T14" s="17">
        <f>R14+[1]план!T14</f>
        <v>11</v>
      </c>
      <c r="U14" s="22" t="e">
        <f>[1]черн!AJ15</f>
        <v>#REF!</v>
      </c>
      <c r="V14" s="17">
        <f>T14+[1]план!V14</f>
        <v>11</v>
      </c>
      <c r="W14" s="22">
        <f>[1]черн!AN15</f>
        <v>0</v>
      </c>
      <c r="X14" s="17">
        <f>V14+[1]план!X14</f>
        <v>11</v>
      </c>
      <c r="Y14" s="22" t="e">
        <f>[1]черн!AR15</f>
        <v>#REF!</v>
      </c>
      <c r="Z14" s="17">
        <f>X14+[1]план!Z14</f>
        <v>11</v>
      </c>
      <c r="AA14" s="22" t="e">
        <f>[1]черн!AV15</f>
        <v>#REF!</v>
      </c>
      <c r="AB14" s="20" t="e">
        <f t="shared" si="0"/>
        <v>#REF!</v>
      </c>
      <c r="AC14" s="21">
        <f>IFERROR(AB14/[1]черн!#REF!, 0%)</f>
        <v>0</v>
      </c>
      <c r="AD14" s="22" t="e">
        <f>#REF!-#REF!</f>
        <v>#REF!</v>
      </c>
      <c r="AE14" s="23" t="e">
        <f>O14-#REF!</f>
        <v>#REF!</v>
      </c>
    </row>
    <row r="15" spans="1:31" x14ac:dyDescent="0.3">
      <c r="A15" t="str">
        <f>'все данные'!A14</f>
        <v>Моск. обл., г. Одинцово, Белорусская ул., д. 13 (физ. лица)</v>
      </c>
      <c r="B15" s="17">
        <f>'все данные'!B14+ПЛАН2016!B15</f>
        <v>1</v>
      </c>
      <c r="C15" s="18">
        <f>IF(ISNA(VLOOKUP($A:$A,'все данные'!$A:$Y,3,FALSE)),0,VLOOKUP($A:$A,'все данные'!$A:$Y,3,FALSE))</f>
        <v>13</v>
      </c>
      <c r="D15" s="17">
        <f>B15+ПЛАН2016!D15</f>
        <v>1</v>
      </c>
      <c r="E15" s="18">
        <f>IF(ISNA(VLOOKUP($A:$A,'все данные'!$A:$Y,5,FALSE)),0,VLOOKUP($A:$A,'все данные'!$A:$Y,5,FALSE))</f>
        <v>13</v>
      </c>
      <c r="F15" s="17">
        <f>D15+ПЛАН2016!F15</f>
        <v>1</v>
      </c>
      <c r="G15" s="18">
        <f>IF(ISNA(VLOOKUP($A:$A,'все данные'!$A:$Y,7,FALSE)),0,VLOOKUP($A:$A,'все данные'!$A:$Y,7,FALSE))</f>
        <v>0</v>
      </c>
      <c r="H15" s="17">
        <f>F15+ПЛАН2016!H15</f>
        <v>1</v>
      </c>
      <c r="I15" s="18">
        <f>IF(ISNA(VLOOKUP($A:$A,'все данные'!$A:$Y,9,FALSE)),0,VLOOKUP($A:$A,'все данные'!$A:$Y,9,FALSE))</f>
        <v>0</v>
      </c>
      <c r="J15" s="17">
        <f>H15+ПЛАН2016!J15</f>
        <v>1</v>
      </c>
      <c r="K15" s="18">
        <f>IF(ISNA(VLOOKUP($A:$A,'все данные'!$A:$Y,11,FALSE)),0,VLOOKUP($A:$A,'все данные'!$A:$Y,11,FALSE))</f>
        <v>0</v>
      </c>
      <c r="L15" s="17">
        <f>J15+ПЛАН2016!L15</f>
        <v>1</v>
      </c>
      <c r="M15" s="18">
        <f>IF(ISNA(VLOOKUP($A:$A,'все данные'!$A:$Y,13,FALSE)),0,VLOOKUP($A:$A,'все данные'!$A:$Y,13,FALSE))</f>
        <v>0</v>
      </c>
      <c r="N15" s="20" t="e">
        <f>M15-#REF!</f>
        <v>#REF!</v>
      </c>
      <c r="O15" s="21"/>
      <c r="P15" s="17">
        <f>L15+[1]план!P15</f>
        <v>1</v>
      </c>
      <c r="Q15" s="22" t="e">
        <f>[1]черн!AB16</f>
        <v>#REF!</v>
      </c>
      <c r="R15" s="17">
        <f>P15+[1]план!R15</f>
        <v>1</v>
      </c>
      <c r="S15" s="22" t="e">
        <f>[1]черн!AF16</f>
        <v>#REF!</v>
      </c>
      <c r="T15" s="17">
        <f>R15+[1]план!T15</f>
        <v>1</v>
      </c>
      <c r="U15" s="22" t="e">
        <f>[1]черн!AJ16</f>
        <v>#REF!</v>
      </c>
      <c r="V15" s="17">
        <f>T15+[1]план!V15</f>
        <v>1</v>
      </c>
      <c r="W15" s="22">
        <f>[1]черн!AN16</f>
        <v>0</v>
      </c>
      <c r="X15" s="17">
        <f>V15+[1]план!X15</f>
        <v>1</v>
      </c>
      <c r="Y15" s="22" t="e">
        <f>[1]черн!AR16</f>
        <v>#REF!</v>
      </c>
      <c r="Z15" s="17">
        <f>X15+[1]план!Z15</f>
        <v>1</v>
      </c>
      <c r="AA15" s="22" t="e">
        <f>[1]черн!AV16</f>
        <v>#REF!</v>
      </c>
      <c r="AB15" s="20" t="e">
        <f t="shared" si="0"/>
        <v>#REF!</v>
      </c>
      <c r="AC15" s="21">
        <f>IFERROR(AB15/[1]черн!#REF!, 0%)</f>
        <v>0</v>
      </c>
      <c r="AD15" s="22"/>
      <c r="AE15" s="23"/>
    </row>
    <row r="16" spans="1:31" x14ac:dyDescent="0.3">
      <c r="A16" t="str">
        <f>'все данные'!A15</f>
        <v>Моск. обл., г. Одинцово, Вокзальная ул. д.39Б (физ.лица)</v>
      </c>
      <c r="B16" s="17">
        <f>'все данные'!B15+ПЛАН2016!B16</f>
        <v>12</v>
      </c>
      <c r="C16" s="18">
        <f>IF(ISNA(VLOOKUP($A:$A,'все данные'!$A:$Y,3,FALSE)),0,VLOOKUP($A:$A,'все данные'!$A:$Y,3,FALSE))</f>
        <v>52</v>
      </c>
      <c r="D16" s="17">
        <f>B16+ПЛАН2016!D16</f>
        <v>12</v>
      </c>
      <c r="E16" s="18">
        <f>IF(ISNA(VLOOKUP($A:$A,'все данные'!$A:$Y,5,FALSE)),0,VLOOKUP($A:$A,'все данные'!$A:$Y,5,FALSE))</f>
        <v>11</v>
      </c>
      <c r="F16" s="17">
        <f>D16+ПЛАН2016!F16</f>
        <v>12</v>
      </c>
      <c r="G16" s="18">
        <f>IF(ISNA(VLOOKUP($A:$A,'все данные'!$A:$Y,7,FALSE)),0,VLOOKUP($A:$A,'все данные'!$A:$Y,7,FALSE))</f>
        <v>0</v>
      </c>
      <c r="H16" s="17">
        <f>F16+ПЛАН2016!H16</f>
        <v>12</v>
      </c>
      <c r="I16" s="18">
        <f>IF(ISNA(VLOOKUP($A:$A,'все данные'!$A:$Y,9,FALSE)),0,VLOOKUP($A:$A,'все данные'!$A:$Y,9,FALSE))</f>
        <v>0</v>
      </c>
      <c r="J16" s="17">
        <f>H16+ПЛАН2016!J16</f>
        <v>12</v>
      </c>
      <c r="K16" s="18">
        <f>IF(ISNA(VLOOKUP($A:$A,'все данные'!$A:$Y,11,FALSE)),0,VLOOKUP($A:$A,'все данные'!$A:$Y,11,FALSE))</f>
        <v>0</v>
      </c>
      <c r="L16" s="17">
        <f>J16+ПЛАН2016!L16</f>
        <v>12</v>
      </c>
      <c r="M16" s="18">
        <f>IF(ISNA(VLOOKUP($A:$A,'все данные'!$A:$Y,13,FALSE)),0,VLOOKUP($A:$A,'все данные'!$A:$Y,13,FALSE))</f>
        <v>0</v>
      </c>
      <c r="N16" s="20" t="e">
        <f>M16-#REF!</f>
        <v>#REF!</v>
      </c>
      <c r="O16" s="21">
        <f>IFERROR(#REF!/#REF!, 0%)</f>
        <v>0</v>
      </c>
      <c r="P16" s="17">
        <f>L16+[1]план!P16</f>
        <v>12</v>
      </c>
      <c r="Q16" s="22" t="e">
        <f>[1]черн!AB17</f>
        <v>#REF!</v>
      </c>
      <c r="R16" s="17">
        <f>P16+[1]план!R16</f>
        <v>12</v>
      </c>
      <c r="S16" s="22" t="e">
        <f>[1]черн!AF17</f>
        <v>#REF!</v>
      </c>
      <c r="T16" s="17">
        <f>R16+[1]план!T16</f>
        <v>12</v>
      </c>
      <c r="U16" s="22" t="e">
        <f>[1]черн!AJ17</f>
        <v>#REF!</v>
      </c>
      <c r="V16" s="17">
        <f>T16+[1]план!V16</f>
        <v>12</v>
      </c>
      <c r="W16" s="22">
        <f>[1]черн!AN17</f>
        <v>0</v>
      </c>
      <c r="X16" s="17">
        <f>V16+[1]план!X16</f>
        <v>12</v>
      </c>
      <c r="Y16" s="22" t="e">
        <f>[1]черн!AR17</f>
        <v>#REF!</v>
      </c>
      <c r="Z16" s="17">
        <f>X16+[1]план!Z16</f>
        <v>12</v>
      </c>
      <c r="AA16" s="22" t="e">
        <f>[1]черн!AV17</f>
        <v>#REF!</v>
      </c>
      <c r="AB16" s="20" t="e">
        <f t="shared" si="0"/>
        <v>#REF!</v>
      </c>
      <c r="AC16" s="21">
        <f>IFERROR(AB16/[1]черн!#REF!, 0%)</f>
        <v>0</v>
      </c>
      <c r="AD16" s="22" t="e">
        <f>#REF!-#REF!</f>
        <v>#REF!</v>
      </c>
      <c r="AE16" s="23" t="e">
        <f>O16-#REF!</f>
        <v>#REF!</v>
      </c>
    </row>
    <row r="17" spans="1:31" x14ac:dyDescent="0.3">
      <c r="A17" t="str">
        <f>'все данные'!A16</f>
        <v>Моск. обл., г. Одинцово, Говорова ул., д.10_VOIP</v>
      </c>
      <c r="B17" s="17">
        <f>'все данные'!B16+ПЛАН2016!B17</f>
        <v>0</v>
      </c>
      <c r="C17" s="18">
        <f>IF(ISNA(VLOOKUP($A:$A,'все данные'!$A:$Y,3,FALSE)),0,VLOOKUP($A:$A,'все данные'!$A:$Y,3,FALSE))</f>
        <v>2</v>
      </c>
      <c r="D17" s="17">
        <f>B17+ПЛАН2016!D17</f>
        <v>0</v>
      </c>
      <c r="E17" s="18">
        <f>IF(ISNA(VLOOKUP($A:$A,'все данные'!$A:$Y,5,FALSE)),0,VLOOKUP($A:$A,'все данные'!$A:$Y,5,FALSE))</f>
        <v>10</v>
      </c>
      <c r="F17" s="17">
        <f>D17+ПЛАН2016!F17</f>
        <v>0</v>
      </c>
      <c r="G17" s="18">
        <f>IF(ISNA(VLOOKUP($A:$A,'все данные'!$A:$Y,7,FALSE)),0,VLOOKUP($A:$A,'все данные'!$A:$Y,7,FALSE))</f>
        <v>0</v>
      </c>
      <c r="H17" s="17">
        <f>F17+ПЛАН2016!H17</f>
        <v>0</v>
      </c>
      <c r="I17" s="18">
        <f>IF(ISNA(VLOOKUP($A:$A,'все данные'!$A:$Y,9,FALSE)),0,VLOOKUP($A:$A,'все данные'!$A:$Y,9,FALSE))</f>
        <v>0</v>
      </c>
      <c r="J17" s="17">
        <f>H17+ПЛАН2016!J17</f>
        <v>0</v>
      </c>
      <c r="K17" s="18">
        <f>IF(ISNA(VLOOKUP($A:$A,'все данные'!$A:$Y,11,FALSE)),0,VLOOKUP($A:$A,'все данные'!$A:$Y,11,FALSE))</f>
        <v>0</v>
      </c>
      <c r="L17" s="17">
        <f>J17+ПЛАН2016!L17</f>
        <v>0</v>
      </c>
      <c r="M17" s="18">
        <f>IF(ISNA(VLOOKUP($A:$A,'все данные'!$A:$Y,13,FALSE)),0,VLOOKUP($A:$A,'все данные'!$A:$Y,13,FALSE))</f>
        <v>0</v>
      </c>
      <c r="N17" s="20" t="e">
        <f>M17-#REF!</f>
        <v>#REF!</v>
      </c>
      <c r="O17" s="21">
        <f>IFERROR(#REF!/#REF!, 0%)</f>
        <v>0</v>
      </c>
      <c r="P17" s="17">
        <f>L17+[1]план!P17</f>
        <v>0</v>
      </c>
      <c r="Q17" s="22" t="e">
        <f>[1]черн!AB18</f>
        <v>#REF!</v>
      </c>
      <c r="R17" s="17">
        <f>P17+[1]план!R17</f>
        <v>0</v>
      </c>
      <c r="S17" s="22" t="e">
        <f>[1]черн!AF18</f>
        <v>#REF!</v>
      </c>
      <c r="T17" s="17">
        <f>R17+[1]план!T17</f>
        <v>0</v>
      </c>
      <c r="U17" s="22" t="e">
        <f>[1]черн!AJ18</f>
        <v>#REF!</v>
      </c>
      <c r="V17" s="17">
        <f>T17+[1]план!V17</f>
        <v>0</v>
      </c>
      <c r="W17" s="22">
        <f>[1]черн!AN18</f>
        <v>0</v>
      </c>
      <c r="X17" s="17">
        <f>V17+[1]план!X17</f>
        <v>0</v>
      </c>
      <c r="Y17" s="22" t="e">
        <f>[1]черн!AR18</f>
        <v>#REF!</v>
      </c>
      <c r="Z17" s="17">
        <f>X17+[1]план!Z17</f>
        <v>0</v>
      </c>
      <c r="AA17" s="22" t="e">
        <f>[1]черн!AV18</f>
        <v>#REF!</v>
      </c>
      <c r="AB17" s="20" t="e">
        <f t="shared" si="0"/>
        <v>#REF!</v>
      </c>
      <c r="AC17" s="21">
        <f>IFERROR(AB17/[1]черн!#REF!, 0%)</f>
        <v>0</v>
      </c>
      <c r="AD17" s="22" t="e">
        <f>#REF!-#REF!</f>
        <v>#REF!</v>
      </c>
      <c r="AE17" s="23" t="e">
        <f>O17-#REF!</f>
        <v>#REF!</v>
      </c>
    </row>
    <row r="18" spans="1:31" x14ac:dyDescent="0.3">
      <c r="A18" t="str">
        <f>'все данные'!A17</f>
        <v xml:space="preserve">Моск. обл., г. Одинцово, Любы-Новоселовой ул. д 12 VoIP-Виолайн </v>
      </c>
      <c r="B18" s="17">
        <f>'все данные'!B17+ПЛАН2016!B18</f>
        <v>11</v>
      </c>
      <c r="C18" s="18">
        <f>IF(ISNA(VLOOKUP($A:$A,'все данные'!$A:$Y,3,FALSE)),0,VLOOKUP($A:$A,'все данные'!$A:$Y,3,FALSE))</f>
        <v>8</v>
      </c>
      <c r="D18" s="17">
        <f>B18+ПЛАН2016!D18</f>
        <v>11</v>
      </c>
      <c r="E18" s="18">
        <f>IF(ISNA(VLOOKUP($A:$A,'все данные'!$A:$Y,5,FALSE)),0,VLOOKUP($A:$A,'все данные'!$A:$Y,5,FALSE))</f>
        <v>7</v>
      </c>
      <c r="F18" s="17">
        <f>D18+ПЛАН2016!F18</f>
        <v>11</v>
      </c>
      <c r="G18" s="18">
        <f>IF(ISNA(VLOOKUP($A:$A,'все данные'!$A:$Y,7,FALSE)),0,VLOOKUP($A:$A,'все данные'!$A:$Y,7,FALSE))</f>
        <v>0</v>
      </c>
      <c r="H18" s="17">
        <f>F18+ПЛАН2016!H18</f>
        <v>11</v>
      </c>
      <c r="I18" s="18">
        <f>IF(ISNA(VLOOKUP($A:$A,'все данные'!$A:$Y,9,FALSE)),0,VLOOKUP($A:$A,'все данные'!$A:$Y,9,FALSE))</f>
        <v>0</v>
      </c>
      <c r="J18" s="17">
        <f>H18+ПЛАН2016!J18</f>
        <v>11</v>
      </c>
      <c r="K18" s="18">
        <f>IF(ISNA(VLOOKUP($A:$A,'все данные'!$A:$Y,11,FALSE)),0,VLOOKUP($A:$A,'все данные'!$A:$Y,11,FALSE))</f>
        <v>0</v>
      </c>
      <c r="L18" s="17">
        <f>J18+ПЛАН2016!L18</f>
        <v>11</v>
      </c>
      <c r="M18" s="18">
        <f>IF(ISNA(VLOOKUP($A:$A,'все данные'!$A:$Y,13,FALSE)),0,VLOOKUP($A:$A,'все данные'!$A:$Y,13,FALSE))</f>
        <v>0</v>
      </c>
      <c r="N18" s="20" t="e">
        <f>M18-#REF!</f>
        <v>#REF!</v>
      </c>
      <c r="O18" s="21">
        <f>IFERROR(#REF!/#REF!, 0%)</f>
        <v>0</v>
      </c>
      <c r="P18" s="17">
        <f>L18+[1]план!P18</f>
        <v>11</v>
      </c>
      <c r="Q18" s="22" t="e">
        <f>[1]черн!AB19</f>
        <v>#REF!</v>
      </c>
      <c r="R18" s="17">
        <f>P18+[1]план!R18</f>
        <v>11</v>
      </c>
      <c r="S18" s="22" t="e">
        <f>[1]черн!AF19</f>
        <v>#REF!</v>
      </c>
      <c r="T18" s="17">
        <f>R18+[1]план!T18</f>
        <v>11</v>
      </c>
      <c r="U18" s="22" t="e">
        <f>[1]черн!AJ19</f>
        <v>#REF!</v>
      </c>
      <c r="V18" s="17">
        <f>T18+[1]план!V18</f>
        <v>11</v>
      </c>
      <c r="W18" s="22">
        <f>[1]черн!AN19</f>
        <v>0</v>
      </c>
      <c r="X18" s="17">
        <f>V18+[1]план!X18</f>
        <v>11</v>
      </c>
      <c r="Y18" s="22" t="e">
        <f>[1]черн!AR19</f>
        <v>#REF!</v>
      </c>
      <c r="Z18" s="17">
        <f>X18+[1]план!Z18</f>
        <v>11</v>
      </c>
      <c r="AA18" s="22" t="e">
        <f>[1]черн!AV19</f>
        <v>#REF!</v>
      </c>
      <c r="AB18" s="20" t="e">
        <f t="shared" si="0"/>
        <v>#REF!</v>
      </c>
      <c r="AC18" s="21">
        <f>IFERROR(AB18/[1]черн!#REF!, 0%)</f>
        <v>0</v>
      </c>
      <c r="AD18" s="22" t="e">
        <f>#REF!-#REF!</f>
        <v>#REF!</v>
      </c>
      <c r="AE18" s="23" t="e">
        <f>O18-#REF!</f>
        <v>#REF!</v>
      </c>
    </row>
    <row r="19" spans="1:31" x14ac:dyDescent="0.3">
      <c r="A19" t="str">
        <f>'все данные'!A18</f>
        <v>Моск. обл., г. Орехово-Зуево VoIP ONET</v>
      </c>
      <c r="B19" s="17">
        <f>'все данные'!B18+ПЛАН2016!B19</f>
        <v>4</v>
      </c>
      <c r="C19" s="18">
        <f>IF(ISNA(VLOOKUP($A:$A,'все данные'!$A:$Y,3,FALSE)),0,VLOOKUP($A:$A,'все данные'!$A:$Y,3,FALSE))</f>
        <v>21</v>
      </c>
      <c r="D19" s="17">
        <f>B19+ПЛАН2016!D19</f>
        <v>4</v>
      </c>
      <c r="E19" s="18">
        <f>IF(ISNA(VLOOKUP($A:$A,'все данные'!$A:$Y,5,FALSE)),0,VLOOKUP($A:$A,'все данные'!$A:$Y,5,FALSE))</f>
        <v>54</v>
      </c>
      <c r="F19" s="17">
        <f>D19+ПЛАН2016!F19</f>
        <v>4</v>
      </c>
      <c r="G19" s="18">
        <f>IF(ISNA(VLOOKUP($A:$A,'все данные'!$A:$Y,7,FALSE)),0,VLOOKUP($A:$A,'все данные'!$A:$Y,7,FALSE))</f>
        <v>0</v>
      </c>
      <c r="H19" s="17">
        <f>F19+ПЛАН2016!H19</f>
        <v>4</v>
      </c>
      <c r="I19" s="18">
        <f>IF(ISNA(VLOOKUP($A:$A,'все данные'!$A:$Y,9,FALSE)),0,VLOOKUP($A:$A,'все данные'!$A:$Y,9,FALSE))</f>
        <v>0</v>
      </c>
      <c r="J19" s="17">
        <f>H19+ПЛАН2016!J19</f>
        <v>4</v>
      </c>
      <c r="K19" s="18">
        <f>IF(ISNA(VLOOKUP($A:$A,'все данные'!$A:$Y,11,FALSE)),0,VLOOKUP($A:$A,'все данные'!$A:$Y,11,FALSE))</f>
        <v>0</v>
      </c>
      <c r="L19" s="17">
        <f>J19+ПЛАН2016!L19</f>
        <v>4</v>
      </c>
      <c r="M19" s="18">
        <f>IF(ISNA(VLOOKUP($A:$A,'все данные'!$A:$Y,13,FALSE)),0,VLOOKUP($A:$A,'все данные'!$A:$Y,13,FALSE))</f>
        <v>0</v>
      </c>
      <c r="N19" s="20" t="e">
        <f>M19-#REF!</f>
        <v>#REF!</v>
      </c>
      <c r="O19" s="21">
        <f>IFERROR(#REF!/#REF!, 0%)</f>
        <v>0</v>
      </c>
      <c r="P19" s="17">
        <f>L19+[1]план!P19</f>
        <v>4</v>
      </c>
      <c r="Q19" s="22" t="e">
        <f>[1]черн!AB20</f>
        <v>#REF!</v>
      </c>
      <c r="R19" s="17">
        <f>P19+[1]план!R19</f>
        <v>4</v>
      </c>
      <c r="S19" s="22" t="e">
        <f>[1]черн!AF20</f>
        <v>#REF!</v>
      </c>
      <c r="T19" s="17">
        <f>R19+[1]план!T19</f>
        <v>4</v>
      </c>
      <c r="U19" s="22" t="e">
        <f>[1]черн!AJ20</f>
        <v>#REF!</v>
      </c>
      <c r="V19" s="17">
        <f>T19+[1]план!V19</f>
        <v>4</v>
      </c>
      <c r="W19" s="22">
        <f>[1]черн!AN20</f>
        <v>0</v>
      </c>
      <c r="X19" s="17">
        <f>V19+[1]план!X19</f>
        <v>4</v>
      </c>
      <c r="Y19" s="22" t="e">
        <f>[1]черн!AR20</f>
        <v>#REF!</v>
      </c>
      <c r="Z19" s="17">
        <f>X19+[1]план!Z19</f>
        <v>4</v>
      </c>
      <c r="AA19" s="22" t="e">
        <f>[1]черн!AV20</f>
        <v>#REF!</v>
      </c>
      <c r="AB19" s="20" t="e">
        <f t="shared" si="0"/>
        <v>#REF!</v>
      </c>
      <c r="AC19" s="21">
        <f>IFERROR(AB19/[1]черн!#REF!, 0%)</f>
        <v>0</v>
      </c>
      <c r="AD19" s="22" t="e">
        <f>#REF!-#REF!</f>
        <v>#REF!</v>
      </c>
      <c r="AE19" s="23" t="e">
        <f>O19-#REF!</f>
        <v>#REF!</v>
      </c>
    </row>
    <row r="20" spans="1:31" x14ac:dyDescent="0.3">
      <c r="A20" t="str">
        <f>'все данные'!A19</f>
        <v>Моск. обл., Истринский р-н, д. Борзые, поселок Зори</v>
      </c>
      <c r="B20" s="17">
        <f>'все данные'!B19+ПЛАН2016!B20</f>
        <v>15</v>
      </c>
      <c r="C20" s="18">
        <f>IF(ISNA(VLOOKUP($A:$A,'все данные'!$A:$Y,3,FALSE)),0,VLOOKUP($A:$A,'все данные'!$A:$Y,3,FALSE))</f>
        <v>14</v>
      </c>
      <c r="D20" s="17">
        <f>B20+ПЛАН2016!D20</f>
        <v>15</v>
      </c>
      <c r="E20" s="18">
        <f>IF(ISNA(VLOOKUP($A:$A,'все данные'!$A:$Y,5,FALSE)),0,VLOOKUP($A:$A,'все данные'!$A:$Y,5,FALSE))</f>
        <v>22</v>
      </c>
      <c r="F20" s="17">
        <f>D20+ПЛАН2016!F20</f>
        <v>15</v>
      </c>
      <c r="G20" s="18">
        <f>IF(ISNA(VLOOKUP($A:$A,'все данные'!$A:$Y,7,FALSE)),0,VLOOKUP($A:$A,'все данные'!$A:$Y,7,FALSE))</f>
        <v>0</v>
      </c>
      <c r="H20" s="17">
        <f>F20+ПЛАН2016!H20</f>
        <v>15</v>
      </c>
      <c r="I20" s="18">
        <f>IF(ISNA(VLOOKUP($A:$A,'все данные'!$A:$Y,9,FALSE)),0,VLOOKUP($A:$A,'все данные'!$A:$Y,9,FALSE))</f>
        <v>0</v>
      </c>
      <c r="J20" s="17">
        <f>H20+ПЛАН2016!J20</f>
        <v>15</v>
      </c>
      <c r="K20" s="18">
        <f>IF(ISNA(VLOOKUP($A:$A,'все данные'!$A:$Y,11,FALSE)),0,VLOOKUP($A:$A,'все данные'!$A:$Y,11,FALSE))</f>
        <v>0</v>
      </c>
      <c r="L20" s="17">
        <f>J20+ПЛАН2016!L20</f>
        <v>15</v>
      </c>
      <c r="M20" s="18">
        <f>IF(ISNA(VLOOKUP($A:$A,'все данные'!$A:$Y,13,FALSE)),0,VLOOKUP($A:$A,'все данные'!$A:$Y,13,FALSE))</f>
        <v>0</v>
      </c>
      <c r="N20" s="20" t="e">
        <f>M20-#REF!</f>
        <v>#REF!</v>
      </c>
      <c r="O20" s="21">
        <f>IFERROR(#REF!/#REF!, 0%)</f>
        <v>0</v>
      </c>
      <c r="P20" s="17">
        <f>L20+[1]план!P20</f>
        <v>15</v>
      </c>
      <c r="Q20" s="22" t="e">
        <f>[1]черн!AB21</f>
        <v>#REF!</v>
      </c>
      <c r="R20" s="17">
        <f>P20+[1]план!R20</f>
        <v>15</v>
      </c>
      <c r="S20" s="22" t="e">
        <f>[1]черн!AF21</f>
        <v>#REF!</v>
      </c>
      <c r="T20" s="17">
        <f>R20+[1]план!T20</f>
        <v>15</v>
      </c>
      <c r="U20" s="22" t="e">
        <f>[1]черн!AJ21</f>
        <v>#REF!</v>
      </c>
      <c r="V20" s="17">
        <f>T20+[1]план!V20</f>
        <v>15</v>
      </c>
      <c r="W20" s="22">
        <f>[1]черн!AN21</f>
        <v>0</v>
      </c>
      <c r="X20" s="17">
        <f>V20+[1]план!X20</f>
        <v>15</v>
      </c>
      <c r="Y20" s="22" t="e">
        <f>[1]черн!AR21</f>
        <v>#REF!</v>
      </c>
      <c r="Z20" s="17">
        <f>X20+[1]план!Z20</f>
        <v>15</v>
      </c>
      <c r="AA20" s="22" t="e">
        <f>[1]черн!AV21</f>
        <v>#REF!</v>
      </c>
      <c r="AB20" s="20" t="e">
        <f t="shared" si="0"/>
        <v>#REF!</v>
      </c>
      <c r="AC20" s="21">
        <f>IFERROR(AB20/[1]черн!#REF!, 0%)</f>
        <v>0</v>
      </c>
      <c r="AD20" s="22" t="e">
        <f>#REF!-#REF!</f>
        <v>#REF!</v>
      </c>
      <c r="AE20" s="23" t="e">
        <f>O20-#REF!</f>
        <v>#REF!</v>
      </c>
    </row>
    <row r="21" spans="1:31" x14ac:dyDescent="0.3">
      <c r="A21" t="str">
        <f>'все данные'!A20</f>
        <v>Моск. обл., Красногорский район, п/о Архангельское, Семантик_VOIP</v>
      </c>
      <c r="B21" s="17">
        <f>'все данные'!B20+ПЛАН2016!B21</f>
        <v>4</v>
      </c>
      <c r="C21" s="18">
        <f>IF(ISNA(VLOOKUP($A:$A,'все данные'!$A:$Y,3,FALSE)),0,VLOOKUP($A:$A,'все данные'!$A:$Y,3,FALSE))</f>
        <v>1</v>
      </c>
      <c r="D21" s="17">
        <f>B21+ПЛАН2016!D21</f>
        <v>4</v>
      </c>
      <c r="E21" s="18">
        <f>IF(ISNA(VLOOKUP($A:$A,'все данные'!$A:$Y,5,FALSE)),0,VLOOKUP($A:$A,'все данные'!$A:$Y,5,FALSE))</f>
        <v>12</v>
      </c>
      <c r="F21" s="17">
        <f>D21+ПЛАН2016!F21</f>
        <v>4</v>
      </c>
      <c r="G21" s="18">
        <f>IF(ISNA(VLOOKUP($A:$A,'все данные'!$A:$Y,7,FALSE)),0,VLOOKUP($A:$A,'все данные'!$A:$Y,7,FALSE))</f>
        <v>0</v>
      </c>
      <c r="H21" s="17">
        <f>F21+ПЛАН2016!H21</f>
        <v>4</v>
      </c>
      <c r="I21" s="18">
        <f>IF(ISNA(VLOOKUP($A:$A,'все данные'!$A:$Y,9,FALSE)),0,VLOOKUP($A:$A,'все данные'!$A:$Y,9,FALSE))</f>
        <v>0</v>
      </c>
      <c r="J21" s="17">
        <f>H21+ПЛАН2016!J21</f>
        <v>4</v>
      </c>
      <c r="K21" s="18">
        <f>IF(ISNA(VLOOKUP($A:$A,'все данные'!$A:$Y,11,FALSE)),0,VLOOKUP($A:$A,'все данные'!$A:$Y,11,FALSE))</f>
        <v>0</v>
      </c>
      <c r="L21" s="17">
        <f>J21+ПЛАН2016!L21</f>
        <v>4</v>
      </c>
      <c r="M21" s="18">
        <f>IF(ISNA(VLOOKUP($A:$A,'все данные'!$A:$Y,13,FALSE)),0,VLOOKUP($A:$A,'все данные'!$A:$Y,13,FALSE))</f>
        <v>0</v>
      </c>
      <c r="N21" s="20" t="e">
        <f>M21-#REF!</f>
        <v>#REF!</v>
      </c>
      <c r="O21" s="21">
        <f>IFERROR(#REF!/#REF!, 0%)</f>
        <v>0</v>
      </c>
      <c r="P21" s="17">
        <f>L21+[1]план!P21</f>
        <v>4</v>
      </c>
      <c r="Q21" s="22" t="e">
        <f>[1]черн!AB22</f>
        <v>#REF!</v>
      </c>
      <c r="R21" s="17">
        <f>P21+[1]план!R21</f>
        <v>4</v>
      </c>
      <c r="S21" s="22" t="e">
        <f>[1]черн!AF22</f>
        <v>#REF!</v>
      </c>
      <c r="T21" s="17">
        <f>R21+[1]план!T21</f>
        <v>4</v>
      </c>
      <c r="U21" s="22" t="e">
        <f>[1]черн!AJ22</f>
        <v>#REF!</v>
      </c>
      <c r="V21" s="17">
        <f>T21+[1]план!V21</f>
        <v>4</v>
      </c>
      <c r="W21" s="22">
        <f>[1]черн!AN22</f>
        <v>0</v>
      </c>
      <c r="X21" s="17">
        <f>V21+[1]план!X21</f>
        <v>4</v>
      </c>
      <c r="Y21" s="22" t="e">
        <f>[1]черн!AR22</f>
        <v>#REF!</v>
      </c>
      <c r="Z21" s="17">
        <f>X21+[1]план!Z21</f>
        <v>4</v>
      </c>
      <c r="AA21" s="22" t="e">
        <f>[1]черн!AV22</f>
        <v>#REF!</v>
      </c>
      <c r="AB21" s="20" t="e">
        <f t="shared" si="0"/>
        <v>#REF!</v>
      </c>
      <c r="AC21" s="21">
        <f>IFERROR(AB21/[1]черн!#REF!, 0%)</f>
        <v>0</v>
      </c>
      <c r="AD21" s="22" t="e">
        <f>#REF!-#REF!</f>
        <v>#REF!</v>
      </c>
      <c r="AE21" s="23" t="e">
        <f>O21-#REF!</f>
        <v>#REF!</v>
      </c>
    </row>
    <row r="22" spans="1:31" x14ac:dyDescent="0.3">
      <c r="A22" t="str">
        <f>'все данные'!A21</f>
        <v>Моск. обл., Красногорский р-н, п. Отрадное, д.14</v>
      </c>
      <c r="B22" s="17">
        <f>'все данные'!B21+ПЛАН2016!B22</f>
        <v>1</v>
      </c>
      <c r="C22" s="18">
        <f>IF(ISNA(VLOOKUP($A:$A,'все данные'!$A:$Y,3,FALSE)),0,VLOOKUP($A:$A,'все данные'!$A:$Y,3,FALSE))</f>
        <v>13</v>
      </c>
      <c r="D22" s="17">
        <f>B22+ПЛАН2016!D22</f>
        <v>1</v>
      </c>
      <c r="E22" s="18">
        <f>IF(ISNA(VLOOKUP($A:$A,'все данные'!$A:$Y,5,FALSE)),0,VLOOKUP($A:$A,'все данные'!$A:$Y,5,FALSE))</f>
        <v>4</v>
      </c>
      <c r="F22" s="17">
        <f>D22+ПЛАН2016!F22</f>
        <v>1</v>
      </c>
      <c r="G22" s="18">
        <f>IF(ISNA(VLOOKUP($A:$A,'все данные'!$A:$Y,7,FALSE)),0,VLOOKUP($A:$A,'все данные'!$A:$Y,7,FALSE))</f>
        <v>0</v>
      </c>
      <c r="H22" s="17">
        <f>F22+ПЛАН2016!H22</f>
        <v>1</v>
      </c>
      <c r="I22" s="18">
        <f>IF(ISNA(VLOOKUP($A:$A,'все данные'!$A:$Y,9,FALSE)),0,VLOOKUP($A:$A,'все данные'!$A:$Y,9,FALSE))</f>
        <v>0</v>
      </c>
      <c r="J22" s="17">
        <f>H22+ПЛАН2016!J22</f>
        <v>1</v>
      </c>
      <c r="K22" s="18">
        <f>IF(ISNA(VLOOKUP($A:$A,'все данные'!$A:$Y,11,FALSE)),0,VLOOKUP($A:$A,'все данные'!$A:$Y,11,FALSE))</f>
        <v>0</v>
      </c>
      <c r="L22" s="17">
        <f>J22+ПЛАН2016!L22</f>
        <v>1</v>
      </c>
      <c r="M22" s="18">
        <f>IF(ISNA(VLOOKUP($A:$A,'все данные'!$A:$Y,13,FALSE)),0,VLOOKUP($A:$A,'все данные'!$A:$Y,13,FALSE))</f>
        <v>0</v>
      </c>
      <c r="N22" s="20" t="e">
        <f>M22-#REF!</f>
        <v>#REF!</v>
      </c>
      <c r="O22" s="21"/>
      <c r="P22" s="17">
        <f>L22+[1]план!P22</f>
        <v>1</v>
      </c>
      <c r="Q22" s="22" t="e">
        <f>[1]черн!AB23</f>
        <v>#REF!</v>
      </c>
      <c r="R22" s="17">
        <f>P22+[1]план!R22</f>
        <v>1</v>
      </c>
      <c r="S22" s="22" t="e">
        <f>[1]черн!AF23</f>
        <v>#REF!</v>
      </c>
      <c r="T22" s="17">
        <f>R22+[1]план!T22</f>
        <v>1</v>
      </c>
      <c r="U22" s="22" t="e">
        <f>[1]черн!AJ23</f>
        <v>#REF!</v>
      </c>
      <c r="V22" s="17">
        <f>T22+[1]план!V22</f>
        <v>1</v>
      </c>
      <c r="W22" s="22">
        <f>[1]черн!AN23</f>
        <v>0</v>
      </c>
      <c r="X22" s="17">
        <f>V22+[1]план!X22</f>
        <v>1</v>
      </c>
      <c r="Y22" s="22" t="e">
        <f>[1]черн!AR23</f>
        <v>#REF!</v>
      </c>
      <c r="Z22" s="17">
        <f>X22+[1]план!Z22</f>
        <v>1</v>
      </c>
      <c r="AA22" s="22" t="e">
        <f>[1]черн!AV23</f>
        <v>#REF!</v>
      </c>
      <c r="AB22" s="20" t="e">
        <f t="shared" si="0"/>
        <v>#REF!</v>
      </c>
      <c r="AC22" s="21">
        <f>IFERROR(AB22/[1]черн!#REF!, 0%)</f>
        <v>0</v>
      </c>
      <c r="AD22" s="22"/>
      <c r="AE22" s="23"/>
    </row>
    <row r="23" spans="1:31" x14ac:dyDescent="0.3">
      <c r="A23" t="str">
        <f>'все данные'!A22</f>
        <v>Моск. обл., Красногорский р-н, п. Отрадное, д.15</v>
      </c>
      <c r="B23" s="17">
        <f>'все данные'!B22+ПЛАН2016!B23</f>
        <v>2</v>
      </c>
      <c r="C23" s="18">
        <f>IF(ISNA(VLOOKUP($A:$A,'все данные'!$A:$Y,3,FALSE)),0,VLOOKUP($A:$A,'все данные'!$A:$Y,3,FALSE))</f>
        <v>13</v>
      </c>
      <c r="D23" s="17">
        <f>B23+ПЛАН2016!D23</f>
        <v>2</v>
      </c>
      <c r="E23" s="18">
        <f>IF(ISNA(VLOOKUP($A:$A,'все данные'!$A:$Y,5,FALSE)),0,VLOOKUP($A:$A,'все данные'!$A:$Y,5,FALSE))</f>
        <v>13</v>
      </c>
      <c r="F23" s="17">
        <f>D23+ПЛАН2016!F23</f>
        <v>2</v>
      </c>
      <c r="G23" s="18">
        <f>IF(ISNA(VLOOKUP($A:$A,'все данные'!$A:$Y,7,FALSE)),0,VLOOKUP($A:$A,'все данные'!$A:$Y,7,FALSE))</f>
        <v>0</v>
      </c>
      <c r="H23" s="17">
        <f>F23+ПЛАН2016!H23</f>
        <v>2</v>
      </c>
      <c r="I23" s="18">
        <f>IF(ISNA(VLOOKUP($A:$A,'все данные'!$A:$Y,9,FALSE)),0,VLOOKUP($A:$A,'все данные'!$A:$Y,9,FALSE))</f>
        <v>0</v>
      </c>
      <c r="J23" s="17">
        <f>H23+ПЛАН2016!J23</f>
        <v>2</v>
      </c>
      <c r="K23" s="18">
        <f>IF(ISNA(VLOOKUP($A:$A,'все данные'!$A:$Y,11,FALSE)),0,VLOOKUP($A:$A,'все данные'!$A:$Y,11,FALSE))</f>
        <v>0</v>
      </c>
      <c r="L23" s="17">
        <f>J23+ПЛАН2016!L23</f>
        <v>2</v>
      </c>
      <c r="M23" s="18">
        <f>IF(ISNA(VLOOKUP($A:$A,'все данные'!$A:$Y,13,FALSE)),0,VLOOKUP($A:$A,'все данные'!$A:$Y,13,FALSE))</f>
        <v>0</v>
      </c>
      <c r="N23" s="20" t="e">
        <f>M23-#REF!</f>
        <v>#REF!</v>
      </c>
      <c r="O23" s="21">
        <f>IFERROR(#REF!/#REF!, 0%)</f>
        <v>0</v>
      </c>
      <c r="P23" s="17">
        <f>L23+[1]план!P23</f>
        <v>2</v>
      </c>
      <c r="Q23" s="22" t="e">
        <f>[1]черн!AB24</f>
        <v>#REF!</v>
      </c>
      <c r="R23" s="17">
        <f>P23+[1]план!R23</f>
        <v>2</v>
      </c>
      <c r="S23" s="22" t="e">
        <f>[1]черн!AF24</f>
        <v>#REF!</v>
      </c>
      <c r="T23" s="17">
        <f>R23+[1]план!T23</f>
        <v>2</v>
      </c>
      <c r="U23" s="22" t="e">
        <f>[1]черн!AJ24</f>
        <v>#REF!</v>
      </c>
      <c r="V23" s="17">
        <f>T23+[1]план!V23</f>
        <v>2</v>
      </c>
      <c r="W23" s="22">
        <f>[1]черн!AN24</f>
        <v>0</v>
      </c>
      <c r="X23" s="17">
        <f>V23+[1]план!X23</f>
        <v>2</v>
      </c>
      <c r="Y23" s="22" t="e">
        <f>[1]черн!AR24</f>
        <v>#REF!</v>
      </c>
      <c r="Z23" s="17">
        <f>X23+[1]план!Z23</f>
        <v>2</v>
      </c>
      <c r="AA23" s="22" t="e">
        <f>[1]черн!AV24</f>
        <v>#REF!</v>
      </c>
      <c r="AB23" s="20" t="e">
        <f t="shared" si="0"/>
        <v>#REF!</v>
      </c>
      <c r="AC23" s="21">
        <f>IFERROR(AB23/[1]черн!#REF!, 0%)</f>
        <v>0</v>
      </c>
      <c r="AD23" s="26" t="e">
        <f>#REF!-#REF!</f>
        <v>#REF!</v>
      </c>
      <c r="AE23" s="23" t="e">
        <f>O23-#REF!</f>
        <v>#REF!</v>
      </c>
    </row>
    <row r="24" spans="1:31" x14ac:dyDescent="0.3">
      <c r="A24" t="str">
        <f>'все данные'!A23</f>
        <v>Моск. обл., Красногорский р-н, п. Отрадное, д.22</v>
      </c>
      <c r="B24" s="17">
        <f>'все данные'!B23+ПЛАН2016!B24</f>
        <v>5</v>
      </c>
      <c r="C24" s="18">
        <f>IF(ISNA(VLOOKUP($A:$A,'все данные'!$A:$Y,3,FALSE)),0,VLOOKUP($A:$A,'все данные'!$A:$Y,3,FALSE))</f>
        <v>3</v>
      </c>
      <c r="D24" s="17">
        <f>B24+ПЛАН2016!D24</f>
        <v>5</v>
      </c>
      <c r="E24" s="18">
        <f>IF(ISNA(VLOOKUP($A:$A,'все данные'!$A:$Y,5,FALSE)),0,VLOOKUP($A:$A,'все данные'!$A:$Y,5,FALSE))</f>
        <v>8</v>
      </c>
      <c r="F24" s="17">
        <f>D24+ПЛАН2016!F24</f>
        <v>5</v>
      </c>
      <c r="G24" s="18">
        <f>IF(ISNA(VLOOKUP($A:$A,'все данные'!$A:$Y,7,FALSE)),0,VLOOKUP($A:$A,'все данные'!$A:$Y,7,FALSE))</f>
        <v>0</v>
      </c>
      <c r="H24" s="17">
        <f>F24+ПЛАН2016!H24</f>
        <v>5</v>
      </c>
      <c r="I24" s="18">
        <f>IF(ISNA(VLOOKUP($A:$A,'все данные'!$A:$Y,9,FALSE)),0,VLOOKUP($A:$A,'все данные'!$A:$Y,9,FALSE))</f>
        <v>0</v>
      </c>
      <c r="J24" s="17">
        <f>H24+ПЛАН2016!J24</f>
        <v>5</v>
      </c>
      <c r="K24" s="18">
        <f>IF(ISNA(VLOOKUP($A:$A,'все данные'!$A:$Y,11,FALSE)),0,VLOOKUP($A:$A,'все данные'!$A:$Y,11,FALSE))</f>
        <v>0</v>
      </c>
      <c r="L24" s="17">
        <f>J24+ПЛАН2016!L24</f>
        <v>5</v>
      </c>
      <c r="M24" s="18">
        <f>IF(ISNA(VLOOKUP($A:$A,'все данные'!$A:$Y,13,FALSE)),0,VLOOKUP($A:$A,'все данные'!$A:$Y,13,FALSE))</f>
        <v>0</v>
      </c>
      <c r="N24" s="20" t="e">
        <f>M24-#REF!</f>
        <v>#REF!</v>
      </c>
      <c r="O24" s="21">
        <f>IFERROR(#REF!/#REF!, 0%)</f>
        <v>0</v>
      </c>
      <c r="P24" s="17">
        <f>L24+[1]план!P24</f>
        <v>5</v>
      </c>
      <c r="Q24" s="22" t="e">
        <f>[1]черн!AB25</f>
        <v>#REF!</v>
      </c>
      <c r="R24" s="17">
        <f>P24+[1]план!R24</f>
        <v>5</v>
      </c>
      <c r="S24" s="22" t="e">
        <f>[1]черн!AF25</f>
        <v>#REF!</v>
      </c>
      <c r="T24" s="17">
        <f>R24+[1]план!T24</f>
        <v>5</v>
      </c>
      <c r="U24" s="22" t="e">
        <f>[1]черн!AJ25</f>
        <v>#REF!</v>
      </c>
      <c r="V24" s="17">
        <f>T24+[1]план!V24</f>
        <v>5</v>
      </c>
      <c r="W24" s="22">
        <f>[1]черн!AN25</f>
        <v>0</v>
      </c>
      <c r="X24" s="17">
        <f>V24+[1]план!X24</f>
        <v>5</v>
      </c>
      <c r="Y24" s="22" t="e">
        <f>[1]черн!AR25</f>
        <v>#REF!</v>
      </c>
      <c r="Z24" s="17">
        <f>X24+[1]план!Z24</f>
        <v>5</v>
      </c>
      <c r="AA24" s="22" t="e">
        <f>[1]черн!AV25</f>
        <v>#REF!</v>
      </c>
      <c r="AB24" s="20" t="e">
        <f t="shared" si="0"/>
        <v>#REF!</v>
      </c>
      <c r="AC24" s="21">
        <f>IFERROR(AB24/[1]черн!#REF!, 0%)</f>
        <v>0</v>
      </c>
      <c r="AD24" s="26" t="e">
        <f>#REF!-#REF!</f>
        <v>#REF!</v>
      </c>
      <c r="AE24" s="23" t="e">
        <f>O24-#REF!</f>
        <v>#REF!</v>
      </c>
    </row>
    <row r="25" spans="1:31" x14ac:dyDescent="0.3">
      <c r="A25" t="str">
        <f>'все данные'!A24</f>
        <v>Моск. обл., Красногорский р-он , п. Нахабино, Красноармейская ул., д. 64_VOIP</v>
      </c>
      <c r="B25" s="17">
        <f>'все данные'!B24+ПЛАН2016!B25</f>
        <v>48</v>
      </c>
      <c r="C25" s="18">
        <f>IF(ISNA(VLOOKUP($A:$A,'все данные'!$A:$Y,3,FALSE)),0,VLOOKUP($A:$A,'все данные'!$A:$Y,3,FALSE))</f>
        <v>1</v>
      </c>
      <c r="D25" s="17">
        <f>B25+ПЛАН2016!D25</f>
        <v>48</v>
      </c>
      <c r="E25" s="18">
        <f>IF(ISNA(VLOOKUP($A:$A,'все данные'!$A:$Y,5,FALSE)),0,VLOOKUP($A:$A,'все данные'!$A:$Y,5,FALSE))</f>
        <v>1</v>
      </c>
      <c r="F25" s="17">
        <f>D25+ПЛАН2016!F25</f>
        <v>48</v>
      </c>
      <c r="G25" s="18">
        <f>IF(ISNA(VLOOKUP($A:$A,'все данные'!$A:$Y,7,FALSE)),0,VLOOKUP($A:$A,'все данные'!$A:$Y,7,FALSE))</f>
        <v>0</v>
      </c>
      <c r="H25" s="17">
        <f>F25+ПЛАН2016!H25</f>
        <v>48</v>
      </c>
      <c r="I25" s="18">
        <f>IF(ISNA(VLOOKUP($A:$A,'все данные'!$A:$Y,9,FALSE)),0,VLOOKUP($A:$A,'все данные'!$A:$Y,9,FALSE))</f>
        <v>0</v>
      </c>
      <c r="J25" s="17">
        <f>H25+ПЛАН2016!J25</f>
        <v>48</v>
      </c>
      <c r="K25" s="18">
        <f>IF(ISNA(VLOOKUP($A:$A,'все данные'!$A:$Y,11,FALSE)),0,VLOOKUP($A:$A,'все данные'!$A:$Y,11,FALSE))</f>
        <v>0</v>
      </c>
      <c r="L25" s="17">
        <f>J25+ПЛАН2016!L25</f>
        <v>48</v>
      </c>
      <c r="M25" s="18">
        <f>IF(ISNA(VLOOKUP($A:$A,'все данные'!$A:$Y,13,FALSE)),0,VLOOKUP($A:$A,'все данные'!$A:$Y,13,FALSE))</f>
        <v>0</v>
      </c>
      <c r="N25" s="20" t="e">
        <f>M25-#REF!</f>
        <v>#REF!</v>
      </c>
      <c r="O25" s="21">
        <f>IFERROR(#REF!/#REF!, 0%)</f>
        <v>0</v>
      </c>
      <c r="P25" s="17">
        <f>L25+[1]план!P25</f>
        <v>48</v>
      </c>
      <c r="Q25" s="22" t="e">
        <f>[1]черн!AB26</f>
        <v>#REF!</v>
      </c>
      <c r="R25" s="17">
        <f>P25+[1]план!R25</f>
        <v>48</v>
      </c>
      <c r="S25" s="22" t="e">
        <f>[1]черн!AF26</f>
        <v>#REF!</v>
      </c>
      <c r="T25" s="17">
        <f>R25+[1]план!T25</f>
        <v>48</v>
      </c>
      <c r="U25" s="22" t="e">
        <f>[1]черн!AJ26</f>
        <v>#REF!</v>
      </c>
      <c r="V25" s="17">
        <f>T25+[1]план!V25</f>
        <v>48</v>
      </c>
      <c r="W25" s="22">
        <f>[1]черн!AN26</f>
        <v>0</v>
      </c>
      <c r="X25" s="17">
        <f>V25+[1]план!X25</f>
        <v>48</v>
      </c>
      <c r="Y25" s="22" t="e">
        <f>[1]черн!AR26</f>
        <v>#REF!</v>
      </c>
      <c r="Z25" s="17">
        <f>X25+[1]план!Z25</f>
        <v>48</v>
      </c>
      <c r="AA25" s="22" t="e">
        <f>[1]черн!AV26</f>
        <v>#REF!</v>
      </c>
      <c r="AB25" s="20" t="e">
        <f t="shared" si="0"/>
        <v>#REF!</v>
      </c>
      <c r="AC25" s="21">
        <f>IFERROR(AB25/[1]черн!#REF!, 0%)</f>
        <v>0</v>
      </c>
      <c r="AD25" s="22" t="e">
        <f>#REF!-#REF!</f>
        <v>#REF!</v>
      </c>
      <c r="AE25" s="23" t="e">
        <f>O25-#REF!</f>
        <v>#REF!</v>
      </c>
    </row>
    <row r="26" spans="1:31" x14ac:dyDescent="0.3">
      <c r="A26" t="str">
        <f>'все данные'!A25</f>
        <v>Моск. обл., Ленинский р-н VoIP Speedy-Line_физ.лица</v>
      </c>
      <c r="B26" s="17">
        <f>'все данные'!B25+ПЛАН2016!B26</f>
        <v>1301</v>
      </c>
      <c r="C26" s="18">
        <f>IF(ISNA(VLOOKUP($A:$A,'все данные'!$A:$Y,3,FALSE)),0,VLOOKUP($A:$A,'все данные'!$A:$Y,3,FALSE))</f>
        <v>232</v>
      </c>
      <c r="D26" s="17">
        <f>B26+ПЛАН2016!D26</f>
        <v>1301</v>
      </c>
      <c r="E26" s="18">
        <f>IF(ISNA(VLOOKUP($A:$A,'все данные'!$A:$Y,5,FALSE)),0,VLOOKUP($A:$A,'все данные'!$A:$Y,5,FALSE))</f>
        <v>788</v>
      </c>
      <c r="F26" s="17">
        <f>D26+ПЛАН2016!F26</f>
        <v>1301</v>
      </c>
      <c r="G26" s="18">
        <f>IF(ISNA(VLOOKUP($A:$A,'все данные'!$A:$Y,7,FALSE)),0,VLOOKUP($A:$A,'все данные'!$A:$Y,7,FALSE))</f>
        <v>0</v>
      </c>
      <c r="H26" s="17">
        <f>F26+ПЛАН2016!H26</f>
        <v>1301</v>
      </c>
      <c r="I26" s="18">
        <f>IF(ISNA(VLOOKUP($A:$A,'все данные'!$A:$Y,9,FALSE)),0,VLOOKUP($A:$A,'все данные'!$A:$Y,9,FALSE))</f>
        <v>0</v>
      </c>
      <c r="J26" s="17">
        <f>H26+ПЛАН2016!J26</f>
        <v>1301</v>
      </c>
      <c r="K26" s="18">
        <f>IF(ISNA(VLOOKUP($A:$A,'все данные'!$A:$Y,11,FALSE)),0,VLOOKUP($A:$A,'все данные'!$A:$Y,11,FALSE))</f>
        <v>0</v>
      </c>
      <c r="L26" s="17">
        <f>J26+ПЛАН2016!L26</f>
        <v>1301</v>
      </c>
      <c r="M26" s="18">
        <f>IF(ISNA(VLOOKUP($A:$A,'все данные'!$A:$Y,13,FALSE)),0,VLOOKUP($A:$A,'все данные'!$A:$Y,13,FALSE))</f>
        <v>0</v>
      </c>
      <c r="N26" s="20" t="e">
        <f>M26-#REF!</f>
        <v>#REF!</v>
      </c>
      <c r="O26" s="21">
        <f>IFERROR(#REF!/#REF!, 0%)</f>
        <v>0</v>
      </c>
      <c r="P26" s="17">
        <f>L26+[1]план!P26</f>
        <v>1301</v>
      </c>
      <c r="Q26" s="22" t="e">
        <f>[1]черн!AB27</f>
        <v>#REF!</v>
      </c>
      <c r="R26" s="17">
        <f>P26+[1]план!R26</f>
        <v>1301</v>
      </c>
      <c r="S26" s="22" t="e">
        <f>[1]черн!AF27</f>
        <v>#REF!</v>
      </c>
      <c r="T26" s="17">
        <f>R26+[1]план!T26</f>
        <v>1301</v>
      </c>
      <c r="U26" s="22" t="e">
        <f>[1]черн!AJ27</f>
        <v>#REF!</v>
      </c>
      <c r="V26" s="17">
        <f>T26+[1]план!V26</f>
        <v>1301</v>
      </c>
      <c r="W26" s="22">
        <f>[1]черн!AN27</f>
        <v>0</v>
      </c>
      <c r="X26" s="17">
        <f>V26+[1]план!X26</f>
        <v>1301</v>
      </c>
      <c r="Y26" s="22" t="e">
        <f>[1]черн!AR27</f>
        <v>#REF!</v>
      </c>
      <c r="Z26" s="17">
        <f>X26+[1]план!Z26</f>
        <v>1301</v>
      </c>
      <c r="AA26" s="22" t="e">
        <f>[1]черн!AV27</f>
        <v>#REF!</v>
      </c>
      <c r="AB26" s="20" t="e">
        <f t="shared" si="0"/>
        <v>#REF!</v>
      </c>
      <c r="AC26" s="21">
        <f>IFERROR(AB26/[1]черн!#REF!, 0%)</f>
        <v>0</v>
      </c>
      <c r="AD26" s="22" t="e">
        <f>#REF!-#REF!</f>
        <v>#REF!</v>
      </c>
      <c r="AE26" s="23" t="e">
        <f>O26-#REF!</f>
        <v>#REF!</v>
      </c>
    </row>
    <row r="27" spans="1:31" x14ac:dyDescent="0.3">
      <c r="A27" t="str">
        <f>'все данные'!A26</f>
        <v>Моск. обл., Ленинский р-н, г. Московский, мкрн. 3, д. 01 (физ. лица)</v>
      </c>
      <c r="B27" s="17">
        <f>'все данные'!B26+ПЛАН2016!B27</f>
        <v>26</v>
      </c>
      <c r="C27" s="18">
        <f>IF(ISNA(VLOOKUP($A:$A,'все данные'!$A:$Y,3,FALSE)),0,VLOOKUP($A:$A,'все данные'!$A:$Y,3,FALSE))</f>
        <v>7</v>
      </c>
      <c r="D27" s="17">
        <f>B27+ПЛАН2016!D27</f>
        <v>26</v>
      </c>
      <c r="E27" s="18">
        <f>IF(ISNA(VLOOKUP($A:$A,'все данные'!$A:$Y,5,FALSE)),0,VLOOKUP($A:$A,'все данные'!$A:$Y,5,FALSE))</f>
        <v>42</v>
      </c>
      <c r="F27" s="17">
        <f>D27+ПЛАН2016!F27</f>
        <v>26</v>
      </c>
      <c r="G27" s="18">
        <f>IF(ISNA(VLOOKUP($A:$A,'все данные'!$A:$Y,7,FALSE)),0,VLOOKUP($A:$A,'все данные'!$A:$Y,7,FALSE))</f>
        <v>0</v>
      </c>
      <c r="H27" s="17">
        <f>F27+ПЛАН2016!H27</f>
        <v>26</v>
      </c>
      <c r="I27" s="18">
        <f>IF(ISNA(VLOOKUP($A:$A,'все данные'!$A:$Y,9,FALSE)),0,VLOOKUP($A:$A,'все данные'!$A:$Y,9,FALSE))</f>
        <v>0</v>
      </c>
      <c r="J27" s="17">
        <f>H27+ПЛАН2016!J27</f>
        <v>26</v>
      </c>
      <c r="K27" s="18">
        <f>IF(ISNA(VLOOKUP($A:$A,'все данные'!$A:$Y,11,FALSE)),0,VLOOKUP($A:$A,'все данные'!$A:$Y,11,FALSE))</f>
        <v>0</v>
      </c>
      <c r="L27" s="17">
        <f>J27+ПЛАН2016!L27</f>
        <v>26</v>
      </c>
      <c r="M27" s="18">
        <f>IF(ISNA(VLOOKUP($A:$A,'все данные'!$A:$Y,13,FALSE)),0,VLOOKUP($A:$A,'все данные'!$A:$Y,13,FALSE))</f>
        <v>0</v>
      </c>
      <c r="N27" s="20" t="e">
        <f>M27-#REF!</f>
        <v>#REF!</v>
      </c>
      <c r="O27" s="21">
        <f>IFERROR(#REF!/#REF!, 0%)</f>
        <v>0</v>
      </c>
      <c r="P27" s="17">
        <f>L27+[1]план!P27</f>
        <v>26</v>
      </c>
      <c r="Q27" s="22" t="e">
        <f>[1]черн!AB28</f>
        <v>#REF!</v>
      </c>
      <c r="R27" s="17">
        <f>P27+[1]план!R27</f>
        <v>26</v>
      </c>
      <c r="S27" s="22" t="e">
        <f>[1]черн!AF28</f>
        <v>#REF!</v>
      </c>
      <c r="T27" s="17">
        <f>R27+[1]план!T27</f>
        <v>26</v>
      </c>
      <c r="U27" s="22" t="e">
        <f>[1]черн!AJ28</f>
        <v>#REF!</v>
      </c>
      <c r="V27" s="17">
        <f>T27+[1]план!V27</f>
        <v>26</v>
      </c>
      <c r="W27" s="22">
        <f>[1]черн!AN28</f>
        <v>0</v>
      </c>
      <c r="X27" s="17">
        <f>V27+[1]план!X27</f>
        <v>26</v>
      </c>
      <c r="Y27" s="22" t="e">
        <f>[1]черн!AR28</f>
        <v>#REF!</v>
      </c>
      <c r="Z27" s="17">
        <f>X27+[1]план!Z27</f>
        <v>26</v>
      </c>
      <c r="AA27" s="22" t="e">
        <f>[1]черн!AV28</f>
        <v>#REF!</v>
      </c>
      <c r="AB27" s="20" t="e">
        <f t="shared" si="0"/>
        <v>#REF!</v>
      </c>
      <c r="AC27" s="21">
        <f>IFERROR(AB27/[1]черн!#REF!, 0%)</f>
        <v>0</v>
      </c>
      <c r="AD27" s="22" t="e">
        <f>#REF!-#REF!</f>
        <v>#REF!</v>
      </c>
      <c r="AE27" s="23" t="e">
        <f>O27-#REF!</f>
        <v>#REF!</v>
      </c>
    </row>
    <row r="28" spans="1:31" x14ac:dyDescent="0.3">
      <c r="A28" t="str">
        <f>'все данные'!A27</f>
        <v>Моск. обл., Ленинский р-н, г. Московский, мкрн. 3, д. 02 (физ. лица)</v>
      </c>
      <c r="B28" s="17">
        <f>'все данные'!B27+ПЛАН2016!B28</f>
        <v>10</v>
      </c>
      <c r="C28" s="18">
        <f>IF(ISNA(VLOOKUP($A:$A,'все данные'!$A:$Y,3,FALSE)),0,VLOOKUP($A:$A,'все данные'!$A:$Y,3,FALSE))</f>
        <v>15</v>
      </c>
      <c r="D28" s="17">
        <f>B28+ПЛАН2016!D28</f>
        <v>10</v>
      </c>
      <c r="E28" s="18">
        <f>IF(ISNA(VLOOKUP($A:$A,'все данные'!$A:$Y,5,FALSE)),0,VLOOKUP($A:$A,'все данные'!$A:$Y,5,FALSE))</f>
        <v>4</v>
      </c>
      <c r="F28" s="17">
        <f>D28+ПЛАН2016!F28</f>
        <v>10</v>
      </c>
      <c r="G28" s="18">
        <f>IF(ISNA(VLOOKUP($A:$A,'все данные'!$A:$Y,7,FALSE)),0,VLOOKUP($A:$A,'все данные'!$A:$Y,7,FALSE))</f>
        <v>0</v>
      </c>
      <c r="H28" s="17">
        <f>F28+ПЛАН2016!H28</f>
        <v>10</v>
      </c>
      <c r="I28" s="18">
        <f>IF(ISNA(VLOOKUP($A:$A,'все данные'!$A:$Y,9,FALSE)),0,VLOOKUP($A:$A,'все данные'!$A:$Y,9,FALSE))</f>
        <v>0</v>
      </c>
      <c r="J28" s="17">
        <f>H28+ПЛАН2016!J28</f>
        <v>10</v>
      </c>
      <c r="K28" s="18">
        <f>IF(ISNA(VLOOKUP($A:$A,'все данные'!$A:$Y,11,FALSE)),0,VLOOKUP($A:$A,'все данные'!$A:$Y,11,FALSE))</f>
        <v>0</v>
      </c>
      <c r="L28" s="17">
        <f>J28+ПЛАН2016!L28</f>
        <v>10</v>
      </c>
      <c r="M28" s="18">
        <f>IF(ISNA(VLOOKUP($A:$A,'все данные'!$A:$Y,13,FALSE)),0,VLOOKUP($A:$A,'все данные'!$A:$Y,13,FALSE))</f>
        <v>0</v>
      </c>
      <c r="N28" s="20" t="e">
        <f>M28-#REF!</f>
        <v>#REF!</v>
      </c>
      <c r="O28" s="21">
        <f>IFERROR(#REF!/#REF!, 0%)</f>
        <v>0</v>
      </c>
      <c r="P28" s="17">
        <f>L28+[1]план!P28</f>
        <v>10</v>
      </c>
      <c r="Q28" s="22" t="e">
        <f>[1]черн!AB29</f>
        <v>#REF!</v>
      </c>
      <c r="R28" s="17">
        <f>P28+[1]план!R28</f>
        <v>10</v>
      </c>
      <c r="S28" s="22" t="e">
        <f>[1]черн!AF29</f>
        <v>#REF!</v>
      </c>
      <c r="T28" s="17">
        <f>R28+[1]план!T28</f>
        <v>10</v>
      </c>
      <c r="U28" s="22" t="e">
        <f>[1]черн!AJ29</f>
        <v>#REF!</v>
      </c>
      <c r="V28" s="17">
        <f>T28+[1]план!V28</f>
        <v>10</v>
      </c>
      <c r="W28" s="22">
        <f>[1]черн!AN29</f>
        <v>0</v>
      </c>
      <c r="X28" s="17">
        <f>V28+[1]план!X28</f>
        <v>10</v>
      </c>
      <c r="Y28" s="22" t="e">
        <f>[1]черн!AR29</f>
        <v>#REF!</v>
      </c>
      <c r="Z28" s="17">
        <f>X28+[1]план!Z28</f>
        <v>10</v>
      </c>
      <c r="AA28" s="22" t="e">
        <f>[1]черн!AV29</f>
        <v>#REF!</v>
      </c>
      <c r="AB28" s="20" t="e">
        <f t="shared" si="0"/>
        <v>#REF!</v>
      </c>
      <c r="AC28" s="21">
        <f>IFERROR(AB28/[1]черн!#REF!, 0%)</f>
        <v>0</v>
      </c>
      <c r="AD28" s="22" t="e">
        <f>#REF!-#REF!</f>
        <v>#REF!</v>
      </c>
      <c r="AE28" s="23" t="e">
        <f>O28-#REF!</f>
        <v>#REF!</v>
      </c>
    </row>
    <row r="29" spans="1:31" x14ac:dyDescent="0.3">
      <c r="A29" t="str">
        <f>'все данные'!A28</f>
        <v xml:space="preserve">Моск. обл., Ленинский р-н, г. Московский, мкрн. 3, д. 03 (физ. лица) </v>
      </c>
      <c r="B29" s="17">
        <f>'все данные'!B28+ПЛАН2016!B29</f>
        <v>48</v>
      </c>
      <c r="C29" s="18">
        <f>IF(ISNA(VLOOKUP($A:$A,'все данные'!$A:$Y,3,FALSE)),0,VLOOKUP($A:$A,'все данные'!$A:$Y,3,FALSE))</f>
        <v>6</v>
      </c>
      <c r="D29" s="17">
        <f>B29+ПЛАН2016!D29</f>
        <v>48</v>
      </c>
      <c r="E29" s="18">
        <f>IF(ISNA(VLOOKUP($A:$A,'все данные'!$A:$Y,5,FALSE)),0,VLOOKUP($A:$A,'все данные'!$A:$Y,5,FALSE))</f>
        <v>4</v>
      </c>
      <c r="F29" s="17">
        <f>D29+ПЛАН2016!F29</f>
        <v>48</v>
      </c>
      <c r="G29" s="18">
        <f>IF(ISNA(VLOOKUP($A:$A,'все данные'!$A:$Y,7,FALSE)),0,VLOOKUP($A:$A,'все данные'!$A:$Y,7,FALSE))</f>
        <v>0</v>
      </c>
      <c r="H29" s="17">
        <f>F29+ПЛАН2016!H29</f>
        <v>48</v>
      </c>
      <c r="I29" s="18">
        <f>IF(ISNA(VLOOKUP($A:$A,'все данные'!$A:$Y,9,FALSE)),0,VLOOKUP($A:$A,'все данные'!$A:$Y,9,FALSE))</f>
        <v>0</v>
      </c>
      <c r="J29" s="17">
        <f>H29+ПЛАН2016!J29</f>
        <v>48</v>
      </c>
      <c r="K29" s="18">
        <f>IF(ISNA(VLOOKUP($A:$A,'все данные'!$A:$Y,11,FALSE)),0,VLOOKUP($A:$A,'все данные'!$A:$Y,11,FALSE))</f>
        <v>0</v>
      </c>
      <c r="L29" s="17">
        <f>J29+ПЛАН2016!L29</f>
        <v>48</v>
      </c>
      <c r="M29" s="18">
        <f>IF(ISNA(VLOOKUP($A:$A,'все данные'!$A:$Y,13,FALSE)),0,VLOOKUP($A:$A,'все данные'!$A:$Y,13,FALSE))</f>
        <v>0</v>
      </c>
      <c r="N29" s="20" t="e">
        <f>M29-#REF!</f>
        <v>#REF!</v>
      </c>
      <c r="O29" s="21">
        <f>IFERROR(#REF!/#REF!, 0%)</f>
        <v>0</v>
      </c>
      <c r="P29" s="17">
        <f>L29+[1]план!P29</f>
        <v>48</v>
      </c>
      <c r="Q29" s="22" t="e">
        <f>[1]черн!AB30</f>
        <v>#REF!</v>
      </c>
      <c r="R29" s="17">
        <f>P29+[1]план!R29</f>
        <v>48</v>
      </c>
      <c r="S29" s="22" t="e">
        <f>[1]черн!AF30</f>
        <v>#REF!</v>
      </c>
      <c r="T29" s="17">
        <f>R29+[1]план!T29</f>
        <v>48</v>
      </c>
      <c r="U29" s="22" t="e">
        <f>[1]черн!AJ30</f>
        <v>#REF!</v>
      </c>
      <c r="V29" s="17">
        <f>T29+[1]план!V29</f>
        <v>48</v>
      </c>
      <c r="W29" s="22">
        <f>[1]черн!AN30</f>
        <v>0</v>
      </c>
      <c r="X29" s="17">
        <f>V29+[1]план!X29</f>
        <v>48</v>
      </c>
      <c r="Y29" s="22" t="e">
        <f>[1]черн!AR30</f>
        <v>#REF!</v>
      </c>
      <c r="Z29" s="17">
        <f>X29+[1]план!Z29</f>
        <v>48</v>
      </c>
      <c r="AA29" s="22" t="e">
        <f>[1]черн!AV30</f>
        <v>#REF!</v>
      </c>
      <c r="AB29" s="20" t="e">
        <f t="shared" si="0"/>
        <v>#REF!</v>
      </c>
      <c r="AC29" s="21">
        <f>IFERROR(AB29/[1]черн!#REF!, 0%)</f>
        <v>0</v>
      </c>
      <c r="AD29" s="22" t="e">
        <f>#REF!-#REF!</f>
        <v>#REF!</v>
      </c>
      <c r="AE29" s="23" t="e">
        <f>O29-#REF!</f>
        <v>#REF!</v>
      </c>
    </row>
    <row r="30" spans="1:31" x14ac:dyDescent="0.3">
      <c r="A30" t="str">
        <f>'все данные'!A29</f>
        <v>Моск. обл., Ленинский р-н, г. Московский, мкрн. 3, д. 11 ( физ. лица)</v>
      </c>
      <c r="B30" s="17">
        <f>'все данные'!B29+ПЛАН2016!B30</f>
        <v>14</v>
      </c>
      <c r="C30" s="18">
        <f>IF(ISNA(VLOOKUP($A:$A,'все данные'!$A:$Y,3,FALSE)),0,VLOOKUP($A:$A,'все данные'!$A:$Y,3,FALSE))</f>
        <v>206</v>
      </c>
      <c r="D30" s="17">
        <f>B30+ПЛАН2016!D30</f>
        <v>14</v>
      </c>
      <c r="E30" s="18">
        <f>IF(ISNA(VLOOKUP($A:$A,'все данные'!$A:$Y,5,FALSE)),0,VLOOKUP($A:$A,'все данные'!$A:$Y,5,FALSE))</f>
        <v>47</v>
      </c>
      <c r="F30" s="17">
        <f>D30+ПЛАН2016!F30</f>
        <v>14</v>
      </c>
      <c r="G30" s="18">
        <f>IF(ISNA(VLOOKUP($A:$A,'все данные'!$A:$Y,7,FALSE)),0,VLOOKUP($A:$A,'все данные'!$A:$Y,7,FALSE))</f>
        <v>0</v>
      </c>
      <c r="H30" s="17">
        <f>F30+ПЛАН2016!H30</f>
        <v>14</v>
      </c>
      <c r="I30" s="18">
        <f>IF(ISNA(VLOOKUP($A:$A,'все данные'!$A:$Y,9,FALSE)),0,VLOOKUP($A:$A,'все данные'!$A:$Y,9,FALSE))</f>
        <v>0</v>
      </c>
      <c r="J30" s="17">
        <f>H30+ПЛАН2016!J30</f>
        <v>14</v>
      </c>
      <c r="K30" s="18">
        <f>IF(ISNA(VLOOKUP($A:$A,'все данные'!$A:$Y,11,FALSE)),0,VLOOKUP($A:$A,'все данные'!$A:$Y,11,FALSE))</f>
        <v>0</v>
      </c>
      <c r="L30" s="17">
        <f>J30+ПЛАН2016!L30</f>
        <v>14</v>
      </c>
      <c r="M30" s="18">
        <f>IF(ISNA(VLOOKUP($A:$A,'все данные'!$A:$Y,13,FALSE)),0,VLOOKUP($A:$A,'все данные'!$A:$Y,13,FALSE))</f>
        <v>0</v>
      </c>
      <c r="N30" s="20" t="e">
        <f>M30-#REF!</f>
        <v>#REF!</v>
      </c>
      <c r="O30" s="21">
        <f>IFERROR(#REF!/#REF!, 0%)</f>
        <v>0</v>
      </c>
      <c r="P30" s="17">
        <f>L30+[1]план!P30</f>
        <v>14</v>
      </c>
      <c r="Q30" s="22" t="e">
        <f>[1]черн!AB31</f>
        <v>#REF!</v>
      </c>
      <c r="R30" s="17">
        <f>P30+[1]план!R30</f>
        <v>14</v>
      </c>
      <c r="S30" s="22" t="e">
        <f>[1]черн!AF31</f>
        <v>#REF!</v>
      </c>
      <c r="T30" s="17">
        <f>R30+[1]план!T30</f>
        <v>14</v>
      </c>
      <c r="U30" s="22" t="e">
        <f>[1]черн!AJ31</f>
        <v>#REF!</v>
      </c>
      <c r="V30" s="17">
        <f>T30+[1]план!V30</f>
        <v>14</v>
      </c>
      <c r="W30" s="22">
        <f>[1]черн!AN31</f>
        <v>0</v>
      </c>
      <c r="X30" s="17">
        <f>V30+[1]план!X30</f>
        <v>14</v>
      </c>
      <c r="Y30" s="22" t="e">
        <f>[1]черн!AR31</f>
        <v>#REF!</v>
      </c>
      <c r="Z30" s="17">
        <f>X30+[1]план!Z30</f>
        <v>14</v>
      </c>
      <c r="AA30" s="22" t="e">
        <f>[1]черн!AV31</f>
        <v>#REF!</v>
      </c>
      <c r="AB30" s="20" t="e">
        <f t="shared" si="0"/>
        <v>#REF!</v>
      </c>
      <c r="AC30" s="21">
        <f>IFERROR(AB30/[1]черн!#REF!, 0%)</f>
        <v>0</v>
      </c>
      <c r="AD30" s="22" t="e">
        <f>#REF!-#REF!</f>
        <v>#REF!</v>
      </c>
      <c r="AE30" s="23" t="e">
        <f>O30-#REF!</f>
        <v>#REF!</v>
      </c>
    </row>
    <row r="31" spans="1:31" x14ac:dyDescent="0.3">
      <c r="A31" t="str">
        <f>'все данные'!A30</f>
        <v>Моск. обл., Ленинский р-н, г. Московский, мкрн. 3, д. 12 (физ. лица)</v>
      </c>
      <c r="B31" s="17">
        <f>'все данные'!B30+ПЛАН2016!B31</f>
        <v>64</v>
      </c>
      <c r="C31" s="18">
        <f>IF(ISNA(VLOOKUP($A:$A,'все данные'!$A:$Y,3,FALSE)),0,VLOOKUP($A:$A,'все данные'!$A:$Y,3,FALSE))</f>
        <v>0</v>
      </c>
      <c r="D31" s="17">
        <f>B31+ПЛАН2016!D31</f>
        <v>64</v>
      </c>
      <c r="E31" s="18">
        <f>IF(ISNA(VLOOKUP($A:$A,'все данные'!$A:$Y,5,FALSE)),0,VLOOKUP($A:$A,'все данные'!$A:$Y,5,FALSE))</f>
        <v>0</v>
      </c>
      <c r="F31" s="17">
        <f>D31+ПЛАН2016!F31</f>
        <v>64</v>
      </c>
      <c r="G31" s="18">
        <f>IF(ISNA(VLOOKUP($A:$A,'все данные'!$A:$Y,7,FALSE)),0,VLOOKUP($A:$A,'все данные'!$A:$Y,7,FALSE))</f>
        <v>0</v>
      </c>
      <c r="H31" s="17">
        <f>F31+ПЛАН2016!H31</f>
        <v>64</v>
      </c>
      <c r="I31" s="18">
        <f>IF(ISNA(VLOOKUP($A:$A,'все данные'!$A:$Y,9,FALSE)),0,VLOOKUP($A:$A,'все данные'!$A:$Y,9,FALSE))</f>
        <v>0</v>
      </c>
      <c r="J31" s="17">
        <f>H31+ПЛАН2016!J31</f>
        <v>64</v>
      </c>
      <c r="K31" s="18">
        <f>IF(ISNA(VLOOKUP($A:$A,'все данные'!$A:$Y,11,FALSE)),0,VLOOKUP($A:$A,'все данные'!$A:$Y,11,FALSE))</f>
        <v>0</v>
      </c>
      <c r="L31" s="17">
        <f>J31+ПЛАН2016!L31</f>
        <v>64</v>
      </c>
      <c r="M31" s="18">
        <f>IF(ISNA(VLOOKUP($A:$A,'все данные'!$A:$Y,13,FALSE)),0,VLOOKUP($A:$A,'все данные'!$A:$Y,13,FALSE))</f>
        <v>0</v>
      </c>
      <c r="N31" s="20" t="e">
        <f>M31-#REF!</f>
        <v>#REF!</v>
      </c>
      <c r="O31" s="21">
        <f>IFERROR(#REF!/#REF!, 0%)</f>
        <v>0</v>
      </c>
      <c r="P31" s="17">
        <f>L31+[1]план!P31</f>
        <v>64</v>
      </c>
      <c r="Q31" s="22">
        <f>[1]черн!AB32</f>
        <v>0</v>
      </c>
      <c r="R31" s="17">
        <f>P31+[1]план!R31</f>
        <v>64</v>
      </c>
      <c r="S31" s="22">
        <f>[1]черн!AF32</f>
        <v>0</v>
      </c>
      <c r="T31" s="17">
        <f>R31+[1]план!T31</f>
        <v>64</v>
      </c>
      <c r="U31" s="22">
        <f>[1]черн!AJ32</f>
        <v>0</v>
      </c>
      <c r="V31" s="17">
        <f>T31+[1]план!V31</f>
        <v>64</v>
      </c>
      <c r="W31" s="22">
        <f>[1]черн!AN32</f>
        <v>0</v>
      </c>
      <c r="X31" s="17">
        <f>V31+[1]план!X31</f>
        <v>64</v>
      </c>
      <c r="Y31" s="22">
        <f>[1]черн!AR32</f>
        <v>0</v>
      </c>
      <c r="Z31" s="17">
        <f>X31+[1]план!Z31</f>
        <v>64</v>
      </c>
      <c r="AA31" s="22">
        <f>[1]черн!AV32</f>
        <v>0</v>
      </c>
      <c r="AB31" s="20">
        <f t="shared" si="0"/>
        <v>0</v>
      </c>
      <c r="AC31" s="21">
        <f>IFERROR(AB31/[1]черн!#REF!, 0%)</f>
        <v>0</v>
      </c>
      <c r="AD31" s="22" t="e">
        <f>#REF!-#REF!</f>
        <v>#REF!</v>
      </c>
      <c r="AE31" s="23" t="e">
        <f>O31-#REF!</f>
        <v>#REF!</v>
      </c>
    </row>
    <row r="32" spans="1:31" x14ac:dyDescent="0.3">
      <c r="A32" t="str">
        <f>'все данные'!A31</f>
        <v>Моск. обл., Ленинский р-н, г. Московский, мкрн. 3, д. 13 (физ. лица)</v>
      </c>
      <c r="B32" s="17">
        <f>'все данные'!B31+ПЛАН2016!B32</f>
        <v>192</v>
      </c>
      <c r="C32" s="18">
        <f>IF(ISNA(VLOOKUP($A:$A,'все данные'!$A:$Y,3,FALSE)),0,VLOOKUP($A:$A,'все данные'!$A:$Y,3,FALSE))</f>
        <v>0</v>
      </c>
      <c r="D32" s="17">
        <f>B32+ПЛАН2016!D32</f>
        <v>192</v>
      </c>
      <c r="E32" s="18">
        <f>IF(ISNA(VLOOKUP($A:$A,'все данные'!$A:$Y,5,FALSE)),0,VLOOKUP($A:$A,'все данные'!$A:$Y,5,FALSE))</f>
        <v>0</v>
      </c>
      <c r="F32" s="17">
        <f>D32+ПЛАН2016!F32</f>
        <v>192</v>
      </c>
      <c r="G32" s="18">
        <f>IF(ISNA(VLOOKUP($A:$A,'все данные'!$A:$Y,7,FALSE)),0,VLOOKUP($A:$A,'все данные'!$A:$Y,7,FALSE))</f>
        <v>0</v>
      </c>
      <c r="H32" s="17">
        <f>F32+ПЛАН2016!H32</f>
        <v>192</v>
      </c>
      <c r="I32" s="18">
        <f>IF(ISNA(VLOOKUP($A:$A,'все данные'!$A:$Y,9,FALSE)),0,VLOOKUP($A:$A,'все данные'!$A:$Y,9,FALSE))</f>
        <v>0</v>
      </c>
      <c r="J32" s="17">
        <f>H32+ПЛАН2016!J32</f>
        <v>192</v>
      </c>
      <c r="K32" s="18">
        <f>IF(ISNA(VLOOKUP($A:$A,'все данные'!$A:$Y,11,FALSE)),0,VLOOKUP($A:$A,'все данные'!$A:$Y,11,FALSE))</f>
        <v>0</v>
      </c>
      <c r="L32" s="17">
        <f>J32+ПЛАН2016!L32</f>
        <v>192</v>
      </c>
      <c r="M32" s="18">
        <f>IF(ISNA(VLOOKUP($A:$A,'все данные'!$A:$Y,13,FALSE)),0,VLOOKUP($A:$A,'все данные'!$A:$Y,13,FALSE))</f>
        <v>0</v>
      </c>
      <c r="N32" s="20" t="e">
        <f>M32-#REF!</f>
        <v>#REF!</v>
      </c>
      <c r="O32" s="21">
        <f>IFERROR(#REF!/#REF!, 0%)</f>
        <v>0</v>
      </c>
      <c r="P32" s="17">
        <f>L32+[1]план!P32</f>
        <v>192</v>
      </c>
      <c r="Q32" s="22">
        <f>[1]черн!AB33</f>
        <v>0</v>
      </c>
      <c r="R32" s="17">
        <f>P32+[1]план!R32</f>
        <v>192</v>
      </c>
      <c r="S32" s="22">
        <f>[1]черн!AF33</f>
        <v>0</v>
      </c>
      <c r="T32" s="17">
        <f>R32+[1]план!T32</f>
        <v>192</v>
      </c>
      <c r="U32" s="22">
        <f>[1]черн!AJ33</f>
        <v>0</v>
      </c>
      <c r="V32" s="17">
        <f>T32+[1]план!V32</f>
        <v>192</v>
      </c>
      <c r="W32" s="22">
        <f>[1]черн!AN33</f>
        <v>0</v>
      </c>
      <c r="X32" s="17">
        <f>V32+[1]план!X32</f>
        <v>192</v>
      </c>
      <c r="Y32" s="22">
        <f>[1]черн!AR33</f>
        <v>0</v>
      </c>
      <c r="Z32" s="17">
        <f>X32+[1]план!Z32</f>
        <v>192</v>
      </c>
      <c r="AA32" s="22">
        <f>[1]черн!AV33</f>
        <v>0</v>
      </c>
      <c r="AB32" s="20">
        <f t="shared" si="0"/>
        <v>0</v>
      </c>
      <c r="AC32" s="21">
        <f>IFERROR(AB32/[1]черн!#REF!, 0%)</f>
        <v>0</v>
      </c>
      <c r="AD32" s="22" t="e">
        <f>#REF!-#REF!</f>
        <v>#REF!</v>
      </c>
      <c r="AE32" s="23" t="e">
        <f>O32-#REF!</f>
        <v>#REF!</v>
      </c>
    </row>
    <row r="33" spans="1:31" x14ac:dyDescent="0.3">
      <c r="A33" t="str">
        <f>'все данные'!A32</f>
        <v>Москва, 1-й Красногвардейский пр-д, д. 9_VOIP</v>
      </c>
      <c r="B33" s="17">
        <f>'все данные'!B32+ПЛАН2016!B33</f>
        <v>5</v>
      </c>
      <c r="C33" s="18">
        <f>IF(ISNA(VLOOKUP($A:$A,'все данные'!$A:$Y,3,FALSE)),0,VLOOKUP($A:$A,'все данные'!$A:$Y,3,FALSE))</f>
        <v>0</v>
      </c>
      <c r="D33" s="17">
        <f>B33+ПЛАН2016!D33</f>
        <v>5</v>
      </c>
      <c r="E33" s="18">
        <f>IF(ISNA(VLOOKUP($A:$A,'все данные'!$A:$Y,5,FALSE)),0,VLOOKUP($A:$A,'все данные'!$A:$Y,5,FALSE))</f>
        <v>0</v>
      </c>
      <c r="F33" s="17">
        <f>D33+ПЛАН2016!F33</f>
        <v>5</v>
      </c>
      <c r="G33" s="18">
        <f>IF(ISNA(VLOOKUP($A:$A,'все данные'!$A:$Y,7,FALSE)),0,VLOOKUP($A:$A,'все данные'!$A:$Y,7,FALSE))</f>
        <v>0</v>
      </c>
      <c r="H33" s="17">
        <f>F33+ПЛАН2016!H33</f>
        <v>5</v>
      </c>
      <c r="I33" s="18">
        <f>IF(ISNA(VLOOKUP($A:$A,'все данные'!$A:$Y,9,FALSE)),0,VLOOKUP($A:$A,'все данные'!$A:$Y,9,FALSE))</f>
        <v>0</v>
      </c>
      <c r="J33" s="17">
        <f>H33+ПЛАН2016!J33</f>
        <v>5</v>
      </c>
      <c r="K33" s="18">
        <f>IF(ISNA(VLOOKUP($A:$A,'все данные'!$A:$Y,11,FALSE)),0,VLOOKUP($A:$A,'все данные'!$A:$Y,11,FALSE))</f>
        <v>0</v>
      </c>
      <c r="L33" s="17">
        <f>J33+ПЛАН2016!L33</f>
        <v>5</v>
      </c>
      <c r="M33" s="18">
        <f>IF(ISNA(VLOOKUP($A:$A,'все данные'!$A:$Y,13,FALSE)),0,VLOOKUP($A:$A,'все данные'!$A:$Y,13,FALSE))</f>
        <v>0</v>
      </c>
      <c r="N33" s="20" t="e">
        <f>M33-#REF!</f>
        <v>#REF!</v>
      </c>
      <c r="O33" s="21">
        <f>IFERROR(#REF!/#REF!, 0%)</f>
        <v>0</v>
      </c>
      <c r="P33" s="17">
        <f>L33+[1]план!P33</f>
        <v>5</v>
      </c>
      <c r="Q33" s="22">
        <f>[1]черн!AB34</f>
        <v>0</v>
      </c>
      <c r="R33" s="17">
        <f>P33+[1]план!R33</f>
        <v>5</v>
      </c>
      <c r="S33" s="22">
        <f>[1]черн!AF34</f>
        <v>0</v>
      </c>
      <c r="T33" s="17">
        <f>R33+[1]план!T33</f>
        <v>5</v>
      </c>
      <c r="U33" s="22">
        <f>[1]черн!AJ34</f>
        <v>0</v>
      </c>
      <c r="V33" s="17">
        <f>T33+[1]план!V33</f>
        <v>5</v>
      </c>
      <c r="W33" s="22">
        <f>[1]черн!AN34</f>
        <v>0</v>
      </c>
      <c r="X33" s="17">
        <f>V33+[1]план!X33</f>
        <v>5</v>
      </c>
      <c r="Y33" s="22">
        <f>[1]черн!AR34</f>
        <v>0</v>
      </c>
      <c r="Z33" s="17">
        <f>X33+[1]план!Z33</f>
        <v>5</v>
      </c>
      <c r="AA33" s="22">
        <f>[1]черн!AV34</f>
        <v>0</v>
      </c>
      <c r="AB33" s="20">
        <f t="shared" si="0"/>
        <v>0</v>
      </c>
      <c r="AC33" s="21">
        <f>IFERROR(AB33/[1]черн!#REF!, 0%)</f>
        <v>0</v>
      </c>
      <c r="AD33" s="22" t="e">
        <f>#REF!-#REF!</f>
        <v>#REF!</v>
      </c>
      <c r="AE33" s="23" t="e">
        <f>O33-#REF!</f>
        <v>#REF!</v>
      </c>
    </row>
    <row r="34" spans="1:31" x14ac:dyDescent="0.3">
      <c r="A34" t="str">
        <f>'все данные'!A33</f>
        <v>Москва, 1-й Нагатинский проезд, д. 2, стр. 7</v>
      </c>
      <c r="B34" s="17">
        <f>'все данные'!B33+ПЛАН2016!B34</f>
        <v>12</v>
      </c>
      <c r="C34" s="18">
        <f>IF(ISNA(VLOOKUP($A:$A,'все данные'!$A:$Y,3,FALSE)),0,VLOOKUP($A:$A,'все данные'!$A:$Y,3,FALSE))</f>
        <v>0</v>
      </c>
      <c r="D34" s="17">
        <f>B34+ПЛАН2016!D34</f>
        <v>12</v>
      </c>
      <c r="E34" s="18">
        <f>IF(ISNA(VLOOKUP($A:$A,'все данные'!$A:$Y,5,FALSE)),0,VLOOKUP($A:$A,'все данные'!$A:$Y,5,FALSE))</f>
        <v>1</v>
      </c>
      <c r="F34" s="17">
        <f>D34+ПЛАН2016!F34</f>
        <v>12</v>
      </c>
      <c r="G34" s="18">
        <f>IF(ISNA(VLOOKUP($A:$A,'все данные'!$A:$Y,7,FALSE)),0,VLOOKUP($A:$A,'все данные'!$A:$Y,7,FALSE))</f>
        <v>0</v>
      </c>
      <c r="H34" s="17">
        <f>F34+ПЛАН2016!H34</f>
        <v>12</v>
      </c>
      <c r="I34" s="18">
        <f>IF(ISNA(VLOOKUP($A:$A,'все данные'!$A:$Y,9,FALSE)),0,VLOOKUP($A:$A,'все данные'!$A:$Y,9,FALSE))</f>
        <v>0</v>
      </c>
      <c r="J34" s="17">
        <f>H34+ПЛАН2016!J34</f>
        <v>12</v>
      </c>
      <c r="K34" s="18">
        <f>IF(ISNA(VLOOKUP($A:$A,'все данные'!$A:$Y,11,FALSE)),0,VLOOKUP($A:$A,'все данные'!$A:$Y,11,FALSE))</f>
        <v>0</v>
      </c>
      <c r="L34" s="17">
        <f>J34+ПЛАН2016!L34</f>
        <v>12</v>
      </c>
      <c r="M34" s="18">
        <f>IF(ISNA(VLOOKUP($A:$A,'все данные'!$A:$Y,13,FALSE)),0,VLOOKUP($A:$A,'все данные'!$A:$Y,13,FALSE))</f>
        <v>0</v>
      </c>
      <c r="N34" s="20" t="e">
        <f>M34-#REF!</f>
        <v>#REF!</v>
      </c>
      <c r="O34" s="21">
        <f>IFERROR(#REF!/#REF!, 0%)</f>
        <v>0</v>
      </c>
      <c r="P34" s="17">
        <f>L34+[1]план!P34</f>
        <v>12</v>
      </c>
      <c r="Q34" s="22" t="e">
        <f>[1]черн!AB35</f>
        <v>#REF!</v>
      </c>
      <c r="R34" s="17">
        <f>P34+[1]план!R34</f>
        <v>12</v>
      </c>
      <c r="S34" s="22" t="e">
        <f>[1]черн!AF35</f>
        <v>#REF!</v>
      </c>
      <c r="T34" s="17">
        <f>R34+[1]план!T34</f>
        <v>12</v>
      </c>
      <c r="U34" s="22" t="e">
        <f>[1]черн!AJ35</f>
        <v>#REF!</v>
      </c>
      <c r="V34" s="17">
        <f>T34+[1]план!V34</f>
        <v>12</v>
      </c>
      <c r="W34" s="22">
        <f>[1]черн!AN35</f>
        <v>0</v>
      </c>
      <c r="X34" s="17">
        <f>V34+[1]план!X34</f>
        <v>12</v>
      </c>
      <c r="Y34" s="22" t="e">
        <f>[1]черн!AR35</f>
        <v>#REF!</v>
      </c>
      <c r="Z34" s="17">
        <f>X34+[1]план!Z34</f>
        <v>12</v>
      </c>
      <c r="AA34" s="22" t="e">
        <f>[1]черн!AV35</f>
        <v>#REF!</v>
      </c>
      <c r="AB34" s="20" t="e">
        <f t="shared" si="0"/>
        <v>#REF!</v>
      </c>
      <c r="AC34" s="21">
        <f>IFERROR(AB34/[1]черн!#REF!, 0%)</f>
        <v>0</v>
      </c>
      <c r="AD34" s="22" t="e">
        <f>#REF!-#REF!</f>
        <v>#REF!</v>
      </c>
      <c r="AE34" s="23" t="e">
        <f>O34-#REF!</f>
        <v>#REF!</v>
      </c>
    </row>
    <row r="35" spans="1:31" x14ac:dyDescent="0.3">
      <c r="A35" t="str">
        <f>'все данные'!A34</f>
        <v>Москва, 2-я Квесисская ул., д. 20, корп. 1 (физ. лица)</v>
      </c>
      <c r="B35" s="17">
        <f>'все данные'!B34+ПЛАН2016!B35</f>
        <v>14</v>
      </c>
      <c r="C35" s="18">
        <f>IF(ISNA(VLOOKUP($A:$A,'все данные'!$A:$Y,3,FALSE)),0,VLOOKUP($A:$A,'все данные'!$A:$Y,3,FALSE))</f>
        <v>0</v>
      </c>
      <c r="D35" s="17">
        <f>B35+ПЛАН2016!D35</f>
        <v>14</v>
      </c>
      <c r="E35" s="18">
        <f>IF(ISNA(VLOOKUP($A:$A,'все данные'!$A:$Y,5,FALSE)),0,VLOOKUP($A:$A,'все данные'!$A:$Y,5,FALSE))</f>
        <v>14</v>
      </c>
      <c r="F35" s="17">
        <f>D35+ПЛАН2016!F35</f>
        <v>14</v>
      </c>
      <c r="G35" s="18">
        <f>IF(ISNA(VLOOKUP($A:$A,'все данные'!$A:$Y,7,FALSE)),0,VLOOKUP($A:$A,'все данные'!$A:$Y,7,FALSE))</f>
        <v>0</v>
      </c>
      <c r="H35" s="17">
        <f>F35+ПЛАН2016!H35</f>
        <v>14</v>
      </c>
      <c r="I35" s="18">
        <f>IF(ISNA(VLOOKUP($A:$A,'все данные'!$A:$Y,9,FALSE)),0,VLOOKUP($A:$A,'все данные'!$A:$Y,9,FALSE))</f>
        <v>0</v>
      </c>
      <c r="J35" s="17">
        <f>H35+ПЛАН2016!J35</f>
        <v>14</v>
      </c>
      <c r="K35" s="18">
        <f>IF(ISNA(VLOOKUP($A:$A,'все данные'!$A:$Y,11,FALSE)),0,VLOOKUP($A:$A,'все данные'!$A:$Y,11,FALSE))</f>
        <v>0</v>
      </c>
      <c r="L35" s="17">
        <f>J35+ПЛАН2016!L35</f>
        <v>14</v>
      </c>
      <c r="M35" s="18">
        <f>IF(ISNA(VLOOKUP($A:$A,'все данные'!$A:$Y,13,FALSE)),0,VLOOKUP($A:$A,'все данные'!$A:$Y,13,FALSE))</f>
        <v>0</v>
      </c>
      <c r="N35" s="20" t="e">
        <f>M35-#REF!</f>
        <v>#REF!</v>
      </c>
      <c r="O35" s="21">
        <f>IFERROR(#REF!/#REF!, 0%)</f>
        <v>0</v>
      </c>
      <c r="P35" s="17">
        <f>L35+[1]план!P35</f>
        <v>14</v>
      </c>
      <c r="Q35" s="22" t="e">
        <f>[1]черн!AB36</f>
        <v>#REF!</v>
      </c>
      <c r="R35" s="17">
        <f>P35+[1]план!R35</f>
        <v>14</v>
      </c>
      <c r="S35" s="22" t="e">
        <f>[1]черн!AF36</f>
        <v>#REF!</v>
      </c>
      <c r="T35" s="17">
        <f>R35+[1]план!T35</f>
        <v>14</v>
      </c>
      <c r="U35" s="22" t="e">
        <f>[1]черн!AJ36</f>
        <v>#REF!</v>
      </c>
      <c r="V35" s="17">
        <f>T35+[1]план!V35</f>
        <v>14</v>
      </c>
      <c r="W35" s="22">
        <f>[1]черн!AN36</f>
        <v>0</v>
      </c>
      <c r="X35" s="17">
        <f>V35+[1]план!X35</f>
        <v>14</v>
      </c>
      <c r="Y35" s="22" t="e">
        <f>[1]черн!AR36</f>
        <v>#REF!</v>
      </c>
      <c r="Z35" s="17">
        <f>X35+[1]план!Z35</f>
        <v>14</v>
      </c>
      <c r="AA35" s="22" t="e">
        <f>[1]черн!AV36</f>
        <v>#REF!</v>
      </c>
      <c r="AB35" s="20" t="e">
        <f t="shared" si="0"/>
        <v>#REF!</v>
      </c>
      <c r="AC35" s="21">
        <f>IFERROR(AB35/[1]черн!#REF!, 0%)</f>
        <v>0</v>
      </c>
      <c r="AD35" s="22" t="e">
        <f>#REF!-#REF!</f>
        <v>#REF!</v>
      </c>
      <c r="AE35" s="23" t="e">
        <f>O35-#REF!</f>
        <v>#REF!</v>
      </c>
    </row>
    <row r="36" spans="1:31" x14ac:dyDescent="0.3">
      <c r="A36" t="str">
        <f>'все данные'!A35</f>
        <v>Москва, 3-я Тверская-Ямская ул., д. 10 (физ. лица)</v>
      </c>
      <c r="B36" s="17">
        <f>'все данные'!B35+ПЛАН2016!B36</f>
        <v>1</v>
      </c>
      <c r="C36" s="18">
        <f>IF(ISNA(VLOOKUP($A:$A,'все данные'!$A:$Y,3,FALSE)),0,VLOOKUP($A:$A,'все данные'!$A:$Y,3,FALSE))</f>
        <v>0</v>
      </c>
      <c r="D36" s="17">
        <f>B36+ПЛАН2016!D36</f>
        <v>1</v>
      </c>
      <c r="E36" s="18">
        <f>IF(ISNA(VLOOKUP($A:$A,'все данные'!$A:$Y,5,FALSE)),0,VLOOKUP($A:$A,'все данные'!$A:$Y,5,FALSE))</f>
        <v>3</v>
      </c>
      <c r="F36" s="17">
        <f>D36+ПЛАН2016!F36</f>
        <v>1</v>
      </c>
      <c r="G36" s="18">
        <f>IF(ISNA(VLOOKUP($A:$A,'все данные'!$A:$Y,7,FALSE)),0,VLOOKUP($A:$A,'все данные'!$A:$Y,7,FALSE))</f>
        <v>0</v>
      </c>
      <c r="H36" s="17">
        <f>F36+ПЛАН2016!H36</f>
        <v>1</v>
      </c>
      <c r="I36" s="18">
        <f>IF(ISNA(VLOOKUP($A:$A,'все данные'!$A:$Y,9,FALSE)),0,VLOOKUP($A:$A,'все данные'!$A:$Y,9,FALSE))</f>
        <v>0</v>
      </c>
      <c r="J36" s="17">
        <f>H36+ПЛАН2016!J36</f>
        <v>1</v>
      </c>
      <c r="K36" s="18">
        <f>IF(ISNA(VLOOKUP($A:$A,'все данные'!$A:$Y,11,FALSE)),0,VLOOKUP($A:$A,'все данные'!$A:$Y,11,FALSE))</f>
        <v>0</v>
      </c>
      <c r="L36" s="17">
        <f>J36+ПЛАН2016!L36</f>
        <v>1</v>
      </c>
      <c r="M36" s="18">
        <f>IF(ISNA(VLOOKUP($A:$A,'все данные'!$A:$Y,13,FALSE)),0,VLOOKUP($A:$A,'все данные'!$A:$Y,13,FALSE))</f>
        <v>0</v>
      </c>
      <c r="N36" s="20" t="e">
        <f>M36-#REF!</f>
        <v>#REF!</v>
      </c>
      <c r="O36" s="21">
        <f>IFERROR(#REF!/#REF!, 0%)</f>
        <v>0</v>
      </c>
      <c r="P36" s="17">
        <f>L36+[1]план!P36</f>
        <v>1</v>
      </c>
      <c r="Q36" s="22" t="e">
        <f>[1]черн!AB37</f>
        <v>#REF!</v>
      </c>
      <c r="R36" s="17">
        <f>P36+[1]план!R36</f>
        <v>1</v>
      </c>
      <c r="S36" s="22" t="e">
        <f>[1]черн!AF37</f>
        <v>#REF!</v>
      </c>
      <c r="T36" s="17">
        <f>R36+[1]план!T36</f>
        <v>1</v>
      </c>
      <c r="U36" s="22" t="e">
        <f>[1]черн!AJ37</f>
        <v>#REF!</v>
      </c>
      <c r="V36" s="17">
        <f>T36+[1]план!V36</f>
        <v>1</v>
      </c>
      <c r="W36" s="22">
        <f>[1]черн!AN37</f>
        <v>0</v>
      </c>
      <c r="X36" s="17">
        <f>V36+[1]план!X36</f>
        <v>1</v>
      </c>
      <c r="Y36" s="22" t="e">
        <f>[1]черн!AR37</f>
        <v>#REF!</v>
      </c>
      <c r="Z36" s="17">
        <f>X36+[1]план!Z36</f>
        <v>1</v>
      </c>
      <c r="AA36" s="22" t="e">
        <f>[1]черн!AV37</f>
        <v>#REF!</v>
      </c>
      <c r="AB36" s="20" t="e">
        <f t="shared" si="0"/>
        <v>#REF!</v>
      </c>
      <c r="AC36" s="21">
        <f>IFERROR(AB36/[1]черн!#REF!, 0%)</f>
        <v>0</v>
      </c>
      <c r="AD36" s="22" t="e">
        <f>#REF!-#REF!</f>
        <v>#REF!</v>
      </c>
      <c r="AE36" s="23" t="e">
        <f>O36-#REF!</f>
        <v>#REF!</v>
      </c>
    </row>
    <row r="37" spans="1:31" x14ac:dyDescent="0.3">
      <c r="A37" t="str">
        <f>'все данные'!A36</f>
        <v>Москва, 3-я Фрунзенская ул., д. 5, корп. 1 (физ. лица)</v>
      </c>
      <c r="B37" s="17">
        <f>'все данные'!B36+ПЛАН2016!B37</f>
        <v>7</v>
      </c>
      <c r="C37" s="18">
        <f>IF(ISNA(VLOOKUP($A:$A,'все данные'!$A:$Y,3,FALSE)),0,VLOOKUP($A:$A,'все данные'!$A:$Y,3,FALSE))</f>
        <v>0</v>
      </c>
      <c r="D37" s="17">
        <f>B37+ПЛАН2016!D37</f>
        <v>7</v>
      </c>
      <c r="E37" s="18">
        <f>IF(ISNA(VLOOKUP($A:$A,'все данные'!$A:$Y,5,FALSE)),0,VLOOKUP($A:$A,'все данные'!$A:$Y,5,FALSE))</f>
        <v>10</v>
      </c>
      <c r="F37" s="17">
        <f>D37+ПЛАН2016!F37</f>
        <v>7</v>
      </c>
      <c r="G37" s="18">
        <f>IF(ISNA(VLOOKUP($A:$A,'все данные'!$A:$Y,7,FALSE)),0,VLOOKUP($A:$A,'все данные'!$A:$Y,7,FALSE))</f>
        <v>0</v>
      </c>
      <c r="H37" s="17">
        <f>F37+ПЛАН2016!H37</f>
        <v>7</v>
      </c>
      <c r="I37" s="18">
        <f>IF(ISNA(VLOOKUP($A:$A,'все данные'!$A:$Y,9,FALSE)),0,VLOOKUP($A:$A,'все данные'!$A:$Y,9,FALSE))</f>
        <v>0</v>
      </c>
      <c r="J37" s="17">
        <f>H37+ПЛАН2016!J37</f>
        <v>7</v>
      </c>
      <c r="K37" s="18">
        <f>IF(ISNA(VLOOKUP($A:$A,'все данные'!$A:$Y,11,FALSE)),0,VLOOKUP($A:$A,'все данные'!$A:$Y,11,FALSE))</f>
        <v>0</v>
      </c>
      <c r="L37" s="17">
        <f>J37+ПЛАН2016!L37</f>
        <v>7</v>
      </c>
      <c r="M37" s="18">
        <f>IF(ISNA(VLOOKUP($A:$A,'все данные'!$A:$Y,13,FALSE)),0,VLOOKUP($A:$A,'все данные'!$A:$Y,13,FALSE))</f>
        <v>0</v>
      </c>
      <c r="N37" s="20" t="e">
        <f>M37-#REF!</f>
        <v>#REF!</v>
      </c>
      <c r="O37" s="21">
        <f>IFERROR(#REF!/#REF!, 0%)</f>
        <v>0</v>
      </c>
      <c r="P37" s="17">
        <f>L37+[1]план!P37</f>
        <v>7</v>
      </c>
      <c r="Q37" s="22" t="e">
        <f>[1]черн!AB38</f>
        <v>#REF!</v>
      </c>
      <c r="R37" s="17">
        <f>P37+[1]план!R37</f>
        <v>7</v>
      </c>
      <c r="S37" s="22" t="e">
        <f>[1]черн!AF38</f>
        <v>#REF!</v>
      </c>
      <c r="T37" s="17">
        <f>R37+[1]план!T37</f>
        <v>7</v>
      </c>
      <c r="U37" s="22" t="e">
        <f>[1]черн!AJ38</f>
        <v>#REF!</v>
      </c>
      <c r="V37" s="17">
        <f>T37+[1]план!V37</f>
        <v>7</v>
      </c>
      <c r="W37" s="22">
        <f>[1]черн!AN38</f>
        <v>0</v>
      </c>
      <c r="X37" s="17">
        <f>V37+[1]план!X37</f>
        <v>7</v>
      </c>
      <c r="Y37" s="22" t="e">
        <f>[1]черн!AR38</f>
        <v>#REF!</v>
      </c>
      <c r="Z37" s="17">
        <f>X37+[1]план!Z37</f>
        <v>7</v>
      </c>
      <c r="AA37" s="22" t="e">
        <f>[1]черн!AV38</f>
        <v>#REF!</v>
      </c>
      <c r="AB37" s="20" t="e">
        <f t="shared" ref="AB37:AB41" si="1">AA37-M37</f>
        <v>#REF!</v>
      </c>
      <c r="AC37" s="21">
        <f>IFERROR(AB37/[1]черн!#REF!, 0%)</f>
        <v>0</v>
      </c>
      <c r="AD37" s="22" t="e">
        <f>#REF!-#REF!</f>
        <v>#REF!</v>
      </c>
      <c r="AE37" s="23" t="e">
        <f>O37-#REF!</f>
        <v>#REF!</v>
      </c>
    </row>
    <row r="38" spans="1:31" x14ac:dyDescent="0.3">
      <c r="A38">
        <f>'все данные'!A37</f>
        <v>0</v>
      </c>
      <c r="B38" s="17" t="e">
        <f>'все данные'!B37+ПЛАН2016!B38</f>
        <v>#N/A</v>
      </c>
      <c r="C38" s="18">
        <f>IF(ISNA(VLOOKUP($A:$A,'все данные'!$A:$Y,3,FALSE)),0,VLOOKUP($A:$A,'все данные'!$A:$Y,3,FALSE))</f>
        <v>0</v>
      </c>
      <c r="D38" s="17" t="e">
        <f>B38+ПЛАН2016!D38</f>
        <v>#N/A</v>
      </c>
      <c r="E38" s="18">
        <f>IF(ISNA(VLOOKUP($A:$A,'все данные'!$A:$Y,5,FALSE)),0,VLOOKUP($A:$A,'все данные'!$A:$Y,5,FALSE))</f>
        <v>0</v>
      </c>
      <c r="F38" s="17" t="e">
        <f>D38+ПЛАН2016!F38</f>
        <v>#N/A</v>
      </c>
      <c r="G38" s="18">
        <f>IF(ISNA(VLOOKUP($A:$A,'все данные'!$A:$Y,7,FALSE)),0,VLOOKUP($A:$A,'все данные'!$A:$Y,7,FALSE))</f>
        <v>0</v>
      </c>
      <c r="H38" s="17" t="e">
        <f>F38+ПЛАН2016!H38</f>
        <v>#N/A</v>
      </c>
      <c r="I38" s="18">
        <f>IF(ISNA(VLOOKUP($A:$A,'все данные'!$A:$Y,9,FALSE)),0,VLOOKUP($A:$A,'все данные'!$A:$Y,9,FALSE))</f>
        <v>0</v>
      </c>
      <c r="J38" s="17" t="e">
        <f>H38+ПЛАН2016!J38</f>
        <v>#N/A</v>
      </c>
      <c r="K38" s="18">
        <f>IF(ISNA(VLOOKUP($A:$A,'все данные'!$A:$Y,11,FALSE)),0,VLOOKUP($A:$A,'все данные'!$A:$Y,11,FALSE))</f>
        <v>0</v>
      </c>
      <c r="L38" s="17" t="e">
        <f>J38+ПЛАН2016!L38</f>
        <v>#N/A</v>
      </c>
      <c r="M38" s="18">
        <f>IF(ISNA(VLOOKUP($A:$A,'все данные'!$A:$Y,13,FALSE)),0,VLOOKUP($A:$A,'все данные'!$A:$Y,13,FALSE))</f>
        <v>0</v>
      </c>
      <c r="N38" s="20" t="e">
        <f>M38-#REF!</f>
        <v>#REF!</v>
      </c>
      <c r="O38" s="21">
        <f>IFERROR(#REF!/#REF!, 0%)</f>
        <v>0</v>
      </c>
      <c r="P38" s="17" t="e">
        <f>L38+[1]план!P38</f>
        <v>#N/A</v>
      </c>
      <c r="Q38" s="22" t="e">
        <f>[1]черн!AB39</f>
        <v>#REF!</v>
      </c>
      <c r="R38" s="17" t="e">
        <f>P38+[1]план!R38</f>
        <v>#N/A</v>
      </c>
      <c r="S38" s="22" t="e">
        <f>[1]черн!AF39</f>
        <v>#REF!</v>
      </c>
      <c r="T38" s="17" t="e">
        <f>R38+[1]план!T38</f>
        <v>#N/A</v>
      </c>
      <c r="U38" s="22" t="e">
        <f>[1]черн!AJ39</f>
        <v>#REF!</v>
      </c>
      <c r="V38" s="17" t="e">
        <f>T38+[1]план!V38</f>
        <v>#N/A</v>
      </c>
      <c r="W38" s="22">
        <f>[1]черн!AN39</f>
        <v>0</v>
      </c>
      <c r="X38" s="17" t="e">
        <f>V38+[1]план!X38</f>
        <v>#N/A</v>
      </c>
      <c r="Y38" s="22" t="e">
        <f>[1]черн!AR39</f>
        <v>#REF!</v>
      </c>
      <c r="Z38" s="17" t="e">
        <f>X38+[1]план!Z38</f>
        <v>#N/A</v>
      </c>
      <c r="AA38" s="22" t="e">
        <f>[1]черн!AV39</f>
        <v>#REF!</v>
      </c>
      <c r="AB38" s="20" t="e">
        <f t="shared" si="1"/>
        <v>#REF!</v>
      </c>
      <c r="AC38" s="21">
        <f>IFERROR(AB38/[1]черн!#REF!, 0%)</f>
        <v>0</v>
      </c>
      <c r="AD38" s="22" t="e">
        <f>#REF!-#REF!</f>
        <v>#REF!</v>
      </c>
      <c r="AE38" s="23" t="e">
        <f>O38-#REF!</f>
        <v>#REF!</v>
      </c>
    </row>
    <row r="39" spans="1:31" x14ac:dyDescent="0.3">
      <c r="A39">
        <f>'все данные'!A38</f>
        <v>0</v>
      </c>
      <c r="B39" s="17" t="e">
        <f>'все данные'!B38+ПЛАН2016!B39</f>
        <v>#N/A</v>
      </c>
      <c r="C39" s="18">
        <f>IF(ISNA(VLOOKUP($A:$A,'все данные'!$A:$Y,3,FALSE)),0,VLOOKUP($A:$A,'все данные'!$A:$Y,3,FALSE))</f>
        <v>0</v>
      </c>
      <c r="D39" s="17" t="e">
        <f>B39+ПЛАН2016!D39</f>
        <v>#N/A</v>
      </c>
      <c r="E39" s="18">
        <f>IF(ISNA(VLOOKUP($A:$A,'все данные'!$A:$Y,5,FALSE)),0,VLOOKUP($A:$A,'все данные'!$A:$Y,5,FALSE))</f>
        <v>0</v>
      </c>
      <c r="F39" s="17" t="e">
        <f>D39+ПЛАН2016!F39</f>
        <v>#N/A</v>
      </c>
      <c r="G39" s="18">
        <f>IF(ISNA(VLOOKUP($A:$A,'все данные'!$A:$Y,7,FALSE)),0,VLOOKUP($A:$A,'все данные'!$A:$Y,7,FALSE))</f>
        <v>0</v>
      </c>
      <c r="H39" s="17" t="e">
        <f>F39+ПЛАН2016!H39</f>
        <v>#N/A</v>
      </c>
      <c r="I39" s="18">
        <f>IF(ISNA(VLOOKUP($A:$A,'все данные'!$A:$Y,9,FALSE)),0,VLOOKUP($A:$A,'все данные'!$A:$Y,9,FALSE))</f>
        <v>0</v>
      </c>
      <c r="J39" s="17" t="e">
        <f>H39+ПЛАН2016!J39</f>
        <v>#N/A</v>
      </c>
      <c r="K39" s="18">
        <f>IF(ISNA(VLOOKUP($A:$A,'все данные'!$A:$Y,11,FALSE)),0,VLOOKUP($A:$A,'все данные'!$A:$Y,11,FALSE))</f>
        <v>0</v>
      </c>
      <c r="L39" s="17" t="e">
        <f>J39+ПЛАН2016!L39</f>
        <v>#N/A</v>
      </c>
      <c r="M39" s="18">
        <f>IF(ISNA(VLOOKUP($A:$A,'все данные'!$A:$Y,13,FALSE)),0,VLOOKUP($A:$A,'все данные'!$A:$Y,13,FALSE))</f>
        <v>0</v>
      </c>
      <c r="N39" s="20" t="e">
        <f>M39-#REF!</f>
        <v>#REF!</v>
      </c>
      <c r="O39" s="21">
        <f>IFERROR(#REF!/#REF!, 0%)</f>
        <v>0</v>
      </c>
      <c r="P39" s="17" t="e">
        <f>L39+[1]план!P39</f>
        <v>#N/A</v>
      </c>
      <c r="Q39" s="22" t="e">
        <f>[1]черн!AB40</f>
        <v>#REF!</v>
      </c>
      <c r="R39" s="17" t="e">
        <f>P39+[1]план!R39</f>
        <v>#N/A</v>
      </c>
      <c r="S39" s="22" t="e">
        <f>[1]черн!AF40</f>
        <v>#REF!</v>
      </c>
      <c r="T39" s="17" t="e">
        <f>R39+[1]план!T39</f>
        <v>#N/A</v>
      </c>
      <c r="U39" s="22" t="e">
        <f>[1]черн!AJ40</f>
        <v>#REF!</v>
      </c>
      <c r="V39" s="17" t="e">
        <f>T39+[1]план!V39</f>
        <v>#N/A</v>
      </c>
      <c r="W39" s="22">
        <f>[1]черн!AN40</f>
        <v>0</v>
      </c>
      <c r="X39" s="17" t="e">
        <f>V39+[1]план!X39</f>
        <v>#N/A</v>
      </c>
      <c r="Y39" s="22" t="e">
        <f>[1]черн!AR40</f>
        <v>#REF!</v>
      </c>
      <c r="Z39" s="17" t="e">
        <f>X39+[1]план!Z39</f>
        <v>#N/A</v>
      </c>
      <c r="AA39" s="22" t="e">
        <f>[1]черн!AV40</f>
        <v>#REF!</v>
      </c>
      <c r="AB39" s="20" t="e">
        <f t="shared" si="1"/>
        <v>#REF!</v>
      </c>
      <c r="AC39" s="21">
        <f>IFERROR(AB39/[1]черн!#REF!, 0%)</f>
        <v>0</v>
      </c>
      <c r="AD39" s="22" t="e">
        <f>#REF!-#REF!</f>
        <v>#REF!</v>
      </c>
      <c r="AE39" s="23" t="e">
        <f>O39-#REF!</f>
        <v>#REF!</v>
      </c>
    </row>
    <row r="40" spans="1:31" x14ac:dyDescent="0.3">
      <c r="A40">
        <f>'все данные'!A39</f>
        <v>0</v>
      </c>
      <c r="B40" s="17" t="e">
        <f>'все данные'!B39+ПЛАН2016!B40</f>
        <v>#N/A</v>
      </c>
      <c r="C40" s="18">
        <f>IF(ISNA(VLOOKUP($A:$A,'все данные'!$A:$Y,3,FALSE)),0,VLOOKUP($A:$A,'все данные'!$A:$Y,3,FALSE))</f>
        <v>0</v>
      </c>
      <c r="D40" s="17" t="e">
        <f>B40+ПЛАН2016!D40</f>
        <v>#N/A</v>
      </c>
      <c r="E40" s="18">
        <f>IF(ISNA(VLOOKUP($A:$A,'все данные'!$A:$Y,5,FALSE)),0,VLOOKUP($A:$A,'все данные'!$A:$Y,5,FALSE))</f>
        <v>0</v>
      </c>
      <c r="F40" s="17" t="e">
        <f>D40+ПЛАН2016!F40</f>
        <v>#N/A</v>
      </c>
      <c r="G40" s="18">
        <f>IF(ISNA(VLOOKUP($A:$A,'все данные'!$A:$Y,7,FALSE)),0,VLOOKUP($A:$A,'все данные'!$A:$Y,7,FALSE))</f>
        <v>0</v>
      </c>
      <c r="H40" s="17" t="e">
        <f>F40+ПЛАН2016!H40</f>
        <v>#N/A</v>
      </c>
      <c r="I40" s="18">
        <f>IF(ISNA(VLOOKUP($A:$A,'все данные'!$A:$Y,9,FALSE)),0,VLOOKUP($A:$A,'все данные'!$A:$Y,9,FALSE))</f>
        <v>0</v>
      </c>
      <c r="J40" s="17" t="e">
        <f>H40+ПЛАН2016!J40</f>
        <v>#N/A</v>
      </c>
      <c r="K40" s="18">
        <f>IF(ISNA(VLOOKUP($A:$A,'все данные'!$A:$Y,11,FALSE)),0,VLOOKUP($A:$A,'все данные'!$A:$Y,11,FALSE))</f>
        <v>0</v>
      </c>
      <c r="L40" s="17" t="e">
        <f>J40+ПЛАН2016!L40</f>
        <v>#N/A</v>
      </c>
      <c r="M40" s="18">
        <f>IF(ISNA(VLOOKUP($A:$A,'все данные'!$A:$Y,13,FALSE)),0,VLOOKUP($A:$A,'все данные'!$A:$Y,13,FALSE))</f>
        <v>0</v>
      </c>
      <c r="N40" s="20" t="e">
        <f>M40-#REF!</f>
        <v>#REF!</v>
      </c>
      <c r="O40" s="21">
        <f>IFERROR(#REF!/#REF!, 0%)</f>
        <v>0</v>
      </c>
      <c r="P40" s="17" t="e">
        <f>L40+[1]план!P40</f>
        <v>#N/A</v>
      </c>
      <c r="Q40" s="22" t="e">
        <f>[1]черн!AB41</f>
        <v>#REF!</v>
      </c>
      <c r="R40" s="17" t="e">
        <f>P40+[1]план!R40</f>
        <v>#N/A</v>
      </c>
      <c r="S40" s="22" t="e">
        <f>[1]черн!AF41</f>
        <v>#REF!</v>
      </c>
      <c r="T40" s="17" t="e">
        <f>R40+[1]план!T40</f>
        <v>#N/A</v>
      </c>
      <c r="U40" s="22" t="e">
        <f>[1]черн!AJ41</f>
        <v>#REF!</v>
      </c>
      <c r="V40" s="17" t="e">
        <f>T40+[1]план!V40</f>
        <v>#N/A</v>
      </c>
      <c r="W40" s="22">
        <f>[1]черн!AN41</f>
        <v>0</v>
      </c>
      <c r="X40" s="17" t="e">
        <f>V40+[1]план!X40</f>
        <v>#N/A</v>
      </c>
      <c r="Y40" s="22" t="e">
        <f>[1]черн!AR41</f>
        <v>#REF!</v>
      </c>
      <c r="Z40" s="17" t="e">
        <f>X40+[1]план!Z40</f>
        <v>#N/A</v>
      </c>
      <c r="AA40" s="22" t="e">
        <f>[1]черн!AV41</f>
        <v>#REF!</v>
      </c>
      <c r="AB40" s="20" t="e">
        <f t="shared" si="1"/>
        <v>#REF!</v>
      </c>
      <c r="AC40" s="21">
        <f>IFERROR(AB40/[1]черн!#REF!, 0%)</f>
        <v>0</v>
      </c>
      <c r="AD40" s="22" t="e">
        <f>#REF!-#REF!</f>
        <v>#REF!</v>
      </c>
      <c r="AE40" s="23" t="e">
        <f>O40-#REF!</f>
        <v>#REF!</v>
      </c>
    </row>
    <row r="41" spans="1:31" x14ac:dyDescent="0.3">
      <c r="A41">
        <f>'все данные'!A40</f>
        <v>0</v>
      </c>
      <c r="B41" s="17" t="e">
        <f>'все данные'!B40+ПЛАН2016!B41</f>
        <v>#N/A</v>
      </c>
      <c r="C41" s="18">
        <f>IF(ISNA(VLOOKUP($A:$A,'все данные'!$A:$Y,3,FALSE)),0,VLOOKUP($A:$A,'все данные'!$A:$Y,3,FALSE))</f>
        <v>0</v>
      </c>
      <c r="D41" s="17" t="e">
        <f>B41+ПЛАН2016!D41</f>
        <v>#N/A</v>
      </c>
      <c r="E41" s="18">
        <f>IF(ISNA(VLOOKUP($A:$A,'все данные'!$A:$Y,5,FALSE)),0,VLOOKUP($A:$A,'все данные'!$A:$Y,5,FALSE))</f>
        <v>0</v>
      </c>
      <c r="F41" s="17" t="e">
        <f>D41+ПЛАН2016!F41</f>
        <v>#N/A</v>
      </c>
      <c r="G41" s="18">
        <f>IF(ISNA(VLOOKUP($A:$A,'все данные'!$A:$Y,7,FALSE)),0,VLOOKUP($A:$A,'все данные'!$A:$Y,7,FALSE))</f>
        <v>0</v>
      </c>
      <c r="H41" s="17" t="e">
        <f>F41+ПЛАН2016!H41</f>
        <v>#N/A</v>
      </c>
      <c r="I41" s="18">
        <f>IF(ISNA(VLOOKUP($A:$A,'все данные'!$A:$Y,9,FALSE)),0,VLOOKUP($A:$A,'все данные'!$A:$Y,9,FALSE))</f>
        <v>0</v>
      </c>
      <c r="J41" s="17" t="e">
        <f>H41+ПЛАН2016!J41</f>
        <v>#N/A</v>
      </c>
      <c r="K41" s="18">
        <f>IF(ISNA(VLOOKUP($A:$A,'все данные'!$A:$Y,11,FALSE)),0,VLOOKUP($A:$A,'все данные'!$A:$Y,11,FALSE))</f>
        <v>0</v>
      </c>
      <c r="L41" s="17" t="e">
        <f>J41+ПЛАН2016!L41</f>
        <v>#N/A</v>
      </c>
      <c r="M41" s="18">
        <f>IF(ISNA(VLOOKUP($A:$A,'все данные'!$A:$Y,13,FALSE)),0,VLOOKUP($A:$A,'все данные'!$A:$Y,13,FALSE))</f>
        <v>0</v>
      </c>
      <c r="N41" s="20" t="e">
        <f>M41-#REF!</f>
        <v>#REF!</v>
      </c>
      <c r="O41" s="21">
        <f>IFERROR(#REF!/#REF!, 0%)</f>
        <v>0</v>
      </c>
      <c r="P41" s="17" t="e">
        <f>L41+[1]план!P41</f>
        <v>#N/A</v>
      </c>
      <c r="Q41" s="22" t="e">
        <f>[1]черн!AB42</f>
        <v>#REF!</v>
      </c>
      <c r="R41" s="17" t="e">
        <f>P41+[1]план!R41</f>
        <v>#N/A</v>
      </c>
      <c r="S41" s="22" t="e">
        <f>[1]черн!AF42</f>
        <v>#REF!</v>
      </c>
      <c r="T41" s="17" t="e">
        <f>R41+[1]план!T41</f>
        <v>#N/A</v>
      </c>
      <c r="U41" s="22" t="e">
        <f>[1]черн!AJ42</f>
        <v>#REF!</v>
      </c>
      <c r="V41" s="17" t="e">
        <f>T41+[1]план!V41</f>
        <v>#N/A</v>
      </c>
      <c r="W41" s="22">
        <f>[1]черн!AN42</f>
        <v>0</v>
      </c>
      <c r="X41" s="17" t="e">
        <f>V41+[1]план!X41</f>
        <v>#N/A</v>
      </c>
      <c r="Y41" s="22" t="e">
        <f>[1]черн!AR42</f>
        <v>#REF!</v>
      </c>
      <c r="Z41" s="17" t="e">
        <f>X41+[1]план!Z41</f>
        <v>#N/A</v>
      </c>
      <c r="AA41" s="22" t="e">
        <f>[1]черн!AV42</f>
        <v>#REF!</v>
      </c>
      <c r="AB41" s="20" t="e">
        <f t="shared" si="1"/>
        <v>#REF!</v>
      </c>
      <c r="AC41" s="21">
        <f>IFERROR(AB41/[1]черн!#REF!, 0%)</f>
        <v>0</v>
      </c>
      <c r="AD41" s="22" t="e">
        <f>#REF!-#REF!</f>
        <v>#REF!</v>
      </c>
      <c r="AE41" s="23" t="e">
        <f>O41-#REF!</f>
        <v>#REF!</v>
      </c>
    </row>
  </sheetData>
  <mergeCells count="17">
    <mergeCell ref="AB1:AC1"/>
    <mergeCell ref="B2:C2"/>
    <mergeCell ref="D2:E2"/>
    <mergeCell ref="T2:U2"/>
    <mergeCell ref="V2:W2"/>
    <mergeCell ref="X2:Y2"/>
    <mergeCell ref="Z2:AA2"/>
    <mergeCell ref="F2:G2"/>
    <mergeCell ref="H2:I2"/>
    <mergeCell ref="J2:K2"/>
    <mergeCell ref="L2:M2"/>
    <mergeCell ref="P2:Q2"/>
    <mergeCell ref="R2:S2"/>
    <mergeCell ref="A1:A3"/>
    <mergeCell ref="B1:M1"/>
    <mergeCell ref="N1:O1"/>
    <mergeCell ref="P1:AA1"/>
  </mergeCells>
  <conditionalFormatting sqref="AD4:AD41">
    <cfRule type="cellIs" dxfId="6" priority="5" stopIfTrue="1" operator="lessThan">
      <formula>1</formula>
    </cfRule>
    <cfRule type="cellIs" dxfId="5" priority="6" stopIfTrue="1" operator="greaterThan">
      <formula>0</formula>
    </cfRule>
  </conditionalFormatting>
  <conditionalFormatting sqref="AE4:AE41">
    <cfRule type="cellIs" dxfId="4" priority="3" stopIfTrue="1" operator="lessThan">
      <formula>0</formula>
    </cfRule>
    <cfRule type="cellIs" dxfId="3" priority="4" stopIfTrue="1" operator="greaterThan">
      <formula>0</formula>
    </cfRule>
  </conditionalFormatting>
  <conditionalFormatting sqref="N4:N41">
    <cfRule type="colorScale" priority="11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AC4:AC4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:AB41">
    <cfRule type="colorScale" priority="1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O4:O4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86"/>
  <sheetViews>
    <sheetView topLeftCell="A16" zoomScale="85" zoomScaleNormal="85" workbookViewId="0">
      <selection activeCell="A4" sqref="A4"/>
    </sheetView>
  </sheetViews>
  <sheetFormatPr defaultRowHeight="14.4" x14ac:dyDescent="0.3"/>
  <cols>
    <col min="1" max="1" width="74.44140625" bestFit="1" customWidth="1"/>
    <col min="3" max="3" width="9.5546875" style="54" bestFit="1" customWidth="1"/>
    <col min="15" max="15" width="9.6640625" bestFit="1" customWidth="1"/>
  </cols>
  <sheetData>
    <row r="1" spans="1:35" x14ac:dyDescent="0.3">
      <c r="A1" s="72" t="str">
        <f>[1]черн!A1</f>
        <v>Адрес</v>
      </c>
      <c r="B1" s="73" t="s">
        <v>112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7"/>
      <c r="N1" s="85" t="s">
        <v>113</v>
      </c>
      <c r="O1" s="86"/>
      <c r="P1" s="73" t="s">
        <v>112</v>
      </c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27"/>
      <c r="AC1" s="85" t="s">
        <v>113</v>
      </c>
      <c r="AD1" s="86"/>
      <c r="AE1" s="28"/>
      <c r="AF1" s="87" t="s">
        <v>113</v>
      </c>
      <c r="AG1" s="88"/>
      <c r="AH1" s="29"/>
      <c r="AI1" s="29"/>
    </row>
    <row r="2" spans="1:35" x14ac:dyDescent="0.3">
      <c r="A2" s="72"/>
      <c r="B2" s="78" t="s">
        <v>95</v>
      </c>
      <c r="C2" s="80"/>
      <c r="D2" s="70" t="s">
        <v>96</v>
      </c>
      <c r="E2" s="80"/>
      <c r="F2" s="70" t="s">
        <v>97</v>
      </c>
      <c r="G2" s="80"/>
      <c r="H2" s="70" t="s">
        <v>98</v>
      </c>
      <c r="I2" s="80"/>
      <c r="J2" s="70" t="s">
        <v>99</v>
      </c>
      <c r="K2" s="80"/>
      <c r="L2" s="70" t="s">
        <v>100</v>
      </c>
      <c r="M2" s="79"/>
      <c r="N2" s="81" t="s">
        <v>114</v>
      </c>
      <c r="O2" s="82"/>
      <c r="P2" s="78" t="s">
        <v>101</v>
      </c>
      <c r="Q2" s="80"/>
      <c r="R2" s="70" t="s">
        <v>102</v>
      </c>
      <c r="S2" s="80"/>
      <c r="T2" s="70" t="s">
        <v>103</v>
      </c>
      <c r="U2" s="80"/>
      <c r="V2" s="70" t="s">
        <v>104</v>
      </c>
      <c r="W2" s="80"/>
      <c r="X2" s="70" t="s">
        <v>105</v>
      </c>
      <c r="Y2" s="80"/>
      <c r="Z2" s="70" t="s">
        <v>106</v>
      </c>
      <c r="AA2" s="71"/>
      <c r="AB2" s="30"/>
      <c r="AC2" s="81" t="s">
        <v>114</v>
      </c>
      <c r="AD2" s="82"/>
      <c r="AE2" s="31"/>
      <c r="AF2" s="83" t="s">
        <v>115</v>
      </c>
      <c r="AG2" s="84"/>
      <c r="AH2" s="29"/>
      <c r="AI2" s="29"/>
    </row>
    <row r="3" spans="1:35" ht="36.6" thickBot="1" x14ac:dyDescent="0.35">
      <c r="A3" s="72"/>
      <c r="B3" s="32" t="s">
        <v>116</v>
      </c>
      <c r="C3" s="52" t="s">
        <v>117</v>
      </c>
      <c r="D3" s="33" t="s">
        <v>116</v>
      </c>
      <c r="E3" s="33" t="s">
        <v>117</v>
      </c>
      <c r="F3" s="33" t="s">
        <v>116</v>
      </c>
      <c r="G3" s="33" t="s">
        <v>117</v>
      </c>
      <c r="H3" s="33" t="s">
        <v>116</v>
      </c>
      <c r="I3" s="33" t="s">
        <v>117</v>
      </c>
      <c r="J3" s="33" t="s">
        <v>116</v>
      </c>
      <c r="K3" s="33" t="s">
        <v>117</v>
      </c>
      <c r="L3" s="33" t="s">
        <v>116</v>
      </c>
      <c r="M3" s="34" t="s">
        <v>117</v>
      </c>
      <c r="N3" s="32" t="s">
        <v>116</v>
      </c>
      <c r="O3" s="34" t="s">
        <v>118</v>
      </c>
      <c r="P3" s="32" t="s">
        <v>116</v>
      </c>
      <c r="Q3" s="33" t="s">
        <v>117</v>
      </c>
      <c r="R3" s="33" t="s">
        <v>116</v>
      </c>
      <c r="S3" s="33" t="s">
        <v>117</v>
      </c>
      <c r="T3" s="33" t="s">
        <v>116</v>
      </c>
      <c r="U3" s="33" t="s">
        <v>117</v>
      </c>
      <c r="V3" s="33" t="s">
        <v>116</v>
      </c>
      <c r="W3" s="33" t="s">
        <v>117</v>
      </c>
      <c r="X3" s="33" t="s">
        <v>116</v>
      </c>
      <c r="Y3" s="33" t="s">
        <v>117</v>
      </c>
      <c r="Z3" s="33" t="s">
        <v>116</v>
      </c>
      <c r="AA3" s="35" t="s">
        <v>117</v>
      </c>
      <c r="AB3" s="36"/>
      <c r="AC3" s="32" t="s">
        <v>116</v>
      </c>
      <c r="AD3" s="34" t="s">
        <v>117</v>
      </c>
      <c r="AE3" s="37"/>
      <c r="AF3" s="32" t="s">
        <v>116</v>
      </c>
      <c r="AG3" s="34" t="s">
        <v>117</v>
      </c>
      <c r="AH3" s="38"/>
      <c r="AI3" s="38"/>
    </row>
    <row r="4" spans="1:35" x14ac:dyDescent="0.3">
      <c r="A4" t="str">
        <f>'ОСНОВНОЙ ОТЧЕТ'!A4</f>
        <v>VOIP - Теледом</v>
      </c>
      <c r="B4" s="39">
        <v>1</v>
      </c>
      <c r="C4" s="53">
        <f>IF(ISNA('все данные'!C3),0,'все данные'!C3)-'все данные'!B3</f>
        <v>-1</v>
      </c>
      <c r="D4" s="40">
        <v>2</v>
      </c>
      <c r="E4" s="53">
        <f>IF(ISNA('все данные'!E3),0,'все данные'!E3)-'все данные'!C3</f>
        <v>-6</v>
      </c>
      <c r="F4" s="40">
        <v>0</v>
      </c>
      <c r="G4" s="53">
        <f>IF(ISNA('все данные'!G3),0,'все данные'!G3)-'все данные'!E3</f>
        <v>-70</v>
      </c>
      <c r="H4" s="40">
        <v>0</v>
      </c>
      <c r="I4" s="53">
        <f>IF(ISNA('все данные'!I3),0,'все данные'!I3)-'все данные'!G3</f>
        <v>0</v>
      </c>
      <c r="J4" s="40">
        <v>0</v>
      </c>
      <c r="K4" s="53">
        <f>IF(ISNA('все данные'!K3),0,'все данные'!K3)-'все данные'!I3</f>
        <v>0</v>
      </c>
      <c r="L4" s="40">
        <v>0</v>
      </c>
      <c r="M4" s="53">
        <f>IF(ISNA('все данные'!M3),0,'все данные'!M3)-'все данные'!K3</f>
        <v>0</v>
      </c>
      <c r="N4" s="42">
        <f>L4+J4+H4+F4+D4+B4</f>
        <v>3</v>
      </c>
      <c r="O4" s="43">
        <f>C4+E4+G4+I4+K4+M4</f>
        <v>-77</v>
      </c>
      <c r="P4" s="40">
        <v>0</v>
      </c>
      <c r="Q4" s="41" t="e">
        <f>[1]ОБЩИЙ_ПЛАН!S4-[1]ОБЩИЙ_ПЛАН!O4</f>
        <v>#REF!</v>
      </c>
      <c r="R4" s="40">
        <v>0</v>
      </c>
      <c r="S4" s="44" t="e">
        <f>[1]ОБЩИЙ_ПЛАН!U4-[1]ОБЩИЙ_ПЛАН!S4</f>
        <v>#REF!</v>
      </c>
      <c r="T4" s="40">
        <v>0</v>
      </c>
      <c r="U4" s="44" t="e">
        <f>[1]ОБЩИЙ_ПЛАН!W4-[1]ОБЩИЙ_ПЛАН!U4</f>
        <v>#REF!</v>
      </c>
      <c r="V4" s="40">
        <v>0</v>
      </c>
      <c r="W4" s="44" t="e">
        <f>[1]ОБЩИЙ_ПЛАН!Y4-[1]ОБЩИЙ_ПЛАН!W4</f>
        <v>#REF!</v>
      </c>
      <c r="X4" s="40">
        <v>0</v>
      </c>
      <c r="Y4" s="44" t="e">
        <f>[1]ОБЩИЙ_ПЛАН!AA4-[1]ОБЩИЙ_ПЛАН!Y4</f>
        <v>#REF!</v>
      </c>
      <c r="Z4" s="40">
        <v>0</v>
      </c>
      <c r="AA4" s="44" t="e">
        <f>[1]ОБЩИЙ_ПЛАН!AC4-[1]ОБЩИЙ_ПЛАН!AA4</f>
        <v>#REF!</v>
      </c>
      <c r="AB4" s="45"/>
      <c r="AC4" s="46">
        <f>Z4+X4+V4+T4+R4+P4</f>
        <v>0</v>
      </c>
      <c r="AD4" s="47" t="e">
        <f>Q4+S4+U4+W4+Y4+AA4</f>
        <v>#REF!</v>
      </c>
      <c r="AE4" s="48"/>
      <c r="AF4" s="46">
        <f t="shared" ref="AF4:AF37" si="0">N4+AC4</f>
        <v>3</v>
      </c>
      <c r="AG4" s="47" t="e">
        <f t="shared" ref="AG4:AG37" si="1">AD4+O4</f>
        <v>#REF!</v>
      </c>
      <c r="AH4" s="19"/>
      <c r="AI4" s="19"/>
    </row>
    <row r="5" spans="1:35" x14ac:dyDescent="0.3">
      <c r="A5" t="str">
        <f>'ОСНОВНОЙ ОТЧЕТ'!A5</f>
        <v>VOIP Важенин</v>
      </c>
      <c r="B5" s="39">
        <v>0</v>
      </c>
      <c r="C5" s="53">
        <f>IF(ISNA('все данные'!C4),0,'все данные'!C4)-'все данные'!B4</f>
        <v>3</v>
      </c>
      <c r="D5" s="40">
        <v>5</v>
      </c>
      <c r="E5" s="53">
        <f>IF(ISNA('все данные'!E4),0,'все данные'!E4)-C5</f>
        <v>42</v>
      </c>
      <c r="F5" s="40">
        <v>0</v>
      </c>
      <c r="G5" s="53">
        <f>IF(ISNA('все данные'!G4),0,'все данные'!G4)-'все данные'!E4</f>
        <v>-45</v>
      </c>
      <c r="H5" s="40">
        <v>0</v>
      </c>
      <c r="I5" s="53">
        <f>IF(ISNA('все данные'!I4),0,'все данные'!I4)-'все данные'!G4</f>
        <v>0</v>
      </c>
      <c r="J5" s="40">
        <v>0</v>
      </c>
      <c r="K5" s="53">
        <f>IF(ISNA('все данные'!K4),0,'все данные'!K4)-'все данные'!I4</f>
        <v>0</v>
      </c>
      <c r="L5" s="40">
        <v>0</v>
      </c>
      <c r="M5" s="53">
        <f>IF(ISNA('все данные'!M4),0,'все данные'!M4)-'все данные'!K4</f>
        <v>0</v>
      </c>
      <c r="N5" s="42">
        <f t="shared" ref="N5:N37" si="2">L5+J5+H5+F5+D5+B5</f>
        <v>5</v>
      </c>
      <c r="O5" s="43">
        <f t="shared" ref="O5:O37" si="3">C5+E5+G5+I5+K5+M5</f>
        <v>0</v>
      </c>
      <c r="P5" s="40">
        <v>0</v>
      </c>
      <c r="Q5" s="41" t="e">
        <f>[1]ОБЩИЙ_ПЛАН!S5-[1]ОБЩИЙ_ПЛАН!O5</f>
        <v>#REF!</v>
      </c>
      <c r="R5" s="40">
        <v>0</v>
      </c>
      <c r="S5" s="44" t="e">
        <f>[1]ОБЩИЙ_ПЛАН!U5-[1]ОБЩИЙ_ПЛАН!S5</f>
        <v>#REF!</v>
      </c>
      <c r="T5" s="40">
        <v>0</v>
      </c>
      <c r="U5" s="44" t="e">
        <f>[1]ОБЩИЙ_ПЛАН!W5-[1]ОБЩИЙ_ПЛАН!U5</f>
        <v>#REF!</v>
      </c>
      <c r="V5" s="40">
        <v>0</v>
      </c>
      <c r="W5" s="44" t="e">
        <f>[1]ОБЩИЙ_ПЛАН!Y5-[1]ОБЩИЙ_ПЛАН!W5</f>
        <v>#REF!</v>
      </c>
      <c r="X5" s="40">
        <v>0</v>
      </c>
      <c r="Y5" s="44" t="e">
        <f>[1]ОБЩИЙ_ПЛАН!AA5-[1]ОБЩИЙ_ПЛАН!Y5</f>
        <v>#REF!</v>
      </c>
      <c r="Z5" s="40">
        <v>0</v>
      </c>
      <c r="AA5" s="44" t="e">
        <f>[1]ОБЩИЙ_ПЛАН!AC5-[1]ОБЩИЙ_ПЛАН!AA5</f>
        <v>#REF!</v>
      </c>
      <c r="AB5" s="49"/>
      <c r="AC5" s="46">
        <f t="shared" ref="AC5:AC37" si="4">Z5+X5+V5+T5+R5+P5</f>
        <v>0</v>
      </c>
      <c r="AD5" s="47" t="e">
        <f t="shared" ref="AD5:AD37" si="5">Q5+S5+U5+W5+Y5+AA5</f>
        <v>#REF!</v>
      </c>
      <c r="AE5" s="50"/>
      <c r="AF5" s="46">
        <f t="shared" si="0"/>
        <v>5</v>
      </c>
      <c r="AG5" s="47" t="e">
        <f t="shared" si="1"/>
        <v>#REF!</v>
      </c>
      <c r="AH5" s="19"/>
      <c r="AI5" s="19"/>
    </row>
    <row r="6" spans="1:35" x14ac:dyDescent="0.3">
      <c r="A6" t="str">
        <f>'ОСНОВНОЙ ОТЧЕТ'!A6</f>
        <v>Моск. обл., г. Королев, мкр. Болшево, Пушкинская ул., д.15 (физ. лица)</v>
      </c>
      <c r="B6" s="39">
        <v>2</v>
      </c>
      <c r="C6" s="53">
        <f>IF(ISNA('все данные'!C5),0,'все данные'!C5)-'все данные'!B5</f>
        <v>2</v>
      </c>
      <c r="D6" s="40">
        <v>0</v>
      </c>
      <c r="E6" s="53">
        <f>IF(ISNA('все данные'!E5),0,'все данные'!E5)-C6</f>
        <v>2</v>
      </c>
      <c r="F6" s="40">
        <v>0</v>
      </c>
      <c r="G6" s="53">
        <f>IF(ISNA('все данные'!G5),0,'все данные'!G5)-'все данные'!E5</f>
        <v>-4</v>
      </c>
      <c r="H6" s="40">
        <v>0</v>
      </c>
      <c r="I6" s="53">
        <f>IF(ISNA('все данные'!I5),0,'все данные'!I5)-'все данные'!G5</f>
        <v>0</v>
      </c>
      <c r="J6" s="40">
        <v>0</v>
      </c>
      <c r="K6" s="53">
        <f>IF(ISNA('все данные'!K5),0,'все данные'!K5)-'все данные'!I5</f>
        <v>0</v>
      </c>
      <c r="L6" s="40">
        <v>0</v>
      </c>
      <c r="M6" s="53">
        <f>IF(ISNA('все данные'!M5),0,'все данные'!M5)-'все данные'!K5</f>
        <v>0</v>
      </c>
      <c r="N6" s="42">
        <f t="shared" si="2"/>
        <v>2</v>
      </c>
      <c r="O6" s="43">
        <f t="shared" si="3"/>
        <v>0</v>
      </c>
      <c r="P6" s="40">
        <v>0</v>
      </c>
      <c r="Q6" s="41" t="e">
        <f>[1]ОБЩИЙ_ПЛАН!S6-[1]ОБЩИЙ_ПЛАН!O6</f>
        <v>#REF!</v>
      </c>
      <c r="R6" s="40">
        <v>0</v>
      </c>
      <c r="S6" s="44" t="e">
        <f>[1]ОБЩИЙ_ПЛАН!U6-[1]ОБЩИЙ_ПЛАН!S6</f>
        <v>#REF!</v>
      </c>
      <c r="T6" s="40">
        <v>0</v>
      </c>
      <c r="U6" s="44" t="e">
        <f>[1]ОБЩИЙ_ПЛАН!W6-[1]ОБЩИЙ_ПЛАН!U6</f>
        <v>#REF!</v>
      </c>
      <c r="V6" s="40">
        <v>0</v>
      </c>
      <c r="W6" s="44" t="e">
        <f>[1]ОБЩИЙ_ПЛАН!Y6-[1]ОБЩИЙ_ПЛАН!W6</f>
        <v>#REF!</v>
      </c>
      <c r="X6" s="40">
        <v>0</v>
      </c>
      <c r="Y6" s="44" t="e">
        <f>[1]ОБЩИЙ_ПЛАН!AA6-[1]ОБЩИЙ_ПЛАН!Y6</f>
        <v>#REF!</v>
      </c>
      <c r="Z6" s="40">
        <v>0</v>
      </c>
      <c r="AA6" s="44" t="e">
        <f>[1]ОБЩИЙ_ПЛАН!AC6-[1]ОБЩИЙ_ПЛАН!AA6</f>
        <v>#REF!</v>
      </c>
      <c r="AB6" s="49"/>
      <c r="AC6" s="46">
        <f t="shared" si="4"/>
        <v>0</v>
      </c>
      <c r="AD6" s="47" t="e">
        <f t="shared" si="5"/>
        <v>#REF!</v>
      </c>
      <c r="AE6" s="50"/>
      <c r="AF6" s="46">
        <f t="shared" si="0"/>
        <v>2</v>
      </c>
      <c r="AG6" s="47" t="e">
        <f t="shared" si="1"/>
        <v>#REF!</v>
      </c>
      <c r="AH6" s="19"/>
      <c r="AI6" s="19"/>
    </row>
    <row r="7" spans="1:35" x14ac:dyDescent="0.3">
      <c r="A7" t="str">
        <f>'ОСНОВНОЙ ОТЧЕТ'!A7</f>
        <v>Моск. обл., г. Королев, мкр. Первомайский, VoIP Королев</v>
      </c>
      <c r="B7" s="39">
        <v>3</v>
      </c>
      <c r="C7" s="53">
        <f>IF(ISNA('все данные'!C6),0,'все данные'!C6)-'все данные'!B6</f>
        <v>107</v>
      </c>
      <c r="D7" s="40">
        <v>10</v>
      </c>
      <c r="E7" s="53">
        <f>IF(ISNA('все данные'!E6),0,'все данные'!E6)-C7</f>
        <v>-95</v>
      </c>
      <c r="F7" s="40">
        <v>0</v>
      </c>
      <c r="G7" s="53">
        <f>IF(ISNA('все данные'!G6),0,'все данные'!G6)-'все данные'!E6</f>
        <v>-12</v>
      </c>
      <c r="H7" s="40">
        <v>0</v>
      </c>
      <c r="I7" s="53">
        <f>IF(ISNA('все данные'!I6),0,'все данные'!I6)-'все данные'!G6</f>
        <v>0</v>
      </c>
      <c r="J7" s="40">
        <v>0</v>
      </c>
      <c r="K7" s="53">
        <f>IF(ISNA('все данные'!K6),0,'все данные'!K6)-'все данные'!I6</f>
        <v>0</v>
      </c>
      <c r="L7" s="40">
        <v>0</v>
      </c>
      <c r="M7" s="53">
        <f>IF(ISNA('все данные'!M6),0,'все данные'!M6)-'все данные'!K6</f>
        <v>0</v>
      </c>
      <c r="N7" s="42">
        <f t="shared" si="2"/>
        <v>13</v>
      </c>
      <c r="O7" s="43">
        <f t="shared" si="3"/>
        <v>0</v>
      </c>
      <c r="P7" s="40">
        <v>0</v>
      </c>
      <c r="Q7" s="41" t="e">
        <f>[1]ОБЩИЙ_ПЛАН!S7-[1]ОБЩИЙ_ПЛАН!O7</f>
        <v>#REF!</v>
      </c>
      <c r="R7" s="40">
        <v>0</v>
      </c>
      <c r="S7" s="44" t="e">
        <f>[1]ОБЩИЙ_ПЛАН!U7-[1]ОБЩИЙ_ПЛАН!S7</f>
        <v>#REF!</v>
      </c>
      <c r="T7" s="40">
        <v>0</v>
      </c>
      <c r="U7" s="44" t="e">
        <f>[1]ОБЩИЙ_ПЛАН!W7-[1]ОБЩИЙ_ПЛАН!U7</f>
        <v>#REF!</v>
      </c>
      <c r="V7" s="40">
        <v>0</v>
      </c>
      <c r="W7" s="44" t="e">
        <f>[1]ОБЩИЙ_ПЛАН!Y7-[1]ОБЩИЙ_ПЛАН!W7</f>
        <v>#REF!</v>
      </c>
      <c r="X7" s="40">
        <v>0</v>
      </c>
      <c r="Y7" s="44" t="e">
        <f>[1]ОБЩИЙ_ПЛАН!AA7-[1]ОБЩИЙ_ПЛАН!Y7</f>
        <v>#REF!</v>
      </c>
      <c r="Z7" s="40">
        <v>0</v>
      </c>
      <c r="AA7" s="44" t="e">
        <f>[1]ОБЩИЙ_ПЛАН!AC7-[1]ОБЩИЙ_ПЛАН!AA7</f>
        <v>#REF!</v>
      </c>
      <c r="AB7" s="49"/>
      <c r="AC7" s="46">
        <f t="shared" si="4"/>
        <v>0</v>
      </c>
      <c r="AD7" s="47" t="e">
        <f t="shared" si="5"/>
        <v>#REF!</v>
      </c>
      <c r="AE7" s="50"/>
      <c r="AF7" s="46">
        <f t="shared" si="0"/>
        <v>13</v>
      </c>
      <c r="AG7" s="47" t="e">
        <f t="shared" si="1"/>
        <v>#REF!</v>
      </c>
      <c r="AH7" s="19"/>
      <c r="AI7" s="19"/>
    </row>
    <row r="8" spans="1:35" x14ac:dyDescent="0.3">
      <c r="A8" t="str">
        <f>'ОСНОВНОЙ ОТЧЕТ'!A8</f>
        <v>Моск. обл., г. Королев, Пионерская д.30_VoIP SITI-LINK</v>
      </c>
      <c r="B8" s="39">
        <v>3</v>
      </c>
      <c r="C8" s="53">
        <f>IF(ISNA('все данные'!C7),0,'все данные'!C7)-'все данные'!B7</f>
        <v>-5</v>
      </c>
      <c r="D8" s="40">
        <v>0</v>
      </c>
      <c r="E8" s="53">
        <f>IF(ISNA('все данные'!E7),0,'все данные'!E7)-C8</f>
        <v>9</v>
      </c>
      <c r="F8" s="40">
        <v>0</v>
      </c>
      <c r="G8" s="53">
        <f>IF(ISNA('все данные'!G7),0,'все данные'!G7)-'все данные'!E7</f>
        <v>-4</v>
      </c>
      <c r="H8" s="40">
        <v>0</v>
      </c>
      <c r="I8" s="53">
        <f>IF(ISNA('все данные'!I7),0,'все данные'!I7)-'все данные'!G7</f>
        <v>0</v>
      </c>
      <c r="J8" s="40">
        <v>0</v>
      </c>
      <c r="K8" s="53">
        <f>IF(ISNA('все данные'!K7),0,'все данные'!K7)-'все данные'!I7</f>
        <v>0</v>
      </c>
      <c r="L8" s="40">
        <v>0</v>
      </c>
      <c r="M8" s="53">
        <f>IF(ISNA('все данные'!M7),0,'все данные'!M7)-'все данные'!K7</f>
        <v>0</v>
      </c>
      <c r="N8" s="42">
        <f t="shared" si="2"/>
        <v>3</v>
      </c>
      <c r="O8" s="43">
        <f t="shared" si="3"/>
        <v>0</v>
      </c>
      <c r="P8" s="40">
        <v>0</v>
      </c>
      <c r="Q8" s="41" t="e">
        <f>[1]ОБЩИЙ_ПЛАН!S8-[1]ОБЩИЙ_ПЛАН!O8</f>
        <v>#REF!</v>
      </c>
      <c r="R8" s="40">
        <v>0</v>
      </c>
      <c r="S8" s="44" t="e">
        <f>[1]ОБЩИЙ_ПЛАН!U8-[1]ОБЩИЙ_ПЛАН!S8</f>
        <v>#REF!</v>
      </c>
      <c r="T8" s="40">
        <v>0</v>
      </c>
      <c r="U8" s="44" t="e">
        <f>[1]ОБЩИЙ_ПЛАН!W8-[1]ОБЩИЙ_ПЛАН!U8</f>
        <v>#REF!</v>
      </c>
      <c r="V8" s="40">
        <v>0</v>
      </c>
      <c r="W8" s="44" t="e">
        <f>[1]ОБЩИЙ_ПЛАН!Y8-[1]ОБЩИЙ_ПЛАН!W8</f>
        <v>#REF!</v>
      </c>
      <c r="X8" s="40">
        <v>0</v>
      </c>
      <c r="Y8" s="44" t="e">
        <f>[1]ОБЩИЙ_ПЛАН!AA8-[1]ОБЩИЙ_ПЛАН!Y8</f>
        <v>#REF!</v>
      </c>
      <c r="Z8" s="40">
        <v>0</v>
      </c>
      <c r="AA8" s="44" t="e">
        <f>[1]ОБЩИЙ_ПЛАН!AC8-[1]ОБЩИЙ_ПЛАН!AA8</f>
        <v>#REF!</v>
      </c>
      <c r="AB8" s="49"/>
      <c r="AC8" s="46">
        <f t="shared" si="4"/>
        <v>0</v>
      </c>
      <c r="AD8" s="47" t="e">
        <f t="shared" si="5"/>
        <v>#REF!</v>
      </c>
      <c r="AE8" s="50"/>
      <c r="AF8" s="46">
        <f t="shared" si="0"/>
        <v>3</v>
      </c>
      <c r="AG8" s="47" t="e">
        <f t="shared" si="1"/>
        <v>#REF!</v>
      </c>
      <c r="AH8" s="19"/>
      <c r="AI8" s="19"/>
    </row>
    <row r="9" spans="1:35" x14ac:dyDescent="0.3">
      <c r="A9" t="str">
        <f>'ОСНОВНОЙ ОТЧЕТ'!A9</f>
        <v>Моск. обл., г. Красногорск, Игоря Мерлушкина ул., д. 1 (физ. лица)</v>
      </c>
      <c r="B9" s="39">
        <v>1</v>
      </c>
      <c r="C9" s="53">
        <f>IF(ISNA('все данные'!C8),0,'все данные'!C8)-'все данные'!B8</f>
        <v>-22</v>
      </c>
      <c r="D9" s="40">
        <v>0</v>
      </c>
      <c r="E9" s="53">
        <f>IF(ISNA('все данные'!E8),0,'все данные'!E8)-C9</f>
        <v>87</v>
      </c>
      <c r="F9" s="40">
        <v>0</v>
      </c>
      <c r="G9" s="53">
        <f>IF(ISNA('все данные'!G8),0,'все данные'!G8)-'все данные'!E8</f>
        <v>-65</v>
      </c>
      <c r="H9" s="40">
        <v>0</v>
      </c>
      <c r="I9" s="53">
        <f>IF(ISNA('все данные'!I8),0,'все данные'!I8)-'все данные'!G8</f>
        <v>0</v>
      </c>
      <c r="J9" s="40">
        <v>0</v>
      </c>
      <c r="K9" s="53">
        <f>IF(ISNA('все данные'!K8),0,'все данные'!K8)-'все данные'!I8</f>
        <v>0</v>
      </c>
      <c r="L9" s="40">
        <v>0</v>
      </c>
      <c r="M9" s="53">
        <f>IF(ISNA('все данные'!M8),0,'все данные'!M8)-'все данные'!K8</f>
        <v>0</v>
      </c>
      <c r="N9" s="42">
        <f t="shared" si="2"/>
        <v>1</v>
      </c>
      <c r="O9" s="43">
        <f t="shared" si="3"/>
        <v>0</v>
      </c>
      <c r="P9" s="40">
        <v>0</v>
      </c>
      <c r="Q9" s="41" t="e">
        <f>[1]ОБЩИЙ_ПЛАН!S9-[1]ОБЩИЙ_ПЛАН!O9</f>
        <v>#REF!</v>
      </c>
      <c r="R9" s="40">
        <v>0</v>
      </c>
      <c r="S9" s="44" t="e">
        <f>[1]ОБЩИЙ_ПЛАН!U9-[1]ОБЩИЙ_ПЛАН!S9</f>
        <v>#REF!</v>
      </c>
      <c r="T9" s="40">
        <v>0</v>
      </c>
      <c r="U9" s="44" t="e">
        <f>[1]ОБЩИЙ_ПЛАН!W9-[1]ОБЩИЙ_ПЛАН!U9</f>
        <v>#REF!</v>
      </c>
      <c r="V9" s="40">
        <v>0</v>
      </c>
      <c r="W9" s="44" t="e">
        <f>[1]ОБЩИЙ_ПЛАН!Y9-[1]ОБЩИЙ_ПЛАН!W9</f>
        <v>#REF!</v>
      </c>
      <c r="X9" s="40">
        <v>0</v>
      </c>
      <c r="Y9" s="44" t="e">
        <f>[1]ОБЩИЙ_ПЛАН!AA9-[1]ОБЩИЙ_ПЛАН!Y9</f>
        <v>#REF!</v>
      </c>
      <c r="Z9" s="40">
        <v>0</v>
      </c>
      <c r="AA9" s="44" t="e">
        <f>[1]ОБЩИЙ_ПЛАН!AC9-[1]ОБЩИЙ_ПЛАН!AA9</f>
        <v>#REF!</v>
      </c>
      <c r="AB9" s="49"/>
      <c r="AC9" s="46">
        <f t="shared" si="4"/>
        <v>0</v>
      </c>
      <c r="AD9" s="47" t="e">
        <f t="shared" si="5"/>
        <v>#REF!</v>
      </c>
      <c r="AE9" s="50"/>
      <c r="AF9" s="46">
        <f t="shared" si="0"/>
        <v>1</v>
      </c>
      <c r="AG9" s="47" t="e">
        <f t="shared" si="1"/>
        <v>#REF!</v>
      </c>
      <c r="AH9" s="19"/>
      <c r="AI9" s="19"/>
    </row>
    <row r="10" spans="1:35" x14ac:dyDescent="0.3">
      <c r="A10" t="str">
        <f>'ОСНОВНОЙ ОТЧЕТ'!A10</f>
        <v>Моск. обл., г. Красногорск, Игоря Мерлушкина ул., д. 3 (физ. лица)</v>
      </c>
      <c r="B10" s="39">
        <v>1</v>
      </c>
      <c r="C10" s="53">
        <f>IF(ISNA('все данные'!C9),0,'все данные'!C9)-'все данные'!B9</f>
        <v>-110</v>
      </c>
      <c r="D10" s="40">
        <v>0</v>
      </c>
      <c r="E10" s="53">
        <f>IF(ISNA('все данные'!E9),0,'все данные'!E9)-C10</f>
        <v>121</v>
      </c>
      <c r="F10" s="40">
        <v>0</v>
      </c>
      <c r="G10" s="53">
        <f>IF(ISNA('все данные'!G9),0,'все данные'!G9)-'все данные'!E9</f>
        <v>-11</v>
      </c>
      <c r="H10" s="40">
        <v>0</v>
      </c>
      <c r="I10" s="53">
        <f>IF(ISNA('все данные'!I9),0,'все данные'!I9)-'все данные'!G9</f>
        <v>0</v>
      </c>
      <c r="J10" s="40">
        <v>0</v>
      </c>
      <c r="K10" s="53">
        <f>IF(ISNA('все данные'!K9),0,'все данные'!K9)-'все данные'!I9</f>
        <v>0</v>
      </c>
      <c r="L10" s="40">
        <v>0</v>
      </c>
      <c r="M10" s="53">
        <f>IF(ISNA('все данные'!M9),0,'все данные'!M9)-'все данные'!K9</f>
        <v>0</v>
      </c>
      <c r="N10" s="42">
        <f t="shared" si="2"/>
        <v>1</v>
      </c>
      <c r="O10" s="43">
        <f t="shared" si="3"/>
        <v>0</v>
      </c>
      <c r="P10" s="40">
        <v>0</v>
      </c>
      <c r="Q10" s="41" t="e">
        <f>[1]ОБЩИЙ_ПЛАН!S10-[1]ОБЩИЙ_ПЛАН!O10</f>
        <v>#REF!</v>
      </c>
      <c r="R10" s="40">
        <v>0</v>
      </c>
      <c r="S10" s="44" t="e">
        <f>[1]ОБЩИЙ_ПЛАН!U10-[1]ОБЩИЙ_ПЛАН!S10</f>
        <v>#REF!</v>
      </c>
      <c r="T10" s="40">
        <v>0</v>
      </c>
      <c r="U10" s="44" t="e">
        <f>[1]ОБЩИЙ_ПЛАН!W10-[1]ОБЩИЙ_ПЛАН!U10</f>
        <v>#REF!</v>
      </c>
      <c r="V10" s="40">
        <v>0</v>
      </c>
      <c r="W10" s="44" t="e">
        <f>[1]ОБЩИЙ_ПЛАН!Y10-[1]ОБЩИЙ_ПЛАН!W10</f>
        <v>#REF!</v>
      </c>
      <c r="X10" s="40">
        <v>0</v>
      </c>
      <c r="Y10" s="44" t="e">
        <f>[1]ОБЩИЙ_ПЛАН!AA10-[1]ОБЩИЙ_ПЛАН!Y10</f>
        <v>#REF!</v>
      </c>
      <c r="Z10" s="40">
        <v>0</v>
      </c>
      <c r="AA10" s="44" t="e">
        <f>[1]ОБЩИЙ_ПЛАН!AC10-[1]ОБЩИЙ_ПЛАН!AA10</f>
        <v>#REF!</v>
      </c>
      <c r="AB10" s="49"/>
      <c r="AC10" s="46">
        <f t="shared" si="4"/>
        <v>0</v>
      </c>
      <c r="AD10" s="47" t="e">
        <f t="shared" si="5"/>
        <v>#REF!</v>
      </c>
      <c r="AE10" s="50"/>
      <c r="AF10" s="46">
        <f t="shared" si="0"/>
        <v>1</v>
      </c>
      <c r="AG10" s="47" t="e">
        <f t="shared" si="1"/>
        <v>#REF!</v>
      </c>
      <c r="AH10" s="19"/>
      <c r="AI10" s="19"/>
    </row>
    <row r="11" spans="1:35" x14ac:dyDescent="0.3">
      <c r="A11" t="str">
        <f>'ОСНОВНОЙ ОТЧЕТ'!A11</f>
        <v>Моск. обл., г. Красногорск, Игоря Мерлушкина ул., д.2 ( физ.лица)</v>
      </c>
      <c r="B11" s="39">
        <v>0</v>
      </c>
      <c r="C11" s="53">
        <f>IF(ISNA('все данные'!C10),0,'все данные'!C10)-'все данные'!B10</f>
        <v>31</v>
      </c>
      <c r="D11" s="40">
        <v>0</v>
      </c>
      <c r="E11" s="53">
        <f>IF(ISNA('все данные'!E10),0,'все данные'!E10)-C11</f>
        <v>-19</v>
      </c>
      <c r="F11" s="40">
        <v>0</v>
      </c>
      <c r="G11" s="53">
        <f>IF(ISNA('все данные'!G10),0,'все данные'!G10)-'все данные'!E10</f>
        <v>-12</v>
      </c>
      <c r="H11" s="40">
        <v>0</v>
      </c>
      <c r="I11" s="53">
        <f>IF(ISNA('все данные'!I10),0,'все данные'!I10)-'все данные'!G10</f>
        <v>0</v>
      </c>
      <c r="J11" s="40">
        <v>0</v>
      </c>
      <c r="K11" s="53">
        <f>IF(ISNA('все данные'!K10),0,'все данные'!K10)-'все данные'!I10</f>
        <v>0</v>
      </c>
      <c r="L11" s="40">
        <v>0</v>
      </c>
      <c r="M11" s="53">
        <f>IF(ISNA('все данные'!M10),0,'все данные'!M10)-'все данные'!K10</f>
        <v>0</v>
      </c>
      <c r="N11" s="42">
        <f t="shared" si="2"/>
        <v>0</v>
      </c>
      <c r="O11" s="43">
        <f t="shared" si="3"/>
        <v>0</v>
      </c>
      <c r="P11" s="40">
        <v>0</v>
      </c>
      <c r="Q11" s="41" t="e">
        <f>[1]ОБЩИЙ_ПЛАН!S11-[1]ОБЩИЙ_ПЛАН!O11</f>
        <v>#REF!</v>
      </c>
      <c r="R11" s="40">
        <v>0</v>
      </c>
      <c r="S11" s="44" t="e">
        <f>[1]ОБЩИЙ_ПЛАН!U11-[1]ОБЩИЙ_ПЛАН!S11</f>
        <v>#REF!</v>
      </c>
      <c r="T11" s="40">
        <v>0</v>
      </c>
      <c r="U11" s="44" t="e">
        <f>[1]ОБЩИЙ_ПЛАН!W11-[1]ОБЩИЙ_ПЛАН!U11</f>
        <v>#REF!</v>
      </c>
      <c r="V11" s="40">
        <v>0</v>
      </c>
      <c r="W11" s="44" t="e">
        <f>[1]ОБЩИЙ_ПЛАН!Y11-[1]ОБЩИЙ_ПЛАН!W11</f>
        <v>#REF!</v>
      </c>
      <c r="X11" s="40">
        <v>0</v>
      </c>
      <c r="Y11" s="44" t="e">
        <f>[1]ОБЩИЙ_ПЛАН!AA11-[1]ОБЩИЙ_ПЛАН!Y11</f>
        <v>#REF!</v>
      </c>
      <c r="Z11" s="40">
        <v>0</v>
      </c>
      <c r="AA11" s="44" t="e">
        <f>[1]ОБЩИЙ_ПЛАН!AC11-[1]ОБЩИЙ_ПЛАН!AA11</f>
        <v>#REF!</v>
      </c>
      <c r="AB11" s="49"/>
      <c r="AC11" s="46">
        <f t="shared" si="4"/>
        <v>0</v>
      </c>
      <c r="AD11" s="47" t="e">
        <f t="shared" si="5"/>
        <v>#REF!</v>
      </c>
      <c r="AE11" s="50"/>
      <c r="AF11" s="46">
        <f t="shared" si="0"/>
        <v>0</v>
      </c>
      <c r="AG11" s="47" t="e">
        <f t="shared" si="1"/>
        <v>#REF!</v>
      </c>
      <c r="AH11" s="19"/>
      <c r="AI11" s="19"/>
    </row>
    <row r="12" spans="1:35" x14ac:dyDescent="0.3">
      <c r="A12" t="str">
        <f>'ОСНОВНОЙ ОТЧЕТ'!A12</f>
        <v>Моск. обл., г. Мытищи, Белобородова ул., 2Б, корп. 2</v>
      </c>
      <c r="B12" s="39">
        <v>0</v>
      </c>
      <c r="C12" s="53">
        <f>IF(ISNA('все данные'!C11),0,'все данные'!C11)-'все данные'!B11</f>
        <v>-45</v>
      </c>
      <c r="D12" s="40">
        <v>0</v>
      </c>
      <c r="E12" s="53">
        <f>IF(ISNA('все данные'!E11),0,'все данные'!E11)-C12</f>
        <v>67</v>
      </c>
      <c r="F12" s="40">
        <v>0</v>
      </c>
      <c r="G12" s="53">
        <f>IF(ISNA('все данные'!G11),0,'все данные'!G11)-'все данные'!E11</f>
        <v>-22</v>
      </c>
      <c r="H12" s="40">
        <v>0</v>
      </c>
      <c r="I12" s="53">
        <f>IF(ISNA('все данные'!I11),0,'все данные'!I11)-'все данные'!G11</f>
        <v>0</v>
      </c>
      <c r="J12" s="40">
        <v>0</v>
      </c>
      <c r="K12" s="53">
        <f>IF(ISNA('все данные'!K11),0,'все данные'!K11)-'все данные'!I11</f>
        <v>0</v>
      </c>
      <c r="L12" s="40">
        <v>0</v>
      </c>
      <c r="M12" s="53">
        <f>IF(ISNA('все данные'!M11),0,'все данные'!M11)-'все данные'!K11</f>
        <v>0</v>
      </c>
      <c r="N12" s="42">
        <f t="shared" si="2"/>
        <v>0</v>
      </c>
      <c r="O12" s="43">
        <f t="shared" si="3"/>
        <v>0</v>
      </c>
      <c r="P12" s="40">
        <v>0</v>
      </c>
      <c r="Q12" s="41" t="e">
        <f>[1]ОБЩИЙ_ПЛАН!S12-[1]ОБЩИЙ_ПЛАН!O12</f>
        <v>#REF!</v>
      </c>
      <c r="R12" s="40">
        <v>0</v>
      </c>
      <c r="S12" s="44" t="e">
        <f>[1]ОБЩИЙ_ПЛАН!U12-[1]ОБЩИЙ_ПЛАН!S12</f>
        <v>#REF!</v>
      </c>
      <c r="T12" s="40">
        <v>0</v>
      </c>
      <c r="U12" s="44" t="e">
        <f>[1]ОБЩИЙ_ПЛАН!W12-[1]ОБЩИЙ_ПЛАН!U12</f>
        <v>#REF!</v>
      </c>
      <c r="V12" s="40">
        <v>0</v>
      </c>
      <c r="W12" s="44" t="e">
        <f>[1]ОБЩИЙ_ПЛАН!Y12-[1]ОБЩИЙ_ПЛАН!W12</f>
        <v>#REF!</v>
      </c>
      <c r="X12" s="40">
        <v>0</v>
      </c>
      <c r="Y12" s="44" t="e">
        <f>[1]ОБЩИЙ_ПЛАН!AA12-[1]ОБЩИЙ_ПЛАН!Y12</f>
        <v>#REF!</v>
      </c>
      <c r="Z12" s="40">
        <v>0</v>
      </c>
      <c r="AA12" s="44" t="e">
        <f>[1]ОБЩИЙ_ПЛАН!AC12-[1]ОБЩИЙ_ПЛАН!AA12</f>
        <v>#REF!</v>
      </c>
      <c r="AB12" s="49"/>
      <c r="AC12" s="46">
        <f t="shared" si="4"/>
        <v>0</v>
      </c>
      <c r="AD12" s="47" t="e">
        <f t="shared" si="5"/>
        <v>#REF!</v>
      </c>
      <c r="AE12" s="50"/>
      <c r="AF12" s="46">
        <f t="shared" si="0"/>
        <v>0</v>
      </c>
      <c r="AG12" s="47" t="e">
        <f t="shared" si="1"/>
        <v>#REF!</v>
      </c>
      <c r="AH12" s="19"/>
      <c r="AI12" s="19"/>
    </row>
    <row r="13" spans="1:35" x14ac:dyDescent="0.3">
      <c r="A13" t="str">
        <f>'ОСНОВНОЙ ОТЧЕТ'!A13</f>
        <v>Моск. обл., г. Мытищи, Колпакова ул., д. 2А</v>
      </c>
      <c r="B13" s="39">
        <v>1</v>
      </c>
      <c r="C13" s="53">
        <f>IF(ISNA('все данные'!C12),0,'все данные'!C12)-'все данные'!B12</f>
        <v>-10</v>
      </c>
      <c r="D13" s="40">
        <v>0</v>
      </c>
      <c r="E13" s="53">
        <f>IF(ISNA('все данные'!E12),0,'все данные'!E12)-C13</f>
        <v>24</v>
      </c>
      <c r="F13" s="40">
        <v>0</v>
      </c>
      <c r="G13" s="53">
        <f>IF(ISNA('все данные'!G12),0,'все данные'!G12)-'все данные'!E12</f>
        <v>-14</v>
      </c>
      <c r="H13" s="40">
        <v>0</v>
      </c>
      <c r="I13" s="53">
        <f>IF(ISNA('все данные'!I12),0,'все данные'!I12)-'все данные'!G12</f>
        <v>0</v>
      </c>
      <c r="J13" s="40">
        <v>0</v>
      </c>
      <c r="K13" s="53">
        <f>IF(ISNA('все данные'!K12),0,'все данные'!K12)-'все данные'!I12</f>
        <v>0</v>
      </c>
      <c r="L13" s="40">
        <v>0</v>
      </c>
      <c r="M13" s="53">
        <f>IF(ISNA('все данные'!M12),0,'все данные'!M12)-'все данные'!K12</f>
        <v>0</v>
      </c>
      <c r="N13" s="42">
        <f t="shared" si="2"/>
        <v>1</v>
      </c>
      <c r="O13" s="43">
        <f t="shared" si="3"/>
        <v>0</v>
      </c>
      <c r="P13" s="40">
        <v>0</v>
      </c>
      <c r="Q13" s="41" t="e">
        <f>[1]ОБЩИЙ_ПЛАН!S13-[1]ОБЩИЙ_ПЛАН!O13</f>
        <v>#REF!</v>
      </c>
      <c r="R13" s="40">
        <v>0</v>
      </c>
      <c r="S13" s="44" t="e">
        <f>[1]ОБЩИЙ_ПЛАН!U13-[1]ОБЩИЙ_ПЛАН!S13</f>
        <v>#REF!</v>
      </c>
      <c r="T13" s="40">
        <v>0</v>
      </c>
      <c r="U13" s="44" t="e">
        <f>[1]ОБЩИЙ_ПЛАН!W13-[1]ОБЩИЙ_ПЛАН!U13</f>
        <v>#REF!</v>
      </c>
      <c r="V13" s="40">
        <v>0</v>
      </c>
      <c r="W13" s="44" t="e">
        <f>[1]ОБЩИЙ_ПЛАН!Y13-[1]ОБЩИЙ_ПЛАН!W13</f>
        <v>#REF!</v>
      </c>
      <c r="X13" s="40">
        <v>0</v>
      </c>
      <c r="Y13" s="44" t="e">
        <f>[1]ОБЩИЙ_ПЛАН!AA13-[1]ОБЩИЙ_ПЛАН!Y13</f>
        <v>#REF!</v>
      </c>
      <c r="Z13" s="40">
        <v>0</v>
      </c>
      <c r="AA13" s="44" t="e">
        <f>[1]ОБЩИЙ_ПЛАН!AC13-[1]ОБЩИЙ_ПЛАН!AA13</f>
        <v>#REF!</v>
      </c>
      <c r="AB13" s="49"/>
      <c r="AC13" s="46">
        <f t="shared" si="4"/>
        <v>0</v>
      </c>
      <c r="AD13" s="47" t="e">
        <f t="shared" si="5"/>
        <v>#REF!</v>
      </c>
      <c r="AE13" s="50"/>
      <c r="AF13" s="46">
        <f t="shared" si="0"/>
        <v>1</v>
      </c>
      <c r="AG13" s="47" t="e">
        <f t="shared" si="1"/>
        <v>#REF!</v>
      </c>
      <c r="AH13" s="19"/>
      <c r="AI13" s="19"/>
    </row>
    <row r="14" spans="1:35" x14ac:dyDescent="0.3">
      <c r="A14" t="str">
        <f>'ОСНОВНОЙ ОТЧЕТ'!A14</f>
        <v>Моск. обл., г. Одинцово, Белорусская ул., д. 11 (физ. лица)</v>
      </c>
      <c r="B14" s="39">
        <v>1</v>
      </c>
      <c r="C14" s="53">
        <f>IF(ISNA('все данные'!C13),0,'все данные'!C13)-'все данные'!B13</f>
        <v>-6</v>
      </c>
      <c r="D14" s="40">
        <v>0</v>
      </c>
      <c r="E14" s="53">
        <f>IF(ISNA('все данные'!E13),0,'все данные'!E13)-C14</f>
        <v>22</v>
      </c>
      <c r="F14" s="40">
        <v>0</v>
      </c>
      <c r="G14" s="53">
        <f>IF(ISNA('все данные'!G13),0,'все данные'!G13)-'все данные'!E13</f>
        <v>-16</v>
      </c>
      <c r="H14" s="40">
        <v>0</v>
      </c>
      <c r="I14" s="53">
        <f>IF(ISNA('все данные'!I13),0,'все данные'!I13)-'все данные'!G13</f>
        <v>0</v>
      </c>
      <c r="J14" s="40">
        <v>0</v>
      </c>
      <c r="K14" s="53">
        <f>IF(ISNA('все данные'!K13),0,'все данные'!K13)-'все данные'!I13</f>
        <v>0</v>
      </c>
      <c r="L14" s="40">
        <v>0</v>
      </c>
      <c r="M14" s="53">
        <f>IF(ISNA('все данные'!M13),0,'все данные'!M13)-'все данные'!K13</f>
        <v>0</v>
      </c>
      <c r="N14" s="42">
        <f t="shared" si="2"/>
        <v>1</v>
      </c>
      <c r="O14" s="43">
        <f t="shared" si="3"/>
        <v>0</v>
      </c>
      <c r="P14" s="40">
        <v>0</v>
      </c>
      <c r="Q14" s="41" t="e">
        <f>[1]ОБЩИЙ_ПЛАН!S14-[1]ОБЩИЙ_ПЛАН!O14</f>
        <v>#REF!</v>
      </c>
      <c r="R14" s="40">
        <v>0</v>
      </c>
      <c r="S14" s="44" t="e">
        <f>[1]ОБЩИЙ_ПЛАН!U14-[1]ОБЩИЙ_ПЛАН!S14</f>
        <v>#REF!</v>
      </c>
      <c r="T14" s="40">
        <v>0</v>
      </c>
      <c r="U14" s="44" t="e">
        <f>[1]ОБЩИЙ_ПЛАН!W14-[1]ОБЩИЙ_ПЛАН!U14</f>
        <v>#REF!</v>
      </c>
      <c r="V14" s="40">
        <v>0</v>
      </c>
      <c r="W14" s="44" t="e">
        <f>[1]ОБЩИЙ_ПЛАН!Y14-[1]ОБЩИЙ_ПЛАН!W14</f>
        <v>#REF!</v>
      </c>
      <c r="X14" s="40">
        <v>0</v>
      </c>
      <c r="Y14" s="44" t="e">
        <f>[1]ОБЩИЙ_ПЛАН!AA14-[1]ОБЩИЙ_ПЛАН!Y14</f>
        <v>#REF!</v>
      </c>
      <c r="Z14" s="40">
        <v>0</v>
      </c>
      <c r="AA14" s="44" t="e">
        <f>[1]ОБЩИЙ_ПЛАН!AC14-[1]ОБЩИЙ_ПЛАН!AA14</f>
        <v>#REF!</v>
      </c>
      <c r="AB14" s="49"/>
      <c r="AC14" s="46">
        <f t="shared" si="4"/>
        <v>0</v>
      </c>
      <c r="AD14" s="47" t="e">
        <f t="shared" si="5"/>
        <v>#REF!</v>
      </c>
      <c r="AE14" s="50"/>
      <c r="AF14" s="46">
        <f t="shared" si="0"/>
        <v>1</v>
      </c>
      <c r="AG14" s="47" t="e">
        <f t="shared" si="1"/>
        <v>#REF!</v>
      </c>
      <c r="AH14" s="19"/>
      <c r="AI14" s="19"/>
    </row>
    <row r="15" spans="1:35" x14ac:dyDescent="0.3">
      <c r="A15" t="str">
        <f>'ОСНОВНОЙ ОТЧЕТ'!A15</f>
        <v>Моск. обл., г. Одинцово, Белорусская ул., д. 13 (физ. лица)</v>
      </c>
      <c r="B15" s="39">
        <v>1</v>
      </c>
      <c r="C15" s="53">
        <f>IF(ISNA('все данные'!C14),0,'все данные'!C14)-'все данные'!B14</f>
        <v>13</v>
      </c>
      <c r="D15" s="40">
        <v>0</v>
      </c>
      <c r="E15" s="53">
        <f>IF(ISNA('все данные'!E14),0,'все данные'!E14)-C15</f>
        <v>0</v>
      </c>
      <c r="F15" s="40">
        <v>0</v>
      </c>
      <c r="G15" s="53">
        <f>IF(ISNA('все данные'!G14),0,'все данные'!G14)-'все данные'!E14</f>
        <v>-13</v>
      </c>
      <c r="H15" s="40">
        <v>0</v>
      </c>
      <c r="I15" s="53">
        <f>IF(ISNA('все данные'!I14),0,'все данные'!I14)-'все данные'!G14</f>
        <v>0</v>
      </c>
      <c r="J15" s="40">
        <v>0</v>
      </c>
      <c r="K15" s="53">
        <f>IF(ISNA('все данные'!K14),0,'все данные'!K14)-'все данные'!I14</f>
        <v>0</v>
      </c>
      <c r="L15" s="40">
        <v>0</v>
      </c>
      <c r="M15" s="53">
        <f>IF(ISNA('все данные'!M14),0,'все данные'!M14)-'все данные'!K14</f>
        <v>0</v>
      </c>
      <c r="N15" s="42">
        <f t="shared" si="2"/>
        <v>1</v>
      </c>
      <c r="O15" s="43">
        <f t="shared" si="3"/>
        <v>0</v>
      </c>
      <c r="P15" s="40">
        <v>0</v>
      </c>
      <c r="Q15" s="41" t="e">
        <f>[1]ОБЩИЙ_ПЛАН!S15-[1]ОБЩИЙ_ПЛАН!O15</f>
        <v>#REF!</v>
      </c>
      <c r="R15" s="40">
        <v>0</v>
      </c>
      <c r="S15" s="44" t="e">
        <f>[1]ОБЩИЙ_ПЛАН!U15-[1]ОБЩИЙ_ПЛАН!S15</f>
        <v>#REF!</v>
      </c>
      <c r="T15" s="40">
        <v>0</v>
      </c>
      <c r="U15" s="44" t="e">
        <f>[1]ОБЩИЙ_ПЛАН!W15-[1]ОБЩИЙ_ПЛАН!U15</f>
        <v>#REF!</v>
      </c>
      <c r="V15" s="40">
        <v>0</v>
      </c>
      <c r="W15" s="44" t="e">
        <f>[1]ОБЩИЙ_ПЛАН!Y15-[1]ОБЩИЙ_ПЛАН!W15</f>
        <v>#REF!</v>
      </c>
      <c r="X15" s="40">
        <v>0</v>
      </c>
      <c r="Y15" s="44" t="e">
        <f>[1]ОБЩИЙ_ПЛАН!AA15-[1]ОБЩИЙ_ПЛАН!Y15</f>
        <v>#REF!</v>
      </c>
      <c r="Z15" s="40">
        <v>0</v>
      </c>
      <c r="AA15" s="44" t="e">
        <f>[1]ОБЩИЙ_ПЛАН!AC15-[1]ОБЩИЙ_ПЛАН!AA15</f>
        <v>#REF!</v>
      </c>
      <c r="AB15" s="49"/>
      <c r="AC15" s="46"/>
      <c r="AD15" s="47"/>
      <c r="AE15" s="50"/>
      <c r="AF15" s="46"/>
      <c r="AG15" s="47"/>
      <c r="AH15" s="19"/>
      <c r="AI15" s="19"/>
    </row>
    <row r="16" spans="1:35" x14ac:dyDescent="0.3">
      <c r="A16" t="str">
        <f>'ОСНОВНОЙ ОТЧЕТ'!A16</f>
        <v>Моск. обл., г. Одинцово, Вокзальная ул. д.39Б (физ.лица)</v>
      </c>
      <c r="B16" s="39">
        <v>12</v>
      </c>
      <c r="C16" s="53">
        <f>IF(ISNA('все данные'!C15),0,'все данные'!C15)-'все данные'!B15</f>
        <v>52</v>
      </c>
      <c r="D16" s="40">
        <v>0</v>
      </c>
      <c r="E16" s="53">
        <f>IF(ISNA('все данные'!E15),0,'все данные'!E15)-C16</f>
        <v>-41</v>
      </c>
      <c r="F16" s="40">
        <v>0</v>
      </c>
      <c r="G16" s="53">
        <f>IF(ISNA('все данные'!G15),0,'все данные'!G15)-'все данные'!E15</f>
        <v>-11</v>
      </c>
      <c r="H16" s="40">
        <v>0</v>
      </c>
      <c r="I16" s="53">
        <f>IF(ISNA('все данные'!I15),0,'все данные'!I15)-'все данные'!G15</f>
        <v>0</v>
      </c>
      <c r="J16" s="40">
        <v>0</v>
      </c>
      <c r="K16" s="53">
        <f>IF(ISNA('все данные'!K15),0,'все данные'!K15)-'все данные'!I15</f>
        <v>0</v>
      </c>
      <c r="L16" s="40">
        <v>0</v>
      </c>
      <c r="M16" s="53">
        <f>IF(ISNA('все данные'!M15),0,'все данные'!M15)-'все данные'!K15</f>
        <v>0</v>
      </c>
      <c r="N16" s="42">
        <f t="shared" si="2"/>
        <v>12</v>
      </c>
      <c r="O16" s="43">
        <f t="shared" si="3"/>
        <v>0</v>
      </c>
      <c r="P16" s="40">
        <v>0</v>
      </c>
      <c r="Q16" s="41" t="e">
        <f>[1]ОБЩИЙ_ПЛАН!S16-[1]ОБЩИЙ_ПЛАН!O16</f>
        <v>#REF!</v>
      </c>
      <c r="R16" s="40">
        <v>0</v>
      </c>
      <c r="S16" s="44" t="e">
        <f>[1]ОБЩИЙ_ПЛАН!U16-[1]ОБЩИЙ_ПЛАН!S16</f>
        <v>#REF!</v>
      </c>
      <c r="T16" s="40">
        <v>0</v>
      </c>
      <c r="U16" s="44" t="e">
        <f>[1]ОБЩИЙ_ПЛАН!W16-[1]ОБЩИЙ_ПЛАН!U16</f>
        <v>#REF!</v>
      </c>
      <c r="V16" s="40">
        <v>0</v>
      </c>
      <c r="W16" s="44" t="e">
        <f>[1]ОБЩИЙ_ПЛАН!Y16-[1]ОБЩИЙ_ПЛАН!W16</f>
        <v>#REF!</v>
      </c>
      <c r="X16" s="40">
        <v>0</v>
      </c>
      <c r="Y16" s="44" t="e">
        <f>[1]ОБЩИЙ_ПЛАН!AA16-[1]ОБЩИЙ_ПЛАН!Y16</f>
        <v>#REF!</v>
      </c>
      <c r="Z16" s="40">
        <v>0</v>
      </c>
      <c r="AA16" s="44" t="e">
        <f>[1]ОБЩИЙ_ПЛАН!AC16-[1]ОБЩИЙ_ПЛАН!AA16</f>
        <v>#REF!</v>
      </c>
      <c r="AB16" s="49"/>
      <c r="AC16" s="46">
        <f t="shared" si="4"/>
        <v>0</v>
      </c>
      <c r="AD16" s="47" t="e">
        <f t="shared" si="5"/>
        <v>#REF!</v>
      </c>
      <c r="AE16" s="50"/>
      <c r="AF16" s="46">
        <f t="shared" si="0"/>
        <v>12</v>
      </c>
      <c r="AG16" s="47" t="e">
        <f t="shared" si="1"/>
        <v>#REF!</v>
      </c>
      <c r="AH16" s="19"/>
      <c r="AI16" s="19"/>
    </row>
    <row r="17" spans="1:35" x14ac:dyDescent="0.3">
      <c r="A17" t="str">
        <f>'ОСНОВНОЙ ОТЧЕТ'!A17</f>
        <v>Моск. обл., г. Одинцово, Говорова ул., д.10_VOIP</v>
      </c>
      <c r="B17" s="39">
        <v>0</v>
      </c>
      <c r="C17" s="53">
        <f>IF(ISNA('все данные'!C16),0,'все данные'!C16)-'все данные'!B16</f>
        <v>2</v>
      </c>
      <c r="D17" s="40">
        <v>0</v>
      </c>
      <c r="E17" s="53">
        <f>IF(ISNA('все данные'!E16),0,'все данные'!E16)-C17</f>
        <v>8</v>
      </c>
      <c r="F17" s="40">
        <v>0</v>
      </c>
      <c r="G17" s="53">
        <f>IF(ISNA('все данные'!G16),0,'все данные'!G16)-'все данные'!E16</f>
        <v>-10</v>
      </c>
      <c r="H17" s="40">
        <v>0</v>
      </c>
      <c r="I17" s="53">
        <f>IF(ISNA('все данные'!I16),0,'все данные'!I16)-'все данные'!G16</f>
        <v>0</v>
      </c>
      <c r="J17" s="40">
        <v>0</v>
      </c>
      <c r="K17" s="53">
        <f>IF(ISNA('все данные'!K16),0,'все данные'!K16)-'все данные'!I16</f>
        <v>0</v>
      </c>
      <c r="L17" s="40">
        <v>0</v>
      </c>
      <c r="M17" s="53">
        <f>IF(ISNA('все данные'!M16),0,'все данные'!M16)-'все данные'!K16</f>
        <v>0</v>
      </c>
      <c r="N17" s="42">
        <f t="shared" si="2"/>
        <v>0</v>
      </c>
      <c r="O17" s="43">
        <f t="shared" si="3"/>
        <v>0</v>
      </c>
      <c r="P17" s="40">
        <v>0</v>
      </c>
      <c r="Q17" s="41" t="e">
        <f>[1]ОБЩИЙ_ПЛАН!S17-[1]ОБЩИЙ_ПЛАН!O17</f>
        <v>#REF!</v>
      </c>
      <c r="R17" s="40">
        <v>0</v>
      </c>
      <c r="S17" s="44" t="e">
        <f>[1]ОБЩИЙ_ПЛАН!U17-[1]ОБЩИЙ_ПЛАН!S17</f>
        <v>#REF!</v>
      </c>
      <c r="T17" s="40">
        <v>0</v>
      </c>
      <c r="U17" s="44" t="e">
        <f>[1]ОБЩИЙ_ПЛАН!W17-[1]ОБЩИЙ_ПЛАН!U17</f>
        <v>#REF!</v>
      </c>
      <c r="V17" s="40">
        <v>0</v>
      </c>
      <c r="W17" s="44" t="e">
        <f>[1]ОБЩИЙ_ПЛАН!Y17-[1]ОБЩИЙ_ПЛАН!W17</f>
        <v>#REF!</v>
      </c>
      <c r="X17" s="40">
        <v>0</v>
      </c>
      <c r="Y17" s="44" t="e">
        <f>[1]ОБЩИЙ_ПЛАН!AA17-[1]ОБЩИЙ_ПЛАН!Y17</f>
        <v>#REF!</v>
      </c>
      <c r="Z17" s="40">
        <v>0</v>
      </c>
      <c r="AA17" s="44" t="e">
        <f>[1]ОБЩИЙ_ПЛАН!AC17-[1]ОБЩИЙ_ПЛАН!AA17</f>
        <v>#REF!</v>
      </c>
      <c r="AB17" s="49"/>
      <c r="AC17" s="46">
        <f t="shared" si="4"/>
        <v>0</v>
      </c>
      <c r="AD17" s="47" t="e">
        <f t="shared" si="5"/>
        <v>#REF!</v>
      </c>
      <c r="AE17" s="50"/>
      <c r="AF17" s="46">
        <f t="shared" si="0"/>
        <v>0</v>
      </c>
      <c r="AG17" s="47" t="e">
        <f t="shared" si="1"/>
        <v>#REF!</v>
      </c>
      <c r="AH17" s="19"/>
      <c r="AI17" s="19"/>
    </row>
    <row r="18" spans="1:35" x14ac:dyDescent="0.3">
      <c r="A18" t="str">
        <f>'ОСНОВНОЙ ОТЧЕТ'!A18</f>
        <v xml:space="preserve">Моск. обл., г. Одинцово, Любы-Новоселовой ул. д 12 VoIP-Виолайн </v>
      </c>
      <c r="B18" s="39">
        <v>4</v>
      </c>
      <c r="C18" s="53">
        <f>IF(ISNA('все данные'!C17),0,'все данные'!C17)-'все данные'!B17</f>
        <v>1</v>
      </c>
      <c r="D18" s="40">
        <v>0</v>
      </c>
      <c r="E18" s="53">
        <f>IF(ISNA('все данные'!E17),0,'все данные'!E17)-C18</f>
        <v>6</v>
      </c>
      <c r="F18" s="40">
        <v>0</v>
      </c>
      <c r="G18" s="53">
        <f>IF(ISNA('все данные'!G17),0,'все данные'!G17)-'все данные'!E17</f>
        <v>-7</v>
      </c>
      <c r="H18" s="40">
        <v>0</v>
      </c>
      <c r="I18" s="53">
        <f>IF(ISNA('все данные'!I17),0,'все данные'!I17)-'все данные'!G17</f>
        <v>0</v>
      </c>
      <c r="J18" s="40">
        <v>0</v>
      </c>
      <c r="K18" s="53">
        <f>IF(ISNA('все данные'!K17),0,'все данные'!K17)-'все данные'!I17</f>
        <v>0</v>
      </c>
      <c r="L18" s="40">
        <v>0</v>
      </c>
      <c r="M18" s="53">
        <f>IF(ISNA('все данные'!M17),0,'все данные'!M17)-'все данные'!K17</f>
        <v>0</v>
      </c>
      <c r="N18" s="42">
        <f t="shared" si="2"/>
        <v>4</v>
      </c>
      <c r="O18" s="43">
        <f t="shared" si="3"/>
        <v>0</v>
      </c>
      <c r="P18" s="40">
        <v>0</v>
      </c>
      <c r="Q18" s="41" t="e">
        <f>[1]ОБЩИЙ_ПЛАН!S18-[1]ОБЩИЙ_ПЛАН!O18</f>
        <v>#REF!</v>
      </c>
      <c r="R18" s="40">
        <v>0</v>
      </c>
      <c r="S18" s="44" t="e">
        <f>[1]ОБЩИЙ_ПЛАН!U18-[1]ОБЩИЙ_ПЛАН!S18</f>
        <v>#REF!</v>
      </c>
      <c r="T18" s="40">
        <v>0</v>
      </c>
      <c r="U18" s="44" t="e">
        <f>[1]ОБЩИЙ_ПЛАН!W18-[1]ОБЩИЙ_ПЛАН!U18</f>
        <v>#REF!</v>
      </c>
      <c r="V18" s="40">
        <v>0</v>
      </c>
      <c r="W18" s="44" t="e">
        <f>[1]ОБЩИЙ_ПЛАН!Y18-[1]ОБЩИЙ_ПЛАН!W18</f>
        <v>#REF!</v>
      </c>
      <c r="X18" s="40">
        <v>0</v>
      </c>
      <c r="Y18" s="44" t="e">
        <f>[1]ОБЩИЙ_ПЛАН!AA18-[1]ОБЩИЙ_ПЛАН!Y18</f>
        <v>#REF!</v>
      </c>
      <c r="Z18" s="40">
        <v>0</v>
      </c>
      <c r="AA18" s="44" t="e">
        <f>[1]ОБЩИЙ_ПЛАН!AC18-[1]ОБЩИЙ_ПЛАН!AA18</f>
        <v>#REF!</v>
      </c>
      <c r="AB18" s="49"/>
      <c r="AC18" s="46">
        <f t="shared" si="4"/>
        <v>0</v>
      </c>
      <c r="AD18" s="47" t="e">
        <f t="shared" si="5"/>
        <v>#REF!</v>
      </c>
      <c r="AE18" s="50"/>
      <c r="AF18" s="46">
        <f t="shared" si="0"/>
        <v>4</v>
      </c>
      <c r="AG18" s="47" t="e">
        <f t="shared" si="1"/>
        <v>#REF!</v>
      </c>
      <c r="AH18" s="19"/>
      <c r="AI18" s="19"/>
    </row>
    <row r="19" spans="1:35" x14ac:dyDescent="0.3">
      <c r="A19" t="str">
        <f>'ОСНОВНОЙ ОТЧЕТ'!A19</f>
        <v>Моск. обл., г. Орехово-Зуево VoIP ONET</v>
      </c>
      <c r="B19" s="39">
        <v>4</v>
      </c>
      <c r="C19" s="53">
        <f>IF(ISNA('все данные'!C18),0,'все данные'!C18)-'все данные'!B18</f>
        <v>21</v>
      </c>
      <c r="D19" s="40">
        <v>0</v>
      </c>
      <c r="E19" s="53">
        <f>IF(ISNA('все данные'!E18),0,'все данные'!E18)-C19</f>
        <v>33</v>
      </c>
      <c r="F19" s="40">
        <v>0</v>
      </c>
      <c r="G19" s="53">
        <f>IF(ISNA('все данные'!G18),0,'все данные'!G18)-'все данные'!E18</f>
        <v>-54</v>
      </c>
      <c r="H19" s="40">
        <v>0</v>
      </c>
      <c r="I19" s="53">
        <f>IF(ISNA('все данные'!I18),0,'все данные'!I18)-'все данные'!G18</f>
        <v>0</v>
      </c>
      <c r="J19" s="40">
        <v>0</v>
      </c>
      <c r="K19" s="53">
        <f>IF(ISNA('все данные'!K18),0,'все данные'!K18)-'все данные'!I18</f>
        <v>0</v>
      </c>
      <c r="L19" s="40">
        <v>0</v>
      </c>
      <c r="M19" s="53">
        <f>IF(ISNA('все данные'!M18),0,'все данные'!M18)-'все данные'!K18</f>
        <v>0</v>
      </c>
      <c r="N19" s="42">
        <f t="shared" si="2"/>
        <v>4</v>
      </c>
      <c r="O19" s="43">
        <f t="shared" si="3"/>
        <v>0</v>
      </c>
      <c r="P19" s="40">
        <v>0</v>
      </c>
      <c r="Q19" s="41" t="e">
        <f>[1]ОБЩИЙ_ПЛАН!S19-[1]ОБЩИЙ_ПЛАН!O19</f>
        <v>#REF!</v>
      </c>
      <c r="R19" s="40">
        <v>0</v>
      </c>
      <c r="S19" s="44" t="e">
        <f>[1]ОБЩИЙ_ПЛАН!U19-[1]ОБЩИЙ_ПЛАН!S19</f>
        <v>#REF!</v>
      </c>
      <c r="T19" s="40">
        <v>0</v>
      </c>
      <c r="U19" s="44" t="e">
        <f>[1]ОБЩИЙ_ПЛАН!W19-[1]ОБЩИЙ_ПЛАН!U19</f>
        <v>#REF!</v>
      </c>
      <c r="V19" s="40">
        <v>0</v>
      </c>
      <c r="W19" s="44" t="e">
        <f>[1]ОБЩИЙ_ПЛАН!Y19-[1]ОБЩИЙ_ПЛАН!W19</f>
        <v>#REF!</v>
      </c>
      <c r="X19" s="40">
        <v>0</v>
      </c>
      <c r="Y19" s="44" t="e">
        <f>[1]ОБЩИЙ_ПЛАН!AA19-[1]ОБЩИЙ_ПЛАН!Y19</f>
        <v>#REF!</v>
      </c>
      <c r="Z19" s="40">
        <v>0</v>
      </c>
      <c r="AA19" s="44" t="e">
        <f>[1]ОБЩИЙ_ПЛАН!AC19-[1]ОБЩИЙ_ПЛАН!AA19</f>
        <v>#REF!</v>
      </c>
      <c r="AB19" s="49"/>
      <c r="AC19" s="46">
        <f t="shared" si="4"/>
        <v>0</v>
      </c>
      <c r="AD19" s="47" t="e">
        <f t="shared" si="5"/>
        <v>#REF!</v>
      </c>
      <c r="AE19" s="50"/>
      <c r="AF19" s="46">
        <f t="shared" si="0"/>
        <v>4</v>
      </c>
      <c r="AG19" s="47" t="e">
        <f t="shared" si="1"/>
        <v>#REF!</v>
      </c>
      <c r="AH19" s="19"/>
      <c r="AI19" s="19"/>
    </row>
    <row r="20" spans="1:35" x14ac:dyDescent="0.3">
      <c r="A20" t="str">
        <f>'ОСНОВНОЙ ОТЧЕТ'!A20</f>
        <v>Моск. обл., Истринский р-н, д. Борзые, поселок Зори</v>
      </c>
      <c r="B20" s="39">
        <v>1</v>
      </c>
      <c r="C20" s="53">
        <f>IF(ISNA('все данные'!C19),0,'все данные'!C19)-'все данные'!B19</f>
        <v>0</v>
      </c>
      <c r="D20" s="40">
        <v>0</v>
      </c>
      <c r="E20" s="53">
        <f>IF(ISNA('все данные'!E19),0,'все данные'!E19)-C20</f>
        <v>22</v>
      </c>
      <c r="F20" s="40">
        <v>0</v>
      </c>
      <c r="G20" s="53">
        <f>IF(ISNA('все данные'!G19),0,'все данные'!G19)-'все данные'!E19</f>
        <v>-22</v>
      </c>
      <c r="H20" s="40">
        <v>0</v>
      </c>
      <c r="I20" s="53">
        <f>IF(ISNA('все данные'!I19),0,'все данные'!I19)-'все данные'!G19</f>
        <v>0</v>
      </c>
      <c r="J20" s="40">
        <v>0</v>
      </c>
      <c r="K20" s="53">
        <f>IF(ISNA('все данные'!K19),0,'все данные'!K19)-'все данные'!I19</f>
        <v>0</v>
      </c>
      <c r="L20" s="40">
        <v>0</v>
      </c>
      <c r="M20" s="53">
        <f>IF(ISNA('все данные'!M19),0,'все данные'!M19)-'все данные'!K19</f>
        <v>0</v>
      </c>
      <c r="N20" s="42">
        <f t="shared" si="2"/>
        <v>1</v>
      </c>
      <c r="O20" s="43">
        <f t="shared" si="3"/>
        <v>0</v>
      </c>
      <c r="P20" s="40">
        <v>0</v>
      </c>
      <c r="Q20" s="41" t="e">
        <f>[1]ОБЩИЙ_ПЛАН!S20-[1]ОБЩИЙ_ПЛАН!O20</f>
        <v>#REF!</v>
      </c>
      <c r="R20" s="40">
        <v>0</v>
      </c>
      <c r="S20" s="44" t="e">
        <f>[1]ОБЩИЙ_ПЛАН!U20-[1]ОБЩИЙ_ПЛАН!S20</f>
        <v>#REF!</v>
      </c>
      <c r="T20" s="40">
        <v>0</v>
      </c>
      <c r="U20" s="44" t="e">
        <f>[1]ОБЩИЙ_ПЛАН!W20-[1]ОБЩИЙ_ПЛАН!U20</f>
        <v>#REF!</v>
      </c>
      <c r="V20" s="40">
        <v>0</v>
      </c>
      <c r="W20" s="44" t="e">
        <f>[1]ОБЩИЙ_ПЛАН!Y20-[1]ОБЩИЙ_ПЛАН!W20</f>
        <v>#REF!</v>
      </c>
      <c r="X20" s="40">
        <v>0</v>
      </c>
      <c r="Y20" s="44" t="e">
        <f>[1]ОБЩИЙ_ПЛАН!AA20-[1]ОБЩИЙ_ПЛАН!Y20</f>
        <v>#REF!</v>
      </c>
      <c r="Z20" s="40">
        <v>0</v>
      </c>
      <c r="AA20" s="44" t="e">
        <f>[1]ОБЩИЙ_ПЛАН!AC20-[1]ОБЩИЙ_ПЛАН!AA20</f>
        <v>#REF!</v>
      </c>
      <c r="AB20" s="49"/>
      <c r="AC20" s="46">
        <f t="shared" si="4"/>
        <v>0</v>
      </c>
      <c r="AD20" s="47" t="e">
        <f t="shared" si="5"/>
        <v>#REF!</v>
      </c>
      <c r="AE20" s="50"/>
      <c r="AF20" s="46">
        <f t="shared" si="0"/>
        <v>1</v>
      </c>
      <c r="AG20" s="47" t="e">
        <f t="shared" si="1"/>
        <v>#REF!</v>
      </c>
      <c r="AH20" s="19"/>
      <c r="AI20" s="19"/>
    </row>
    <row r="21" spans="1:35" x14ac:dyDescent="0.3">
      <c r="A21" t="str">
        <f>'ОСНОВНОЙ ОТЧЕТ'!A21</f>
        <v>Моск. обл., Красногорский район, п/о Архангельское, Семантик_VOIP</v>
      </c>
      <c r="B21" s="39">
        <v>4</v>
      </c>
      <c r="C21" s="53">
        <f>IF(ISNA('все данные'!C20),0,'все данные'!C20)-'все данные'!B20</f>
        <v>1</v>
      </c>
      <c r="D21" s="40">
        <v>0</v>
      </c>
      <c r="E21" s="53">
        <f>IF(ISNA('все данные'!E20),0,'все данные'!E20)-C21</f>
        <v>11</v>
      </c>
      <c r="F21" s="40">
        <v>0</v>
      </c>
      <c r="G21" s="53">
        <f>IF(ISNA('все данные'!G20),0,'все данные'!G20)-'все данные'!E20</f>
        <v>-12</v>
      </c>
      <c r="H21" s="40">
        <v>0</v>
      </c>
      <c r="I21" s="53">
        <f>IF(ISNA('все данные'!I20),0,'все данные'!I20)-'все данные'!G20</f>
        <v>0</v>
      </c>
      <c r="J21" s="40">
        <v>0</v>
      </c>
      <c r="K21" s="53">
        <f>IF(ISNA('все данные'!K20),0,'все данные'!K20)-'все данные'!I20</f>
        <v>0</v>
      </c>
      <c r="L21" s="40">
        <v>0</v>
      </c>
      <c r="M21" s="53">
        <f>IF(ISNA('все данные'!M20),0,'все данные'!M20)-'все данные'!K20</f>
        <v>0</v>
      </c>
      <c r="N21" s="42">
        <f t="shared" si="2"/>
        <v>4</v>
      </c>
      <c r="O21" s="43">
        <f t="shared" si="3"/>
        <v>0</v>
      </c>
      <c r="P21" s="40">
        <v>0</v>
      </c>
      <c r="Q21" s="41" t="e">
        <f>[1]ОБЩИЙ_ПЛАН!S21-[1]ОБЩИЙ_ПЛАН!O21</f>
        <v>#REF!</v>
      </c>
      <c r="R21" s="40">
        <v>0</v>
      </c>
      <c r="S21" s="44" t="e">
        <f>[1]ОБЩИЙ_ПЛАН!U21-[1]ОБЩИЙ_ПЛАН!S21</f>
        <v>#REF!</v>
      </c>
      <c r="T21" s="40">
        <v>0</v>
      </c>
      <c r="U21" s="44" t="e">
        <f>[1]ОБЩИЙ_ПЛАН!W21-[1]ОБЩИЙ_ПЛАН!U21</f>
        <v>#REF!</v>
      </c>
      <c r="V21" s="40">
        <v>0</v>
      </c>
      <c r="W21" s="44" t="e">
        <f>[1]ОБЩИЙ_ПЛАН!Y21-[1]ОБЩИЙ_ПЛАН!W21</f>
        <v>#REF!</v>
      </c>
      <c r="X21" s="40">
        <v>0</v>
      </c>
      <c r="Y21" s="44" t="e">
        <f>[1]ОБЩИЙ_ПЛАН!AA21-[1]ОБЩИЙ_ПЛАН!Y21</f>
        <v>#REF!</v>
      </c>
      <c r="Z21" s="40">
        <v>0</v>
      </c>
      <c r="AA21" s="44" t="e">
        <f>[1]ОБЩИЙ_ПЛАН!AC21-[1]ОБЩИЙ_ПЛАН!AA21</f>
        <v>#REF!</v>
      </c>
      <c r="AB21" s="49"/>
      <c r="AC21" s="46">
        <f t="shared" si="4"/>
        <v>0</v>
      </c>
      <c r="AD21" s="47" t="e">
        <f t="shared" si="5"/>
        <v>#REF!</v>
      </c>
      <c r="AE21" s="50"/>
      <c r="AF21" s="46">
        <f t="shared" si="0"/>
        <v>4</v>
      </c>
      <c r="AG21" s="47" t="e">
        <f t="shared" si="1"/>
        <v>#REF!</v>
      </c>
      <c r="AH21" s="19"/>
      <c r="AI21" s="19"/>
    </row>
    <row r="22" spans="1:35" x14ac:dyDescent="0.3">
      <c r="A22" t="str">
        <f>'ОСНОВНОЙ ОТЧЕТ'!A22</f>
        <v>Моск. обл., Красногорский р-н, п. Отрадное, д.14</v>
      </c>
      <c r="B22" s="39">
        <v>1</v>
      </c>
      <c r="C22" s="53">
        <f>IF(ISNA('все данные'!C21),0,'все данные'!C21)-'все данные'!B21</f>
        <v>13</v>
      </c>
      <c r="D22" s="40">
        <v>0</v>
      </c>
      <c r="E22" s="53">
        <f>IF(ISNA('все данные'!E21),0,'все данные'!E21)-C22</f>
        <v>-9</v>
      </c>
      <c r="F22" s="40">
        <v>0</v>
      </c>
      <c r="G22" s="53">
        <f>IF(ISNA('все данные'!G21),0,'все данные'!G21)-'все данные'!E21</f>
        <v>-4</v>
      </c>
      <c r="H22" s="40">
        <v>0</v>
      </c>
      <c r="I22" s="53">
        <f>IF(ISNA('все данные'!I21),0,'все данные'!I21)-'все данные'!G21</f>
        <v>0</v>
      </c>
      <c r="J22" s="40">
        <v>0</v>
      </c>
      <c r="K22" s="53">
        <f>IF(ISNA('все данные'!K21),0,'все данные'!K21)-'все данные'!I21</f>
        <v>0</v>
      </c>
      <c r="L22" s="40">
        <v>0</v>
      </c>
      <c r="M22" s="53">
        <f>IF(ISNA('все данные'!M21),0,'все данные'!M21)-'все данные'!K21</f>
        <v>0</v>
      </c>
      <c r="N22" s="42">
        <f t="shared" si="2"/>
        <v>1</v>
      </c>
      <c r="O22" s="43">
        <f t="shared" si="3"/>
        <v>0</v>
      </c>
      <c r="P22" s="40">
        <v>0</v>
      </c>
      <c r="Q22" s="41" t="e">
        <f>[1]ОБЩИЙ_ПЛАН!S22-[1]ОБЩИЙ_ПЛАН!O22</f>
        <v>#REF!</v>
      </c>
      <c r="R22" s="40">
        <v>0</v>
      </c>
      <c r="S22" s="44" t="e">
        <f>[1]ОБЩИЙ_ПЛАН!U22-[1]ОБЩИЙ_ПЛАН!S22</f>
        <v>#REF!</v>
      </c>
      <c r="T22" s="40">
        <v>0</v>
      </c>
      <c r="U22" s="44" t="e">
        <f>[1]ОБЩИЙ_ПЛАН!W22-[1]ОБЩИЙ_ПЛАН!U22</f>
        <v>#REF!</v>
      </c>
      <c r="V22" s="40">
        <v>0</v>
      </c>
      <c r="W22" s="44" t="e">
        <f>[1]ОБЩИЙ_ПЛАН!Y22-[1]ОБЩИЙ_ПЛАН!W22</f>
        <v>#REF!</v>
      </c>
      <c r="X22" s="40">
        <v>0</v>
      </c>
      <c r="Y22" s="44" t="e">
        <f>[1]ОБЩИЙ_ПЛАН!AA22-[1]ОБЩИЙ_ПЛАН!Y22</f>
        <v>#REF!</v>
      </c>
      <c r="Z22" s="40">
        <v>0</v>
      </c>
      <c r="AA22" s="44" t="e">
        <f>[1]ОБЩИЙ_ПЛАН!AC22-[1]ОБЩИЙ_ПЛАН!AA22</f>
        <v>#REF!</v>
      </c>
      <c r="AB22" s="49"/>
      <c r="AC22" s="46">
        <f t="shared" si="4"/>
        <v>0</v>
      </c>
      <c r="AD22" s="47" t="e">
        <f t="shared" si="5"/>
        <v>#REF!</v>
      </c>
      <c r="AE22" s="50"/>
      <c r="AF22" s="46">
        <f t="shared" si="0"/>
        <v>1</v>
      </c>
      <c r="AG22" s="47" t="e">
        <f t="shared" si="1"/>
        <v>#REF!</v>
      </c>
      <c r="AH22" s="19"/>
      <c r="AI22" s="19"/>
    </row>
    <row r="23" spans="1:35" x14ac:dyDescent="0.3">
      <c r="A23" t="str">
        <f>'ОСНОВНОЙ ОТЧЕТ'!A23</f>
        <v>Моск. обл., Красногорский р-н, п. Отрадное, д.15</v>
      </c>
      <c r="B23" s="39">
        <v>2</v>
      </c>
      <c r="C23" s="53">
        <f>IF(ISNA('все данные'!C22),0,'все данные'!C22)-'все данные'!B22</f>
        <v>13</v>
      </c>
      <c r="D23" s="40">
        <v>0</v>
      </c>
      <c r="E23" s="53">
        <f>IF(ISNA('все данные'!E22),0,'все данные'!E22)-C23</f>
        <v>0</v>
      </c>
      <c r="F23" s="40">
        <v>0</v>
      </c>
      <c r="G23" s="53">
        <f>IF(ISNA('все данные'!G22),0,'все данные'!G22)-'все данные'!E22</f>
        <v>-13</v>
      </c>
      <c r="H23" s="40">
        <v>0</v>
      </c>
      <c r="I23" s="53">
        <f>IF(ISNA('все данные'!I22),0,'все данные'!I22)-'все данные'!G22</f>
        <v>0</v>
      </c>
      <c r="J23" s="40">
        <v>0</v>
      </c>
      <c r="K23" s="53">
        <f>IF(ISNA('все данные'!K22),0,'все данные'!K22)-'все данные'!I22</f>
        <v>0</v>
      </c>
      <c r="L23" s="40">
        <v>0</v>
      </c>
      <c r="M23" s="53">
        <f>IF(ISNA('все данные'!M22),0,'все данные'!M22)-'все данные'!K22</f>
        <v>0</v>
      </c>
      <c r="N23" s="42">
        <f t="shared" si="2"/>
        <v>2</v>
      </c>
      <c r="O23" s="43">
        <f t="shared" si="3"/>
        <v>0</v>
      </c>
      <c r="P23" s="40">
        <v>0</v>
      </c>
      <c r="Q23" s="41" t="e">
        <f>[1]ОБЩИЙ_ПЛАН!S23-[1]ОБЩИЙ_ПЛАН!O23</f>
        <v>#REF!</v>
      </c>
      <c r="R23" s="40">
        <v>0</v>
      </c>
      <c r="S23" s="44" t="e">
        <f>[1]ОБЩИЙ_ПЛАН!U23-[1]ОБЩИЙ_ПЛАН!S23</f>
        <v>#REF!</v>
      </c>
      <c r="T23" s="40">
        <v>0</v>
      </c>
      <c r="U23" s="44" t="e">
        <f>[1]ОБЩИЙ_ПЛАН!W23-[1]ОБЩИЙ_ПЛАН!U23</f>
        <v>#REF!</v>
      </c>
      <c r="V23" s="40">
        <v>0</v>
      </c>
      <c r="W23" s="44" t="e">
        <f>[1]ОБЩИЙ_ПЛАН!Y23-[1]ОБЩИЙ_ПЛАН!W23</f>
        <v>#REF!</v>
      </c>
      <c r="X23" s="40">
        <v>0</v>
      </c>
      <c r="Y23" s="44" t="e">
        <f>[1]ОБЩИЙ_ПЛАН!AA23-[1]ОБЩИЙ_ПЛАН!Y23</f>
        <v>#REF!</v>
      </c>
      <c r="Z23" s="40">
        <v>0</v>
      </c>
      <c r="AA23" s="44" t="e">
        <f>[1]ОБЩИЙ_ПЛАН!AC23-[1]ОБЩИЙ_ПЛАН!AA23</f>
        <v>#REF!</v>
      </c>
      <c r="AB23" s="49"/>
      <c r="AC23" s="46"/>
      <c r="AD23" s="47"/>
      <c r="AE23" s="50"/>
      <c r="AF23" s="46"/>
      <c r="AG23" s="47"/>
      <c r="AH23" s="19"/>
      <c r="AI23" s="19"/>
    </row>
    <row r="24" spans="1:35" x14ac:dyDescent="0.3">
      <c r="A24" t="str">
        <f>'ОСНОВНОЙ ОТЧЕТ'!A24</f>
        <v>Моск. обл., Красногорский р-н, п. Отрадное, д.22</v>
      </c>
      <c r="B24" s="39">
        <v>5</v>
      </c>
      <c r="C24" s="53">
        <f>IF(ISNA('все данные'!C23),0,'все данные'!C23)-'все данные'!B23</f>
        <v>3</v>
      </c>
      <c r="D24" s="40">
        <v>0</v>
      </c>
      <c r="E24" s="53">
        <f>IF(ISNA('все данные'!E23),0,'все данные'!E23)-C24</f>
        <v>5</v>
      </c>
      <c r="F24" s="40">
        <v>0</v>
      </c>
      <c r="G24" s="53">
        <f>IF(ISNA('все данные'!G23),0,'все данные'!G23)-'все данные'!E23</f>
        <v>-8</v>
      </c>
      <c r="H24" s="40">
        <v>0</v>
      </c>
      <c r="I24" s="53">
        <f>IF(ISNA('все данные'!I23),0,'все данные'!I23)-'все данные'!G23</f>
        <v>0</v>
      </c>
      <c r="J24" s="40">
        <v>0</v>
      </c>
      <c r="K24" s="53">
        <f>IF(ISNA('все данные'!K23),0,'все данные'!K23)-'все данные'!I23</f>
        <v>0</v>
      </c>
      <c r="L24" s="40">
        <v>0</v>
      </c>
      <c r="M24" s="53">
        <f>IF(ISNA('все данные'!M23),0,'все данные'!M23)-'все данные'!K23</f>
        <v>0</v>
      </c>
      <c r="N24" s="42">
        <f t="shared" si="2"/>
        <v>5</v>
      </c>
      <c r="O24" s="43">
        <f t="shared" si="3"/>
        <v>0</v>
      </c>
      <c r="P24" s="40">
        <v>0</v>
      </c>
      <c r="Q24" s="41" t="e">
        <f>[1]ОБЩИЙ_ПЛАН!S24-[1]ОБЩИЙ_ПЛАН!O24</f>
        <v>#REF!</v>
      </c>
      <c r="R24" s="40">
        <v>0</v>
      </c>
      <c r="S24" s="44" t="e">
        <f>[1]ОБЩИЙ_ПЛАН!U24-[1]ОБЩИЙ_ПЛАН!S24</f>
        <v>#REF!</v>
      </c>
      <c r="T24" s="40">
        <v>0</v>
      </c>
      <c r="U24" s="44" t="e">
        <f>[1]ОБЩИЙ_ПЛАН!W24-[1]ОБЩИЙ_ПЛАН!U24</f>
        <v>#REF!</v>
      </c>
      <c r="V24" s="40">
        <v>0</v>
      </c>
      <c r="W24" s="44" t="e">
        <f>[1]ОБЩИЙ_ПЛАН!Y24-[1]ОБЩИЙ_ПЛАН!W24</f>
        <v>#REF!</v>
      </c>
      <c r="X24" s="40">
        <v>0</v>
      </c>
      <c r="Y24" s="44" t="e">
        <f>[1]ОБЩИЙ_ПЛАН!AA24-[1]ОБЩИЙ_ПЛАН!Y24</f>
        <v>#REF!</v>
      </c>
      <c r="Z24" s="40">
        <v>0</v>
      </c>
      <c r="AA24" s="44" t="e">
        <f>[1]ОБЩИЙ_ПЛАН!AC24-[1]ОБЩИЙ_ПЛАН!AA24</f>
        <v>#REF!</v>
      </c>
      <c r="AB24" s="49"/>
      <c r="AC24" s="46">
        <f t="shared" si="4"/>
        <v>0</v>
      </c>
      <c r="AD24" s="47" t="e">
        <f t="shared" si="5"/>
        <v>#REF!</v>
      </c>
      <c r="AE24" s="50"/>
      <c r="AF24" s="46">
        <f t="shared" si="0"/>
        <v>5</v>
      </c>
      <c r="AG24" s="47" t="e">
        <f t="shared" si="1"/>
        <v>#REF!</v>
      </c>
      <c r="AH24" s="19"/>
      <c r="AI24" s="19"/>
    </row>
    <row r="25" spans="1:35" x14ac:dyDescent="0.3">
      <c r="A25" t="str">
        <f>'ОСНОВНОЙ ОТЧЕТ'!A25</f>
        <v>Моск. обл., Красногорский р-он , п. Нахабино, Красноармейская ул., д. 64_VOIP</v>
      </c>
      <c r="B25" s="39">
        <v>4</v>
      </c>
      <c r="C25" s="53">
        <f>IF(ISNA('все данные'!C24),0,'все данные'!C24)-'все данные'!B24</f>
        <v>-43</v>
      </c>
      <c r="D25" s="40">
        <v>0</v>
      </c>
      <c r="E25" s="53">
        <f>IF(ISNA('все данные'!E24),0,'все данные'!E24)-C25</f>
        <v>44</v>
      </c>
      <c r="F25" s="40">
        <v>0</v>
      </c>
      <c r="G25" s="53">
        <f>IF(ISNA('все данные'!G24),0,'все данные'!G24)-'все данные'!E24</f>
        <v>-1</v>
      </c>
      <c r="H25" s="40">
        <v>0</v>
      </c>
      <c r="I25" s="53">
        <f>IF(ISNA('все данные'!I24),0,'все данные'!I24)-'все данные'!G24</f>
        <v>0</v>
      </c>
      <c r="J25" s="40">
        <v>0</v>
      </c>
      <c r="K25" s="53">
        <f>IF(ISNA('все данные'!K24),0,'все данные'!K24)-'все данные'!I24</f>
        <v>0</v>
      </c>
      <c r="L25" s="40">
        <v>0</v>
      </c>
      <c r="M25" s="53">
        <f>IF(ISNA('все данные'!M24),0,'все данные'!M24)-'все данные'!K24</f>
        <v>0</v>
      </c>
      <c r="N25" s="42">
        <f t="shared" si="2"/>
        <v>4</v>
      </c>
      <c r="O25" s="43">
        <f t="shared" si="3"/>
        <v>0</v>
      </c>
      <c r="P25" s="40">
        <v>0</v>
      </c>
      <c r="Q25" s="41" t="e">
        <f>[1]ОБЩИЙ_ПЛАН!S25-[1]ОБЩИЙ_ПЛАН!O25</f>
        <v>#REF!</v>
      </c>
      <c r="R25" s="40">
        <v>0</v>
      </c>
      <c r="S25" s="44" t="e">
        <f>[1]ОБЩИЙ_ПЛАН!U25-[1]ОБЩИЙ_ПЛАН!S25</f>
        <v>#REF!</v>
      </c>
      <c r="T25" s="40">
        <v>0</v>
      </c>
      <c r="U25" s="44" t="e">
        <f>[1]ОБЩИЙ_ПЛАН!W25-[1]ОБЩИЙ_ПЛАН!U25</f>
        <v>#REF!</v>
      </c>
      <c r="V25" s="40">
        <v>0</v>
      </c>
      <c r="W25" s="44" t="e">
        <f>[1]ОБЩИЙ_ПЛАН!Y25-[1]ОБЩИЙ_ПЛАН!W25</f>
        <v>#REF!</v>
      </c>
      <c r="X25" s="40">
        <v>0</v>
      </c>
      <c r="Y25" s="44" t="e">
        <f>[1]ОБЩИЙ_ПЛАН!AA25-[1]ОБЩИЙ_ПЛАН!Y25</f>
        <v>#REF!</v>
      </c>
      <c r="Z25" s="40">
        <v>0</v>
      </c>
      <c r="AA25" s="44" t="e">
        <f>[1]ОБЩИЙ_ПЛАН!AC25-[1]ОБЩИЙ_ПЛАН!AA25</f>
        <v>#REF!</v>
      </c>
      <c r="AB25" s="49"/>
      <c r="AC25" s="46">
        <f>Z25+X25+V25+T25+R25+P25</f>
        <v>0</v>
      </c>
      <c r="AD25" s="47" t="e">
        <f>Q25+S25+U25+W25+Y25+AA25</f>
        <v>#REF!</v>
      </c>
      <c r="AE25" s="50"/>
      <c r="AF25" s="46">
        <f t="shared" si="0"/>
        <v>4</v>
      </c>
      <c r="AG25" s="47" t="e">
        <f t="shared" si="1"/>
        <v>#REF!</v>
      </c>
      <c r="AH25" s="19"/>
      <c r="AI25" s="19"/>
    </row>
    <row r="26" spans="1:35" x14ac:dyDescent="0.3">
      <c r="A26" t="str">
        <f>'ОСНОВНОЙ ОТЧЕТ'!A26</f>
        <v>Моск. обл., Ленинский р-н VoIP Speedy-Line_физ.лица</v>
      </c>
      <c r="B26" s="39">
        <v>1</v>
      </c>
      <c r="C26" s="53">
        <f>IF(ISNA('все данные'!C25),0,'все данные'!C25)-'все данные'!B25</f>
        <v>-1068</v>
      </c>
      <c r="D26" s="40">
        <v>0</v>
      </c>
      <c r="E26" s="53">
        <f>IF(ISNA('все данные'!E25),0,'все данные'!E25)-C26</f>
        <v>1856</v>
      </c>
      <c r="F26" s="40">
        <v>0</v>
      </c>
      <c r="G26" s="53">
        <f>IF(ISNA('все данные'!G25),0,'все данные'!G25)-'все данные'!E25</f>
        <v>-788</v>
      </c>
      <c r="H26" s="40">
        <v>0</v>
      </c>
      <c r="I26" s="53">
        <f>IF(ISNA('все данные'!I25),0,'все данные'!I25)-'все данные'!G25</f>
        <v>0</v>
      </c>
      <c r="J26" s="40">
        <v>0</v>
      </c>
      <c r="K26" s="53">
        <f>IF(ISNA('все данные'!K25),0,'все данные'!K25)-'все данные'!I25</f>
        <v>0</v>
      </c>
      <c r="L26" s="40">
        <v>0</v>
      </c>
      <c r="M26" s="53">
        <f>IF(ISNA('все данные'!M25),0,'все данные'!M25)-'все данные'!K25</f>
        <v>0</v>
      </c>
      <c r="N26" s="42">
        <f t="shared" si="2"/>
        <v>1</v>
      </c>
      <c r="O26" s="43">
        <f t="shared" si="3"/>
        <v>0</v>
      </c>
      <c r="P26" s="40">
        <v>0</v>
      </c>
      <c r="Q26" s="41" t="e">
        <f>[1]ОБЩИЙ_ПЛАН!S26-[1]ОБЩИЙ_ПЛАН!O26</f>
        <v>#REF!</v>
      </c>
      <c r="R26" s="40">
        <v>0</v>
      </c>
      <c r="S26" s="44" t="e">
        <f>[1]ОБЩИЙ_ПЛАН!U26-[1]ОБЩИЙ_ПЛАН!S26</f>
        <v>#REF!</v>
      </c>
      <c r="T26" s="40">
        <v>0</v>
      </c>
      <c r="U26" s="44" t="e">
        <f>[1]ОБЩИЙ_ПЛАН!W26-[1]ОБЩИЙ_ПЛАН!U26</f>
        <v>#REF!</v>
      </c>
      <c r="V26" s="40">
        <v>0</v>
      </c>
      <c r="W26" s="44" t="e">
        <f>[1]ОБЩИЙ_ПЛАН!Y26-[1]ОБЩИЙ_ПЛАН!W26</f>
        <v>#REF!</v>
      </c>
      <c r="X26" s="40">
        <v>0</v>
      </c>
      <c r="Y26" s="44" t="e">
        <f>[1]ОБЩИЙ_ПЛАН!AA26-[1]ОБЩИЙ_ПЛАН!Y26</f>
        <v>#REF!</v>
      </c>
      <c r="Z26" s="40">
        <v>0</v>
      </c>
      <c r="AA26" s="44" t="e">
        <f>[1]ОБЩИЙ_ПЛАН!AC26-[1]ОБЩИЙ_ПЛАН!AA26</f>
        <v>#REF!</v>
      </c>
      <c r="AB26" s="49"/>
      <c r="AC26" s="46">
        <f t="shared" si="4"/>
        <v>0</v>
      </c>
      <c r="AD26" s="47" t="e">
        <f t="shared" si="5"/>
        <v>#REF!</v>
      </c>
      <c r="AE26" s="50"/>
      <c r="AF26" s="46">
        <f t="shared" si="0"/>
        <v>1</v>
      </c>
      <c r="AG26" s="47" t="e">
        <f t="shared" si="1"/>
        <v>#REF!</v>
      </c>
      <c r="AH26" s="19"/>
      <c r="AI26" s="19"/>
    </row>
    <row r="27" spans="1:35" x14ac:dyDescent="0.3">
      <c r="A27" t="str">
        <f>'ОСНОВНОЙ ОТЧЕТ'!A27</f>
        <v>Моск. обл., Ленинский р-н, г. Московский, мкрн. 3, д. 01 (физ. лица)</v>
      </c>
      <c r="B27" s="39">
        <v>0</v>
      </c>
      <c r="C27" s="53">
        <f>IF(ISNA('все данные'!C26),0,'все данные'!C26)-'все данные'!B26</f>
        <v>-19</v>
      </c>
      <c r="D27" s="40">
        <v>0</v>
      </c>
      <c r="E27" s="53">
        <f>IF(ISNA('все данные'!E26),0,'все данные'!E26)-C27</f>
        <v>61</v>
      </c>
      <c r="F27" s="40">
        <v>0</v>
      </c>
      <c r="G27" s="53">
        <f>IF(ISNA('все данные'!G26),0,'все данные'!G26)-'все данные'!E26</f>
        <v>-42</v>
      </c>
      <c r="H27" s="40">
        <v>0</v>
      </c>
      <c r="I27" s="53">
        <f>IF(ISNA('все данные'!I26),0,'все данные'!I26)-'все данные'!G26</f>
        <v>0</v>
      </c>
      <c r="J27" s="40">
        <v>0</v>
      </c>
      <c r="K27" s="53">
        <f>IF(ISNA('все данные'!K26),0,'все данные'!K26)-'все данные'!I26</f>
        <v>0</v>
      </c>
      <c r="L27" s="40">
        <v>0</v>
      </c>
      <c r="M27" s="53">
        <f>IF(ISNA('все данные'!M26),0,'все данные'!M26)-'все данные'!K26</f>
        <v>0</v>
      </c>
      <c r="N27" s="42">
        <f t="shared" si="2"/>
        <v>0</v>
      </c>
      <c r="O27" s="43">
        <f t="shared" si="3"/>
        <v>0</v>
      </c>
      <c r="P27" s="40">
        <v>0</v>
      </c>
      <c r="Q27" s="41" t="e">
        <f>[1]ОБЩИЙ_ПЛАН!S27-[1]ОБЩИЙ_ПЛАН!O27</f>
        <v>#REF!</v>
      </c>
      <c r="R27" s="40">
        <v>0</v>
      </c>
      <c r="S27" s="44" t="e">
        <f>[1]ОБЩИЙ_ПЛАН!U27-[1]ОБЩИЙ_ПЛАН!S27</f>
        <v>#REF!</v>
      </c>
      <c r="T27" s="40">
        <v>0</v>
      </c>
      <c r="U27" s="44" t="e">
        <f>[1]ОБЩИЙ_ПЛАН!W27-[1]ОБЩИЙ_ПЛАН!U27</f>
        <v>#REF!</v>
      </c>
      <c r="V27" s="40">
        <v>0</v>
      </c>
      <c r="W27" s="44" t="e">
        <f>[1]ОБЩИЙ_ПЛАН!Y27-[1]ОБЩИЙ_ПЛАН!W27</f>
        <v>#REF!</v>
      </c>
      <c r="X27" s="40">
        <v>0</v>
      </c>
      <c r="Y27" s="44" t="e">
        <f>[1]ОБЩИЙ_ПЛАН!AA27-[1]ОБЩИЙ_ПЛАН!Y27</f>
        <v>#REF!</v>
      </c>
      <c r="Z27" s="40">
        <v>0</v>
      </c>
      <c r="AA27" s="44" t="e">
        <f>[1]ОБЩИЙ_ПЛАН!AC27-[1]ОБЩИЙ_ПЛАН!AA27</f>
        <v>#REF!</v>
      </c>
      <c r="AB27" s="49"/>
      <c r="AC27" s="46">
        <f t="shared" si="4"/>
        <v>0</v>
      </c>
      <c r="AD27" s="47" t="e">
        <f t="shared" si="5"/>
        <v>#REF!</v>
      </c>
      <c r="AE27" s="50"/>
      <c r="AF27" s="46">
        <f t="shared" si="0"/>
        <v>0</v>
      </c>
      <c r="AG27" s="47" t="e">
        <f t="shared" si="1"/>
        <v>#REF!</v>
      </c>
      <c r="AH27" s="19"/>
      <c r="AI27" s="19"/>
    </row>
    <row r="28" spans="1:35" x14ac:dyDescent="0.3">
      <c r="A28" t="str">
        <f>'ОСНОВНОЙ ОТЧЕТ'!A28</f>
        <v>Моск. обл., Ленинский р-н, г. Московский, мкрн. 3, д. 02 (физ. лица)</v>
      </c>
      <c r="B28" s="39">
        <v>0</v>
      </c>
      <c r="C28" s="53">
        <f>IF(ISNA('все данные'!C27),0,'все данные'!C27)-'все данные'!B27</f>
        <v>5</v>
      </c>
      <c r="D28" s="40">
        <v>0</v>
      </c>
      <c r="E28" s="53">
        <f>IF(ISNA('все данные'!E27),0,'все данные'!E27)-C28</f>
        <v>-1</v>
      </c>
      <c r="F28" s="40">
        <v>0</v>
      </c>
      <c r="G28" s="53">
        <f>IF(ISNA('все данные'!G27),0,'все данные'!G27)-'все данные'!E27</f>
        <v>-4</v>
      </c>
      <c r="H28" s="40">
        <v>0</v>
      </c>
      <c r="I28" s="53">
        <f>IF(ISNA('все данные'!I27),0,'все данные'!I27)-'все данные'!G27</f>
        <v>0</v>
      </c>
      <c r="J28" s="40">
        <v>0</v>
      </c>
      <c r="K28" s="53">
        <f>IF(ISNA('все данные'!K27),0,'все данные'!K27)-'все данные'!I27</f>
        <v>0</v>
      </c>
      <c r="L28" s="40">
        <v>0</v>
      </c>
      <c r="M28" s="53">
        <f>IF(ISNA('все данные'!M27),0,'все данные'!M27)-'все данные'!K27</f>
        <v>0</v>
      </c>
      <c r="N28" s="42">
        <f t="shared" si="2"/>
        <v>0</v>
      </c>
      <c r="O28" s="43">
        <f t="shared" si="3"/>
        <v>0</v>
      </c>
      <c r="P28" s="40">
        <v>0</v>
      </c>
      <c r="Q28" s="41" t="e">
        <f>[1]ОБЩИЙ_ПЛАН!S28-[1]ОБЩИЙ_ПЛАН!O28</f>
        <v>#REF!</v>
      </c>
      <c r="R28" s="40">
        <v>0</v>
      </c>
      <c r="S28" s="44" t="e">
        <f>[1]ОБЩИЙ_ПЛАН!U28-[1]ОБЩИЙ_ПЛАН!S28</f>
        <v>#REF!</v>
      </c>
      <c r="T28" s="40">
        <v>0</v>
      </c>
      <c r="U28" s="44" t="e">
        <f>[1]ОБЩИЙ_ПЛАН!W28-[1]ОБЩИЙ_ПЛАН!U28</f>
        <v>#REF!</v>
      </c>
      <c r="V28" s="40">
        <v>0</v>
      </c>
      <c r="W28" s="44" t="e">
        <f>[1]ОБЩИЙ_ПЛАН!Y28-[1]ОБЩИЙ_ПЛАН!W28</f>
        <v>#REF!</v>
      </c>
      <c r="X28" s="40">
        <v>0</v>
      </c>
      <c r="Y28" s="44" t="e">
        <f>[1]ОБЩИЙ_ПЛАН!AA28-[1]ОБЩИЙ_ПЛАН!Y28</f>
        <v>#REF!</v>
      </c>
      <c r="Z28" s="40">
        <v>0</v>
      </c>
      <c r="AA28" s="44" t="e">
        <f>[1]ОБЩИЙ_ПЛАН!AC28-[1]ОБЩИЙ_ПЛАН!AA28</f>
        <v>#REF!</v>
      </c>
      <c r="AB28" s="49"/>
      <c r="AC28" s="46">
        <f t="shared" si="4"/>
        <v>0</v>
      </c>
      <c r="AD28" s="47" t="e">
        <f t="shared" si="5"/>
        <v>#REF!</v>
      </c>
      <c r="AE28" s="50"/>
      <c r="AF28" s="46">
        <f t="shared" si="0"/>
        <v>0</v>
      </c>
      <c r="AG28" s="47" t="e">
        <f t="shared" si="1"/>
        <v>#REF!</v>
      </c>
      <c r="AH28" s="19"/>
      <c r="AI28" s="19"/>
    </row>
    <row r="29" spans="1:35" x14ac:dyDescent="0.3">
      <c r="A29" t="str">
        <f>'ОСНОВНОЙ ОТЧЕТ'!A29</f>
        <v xml:space="preserve">Моск. обл., Ленинский р-н, г. Московский, мкрн. 3, д. 03 (физ. лица) </v>
      </c>
      <c r="B29" s="39">
        <v>4</v>
      </c>
      <c r="C29" s="53">
        <f>IF(ISNA('все данные'!C28),0,'все данные'!C28)-'все данные'!B28</f>
        <v>-38</v>
      </c>
      <c r="D29" s="40">
        <v>0</v>
      </c>
      <c r="E29" s="53">
        <f>IF(ISNA('все данные'!E28),0,'все данные'!E28)-C29</f>
        <v>42</v>
      </c>
      <c r="F29" s="40">
        <v>0</v>
      </c>
      <c r="G29" s="53">
        <f>IF(ISNA('все данные'!G28),0,'все данные'!G28)-'все данные'!E28</f>
        <v>-4</v>
      </c>
      <c r="H29" s="40">
        <v>0</v>
      </c>
      <c r="I29" s="53">
        <f>IF(ISNA('все данные'!I28),0,'все данные'!I28)-'все данные'!G28</f>
        <v>0</v>
      </c>
      <c r="J29" s="40">
        <v>0</v>
      </c>
      <c r="K29" s="53">
        <f>IF(ISNA('все данные'!K28),0,'все данные'!K28)-'все данные'!I28</f>
        <v>0</v>
      </c>
      <c r="L29" s="40">
        <v>0</v>
      </c>
      <c r="M29" s="53">
        <f>IF(ISNA('все данные'!M28),0,'все данные'!M28)-'все данные'!K28</f>
        <v>0</v>
      </c>
      <c r="N29" s="42">
        <f t="shared" si="2"/>
        <v>4</v>
      </c>
      <c r="O29" s="43">
        <f t="shared" si="3"/>
        <v>0</v>
      </c>
      <c r="P29" s="40">
        <v>0</v>
      </c>
      <c r="Q29" s="41" t="e">
        <f>[1]ОБЩИЙ_ПЛАН!S29-[1]ОБЩИЙ_ПЛАН!O29</f>
        <v>#REF!</v>
      </c>
      <c r="R29" s="40">
        <v>0</v>
      </c>
      <c r="S29" s="44" t="e">
        <f>[1]ОБЩИЙ_ПЛАН!U29-[1]ОБЩИЙ_ПЛАН!S29</f>
        <v>#REF!</v>
      </c>
      <c r="T29" s="40">
        <v>0</v>
      </c>
      <c r="U29" s="44" t="e">
        <f>[1]ОБЩИЙ_ПЛАН!W29-[1]ОБЩИЙ_ПЛАН!U29</f>
        <v>#REF!</v>
      </c>
      <c r="V29" s="40">
        <v>0</v>
      </c>
      <c r="W29" s="44" t="e">
        <f>[1]ОБЩИЙ_ПЛАН!Y29-[1]ОБЩИЙ_ПЛАН!W29</f>
        <v>#REF!</v>
      </c>
      <c r="X29" s="40">
        <v>0</v>
      </c>
      <c r="Y29" s="44" t="e">
        <f>[1]ОБЩИЙ_ПЛАН!AA29-[1]ОБЩИЙ_ПЛАН!Y29</f>
        <v>#REF!</v>
      </c>
      <c r="Z29" s="40">
        <v>0</v>
      </c>
      <c r="AA29" s="44" t="e">
        <f>[1]ОБЩИЙ_ПЛАН!AC29-[1]ОБЩИЙ_ПЛАН!AA29</f>
        <v>#REF!</v>
      </c>
      <c r="AB29" s="49"/>
      <c r="AC29" s="46">
        <f t="shared" si="4"/>
        <v>0</v>
      </c>
      <c r="AD29" s="47" t="e">
        <f t="shared" si="5"/>
        <v>#REF!</v>
      </c>
      <c r="AE29" s="50"/>
      <c r="AF29" s="46">
        <f t="shared" si="0"/>
        <v>4</v>
      </c>
      <c r="AG29" s="47" t="e">
        <f t="shared" si="1"/>
        <v>#REF!</v>
      </c>
      <c r="AH29" s="19"/>
      <c r="AI29" s="19"/>
    </row>
    <row r="30" spans="1:35" x14ac:dyDescent="0.3">
      <c r="A30" t="str">
        <f>'ОСНОВНОЙ ОТЧЕТ'!A30</f>
        <v>Моск. обл., Ленинский р-н, г. Московский, мкрн. 3, д. 11 ( физ. лица)</v>
      </c>
      <c r="B30" s="39">
        <v>12</v>
      </c>
      <c r="C30" s="53">
        <f>IF(ISNA('все данные'!C29),0,'все данные'!C29)-'все данные'!B29</f>
        <v>204</v>
      </c>
      <c r="D30" s="40">
        <v>0</v>
      </c>
      <c r="E30" s="53">
        <f>IF(ISNA('все данные'!E29),0,'все данные'!E29)-C30</f>
        <v>-157</v>
      </c>
      <c r="F30" s="40">
        <v>0</v>
      </c>
      <c r="G30" s="53">
        <f>IF(ISNA('все данные'!G29),0,'все данные'!G29)-'все данные'!E29</f>
        <v>-47</v>
      </c>
      <c r="H30" s="40">
        <v>0</v>
      </c>
      <c r="I30" s="53">
        <f>IF(ISNA('все данные'!I29),0,'все данные'!I29)-'все данные'!G29</f>
        <v>0</v>
      </c>
      <c r="J30" s="40">
        <v>0</v>
      </c>
      <c r="K30" s="53">
        <f>IF(ISNA('все данные'!K29),0,'все данные'!K29)-'все данные'!I29</f>
        <v>0</v>
      </c>
      <c r="L30" s="40">
        <v>0</v>
      </c>
      <c r="M30" s="53">
        <f>IF(ISNA('все данные'!M29),0,'все данные'!M29)-'все данные'!K29</f>
        <v>0</v>
      </c>
      <c r="N30" s="42">
        <f t="shared" si="2"/>
        <v>12</v>
      </c>
      <c r="O30" s="43">
        <f t="shared" si="3"/>
        <v>0</v>
      </c>
      <c r="P30" s="40">
        <v>0</v>
      </c>
      <c r="Q30" s="41" t="e">
        <f>[1]ОБЩИЙ_ПЛАН!S30-[1]ОБЩИЙ_ПЛАН!O30</f>
        <v>#REF!</v>
      </c>
      <c r="R30" s="40">
        <v>0</v>
      </c>
      <c r="S30" s="44" t="e">
        <f>[1]ОБЩИЙ_ПЛАН!U30-[1]ОБЩИЙ_ПЛАН!S30</f>
        <v>#REF!</v>
      </c>
      <c r="T30" s="40">
        <v>0</v>
      </c>
      <c r="U30" s="44" t="e">
        <f>[1]ОБЩИЙ_ПЛАН!W30-[1]ОБЩИЙ_ПЛАН!U30</f>
        <v>#REF!</v>
      </c>
      <c r="V30" s="40">
        <v>0</v>
      </c>
      <c r="W30" s="44" t="e">
        <f>[1]ОБЩИЙ_ПЛАН!Y30-[1]ОБЩИЙ_ПЛАН!W30</f>
        <v>#REF!</v>
      </c>
      <c r="X30" s="40">
        <v>0</v>
      </c>
      <c r="Y30" s="44" t="e">
        <f>[1]ОБЩИЙ_ПЛАН!AA30-[1]ОБЩИЙ_ПЛАН!Y30</f>
        <v>#REF!</v>
      </c>
      <c r="Z30" s="40">
        <v>0</v>
      </c>
      <c r="AA30" s="44" t="e">
        <f>[1]ОБЩИЙ_ПЛАН!AC30-[1]ОБЩИЙ_ПЛАН!AA30</f>
        <v>#REF!</v>
      </c>
      <c r="AB30" s="49"/>
      <c r="AC30" s="46">
        <f t="shared" si="4"/>
        <v>0</v>
      </c>
      <c r="AD30" s="47" t="e">
        <f t="shared" si="5"/>
        <v>#REF!</v>
      </c>
      <c r="AE30" s="50"/>
      <c r="AF30" s="46">
        <f t="shared" si="0"/>
        <v>12</v>
      </c>
      <c r="AG30" s="47" t="e">
        <f t="shared" si="1"/>
        <v>#REF!</v>
      </c>
      <c r="AH30" s="19"/>
      <c r="AI30" s="19"/>
    </row>
    <row r="31" spans="1:35" x14ac:dyDescent="0.3">
      <c r="A31" t="str">
        <f>'ОСНОВНОЙ ОТЧЕТ'!A31</f>
        <v>Моск. обл., Ленинский р-н, г. Московский, мкрн. 3, д. 12 (физ. лица)</v>
      </c>
      <c r="B31" s="39">
        <v>10</v>
      </c>
      <c r="C31" s="53">
        <f>IF(ISNA('все данные'!C30),0,'все данные'!C30)-'все данные'!B30</f>
        <v>-54</v>
      </c>
      <c r="D31" s="40">
        <v>0</v>
      </c>
      <c r="E31" s="53">
        <f>IF(ISNA('все данные'!E30),0,'все данные'!E30)-C31</f>
        <v>54</v>
      </c>
      <c r="F31" s="40">
        <v>0</v>
      </c>
      <c r="G31" s="53" t="e">
        <f>IF(ISNA('все данные'!G30),0,'все данные'!G30)-'все данные'!E30</f>
        <v>#N/A</v>
      </c>
      <c r="H31" s="40">
        <v>0</v>
      </c>
      <c r="I31" s="53">
        <f>IF(ISNA('все данные'!I30),0,'все данные'!I30)-'все данные'!G30</f>
        <v>0</v>
      </c>
      <c r="J31" s="40">
        <v>0</v>
      </c>
      <c r="K31" s="53">
        <f>IF(ISNA('все данные'!K30),0,'все данные'!K30)-'все данные'!I30</f>
        <v>0</v>
      </c>
      <c r="L31" s="40">
        <v>0</v>
      </c>
      <c r="M31" s="53">
        <f>IF(ISNA('все данные'!M30),0,'все данные'!M30)-'все данные'!K30</f>
        <v>0</v>
      </c>
      <c r="N31" s="42">
        <f t="shared" si="2"/>
        <v>10</v>
      </c>
      <c r="O31" s="43" t="e">
        <f t="shared" si="3"/>
        <v>#N/A</v>
      </c>
      <c r="P31" s="40">
        <v>0</v>
      </c>
      <c r="Q31" s="41">
        <f>[1]ОБЩИЙ_ПЛАН!S31-[1]ОБЩИЙ_ПЛАН!O31</f>
        <v>0</v>
      </c>
      <c r="R31" s="40">
        <v>0</v>
      </c>
      <c r="S31" s="44">
        <f>[1]ОБЩИЙ_ПЛАН!U31-[1]ОБЩИЙ_ПЛАН!S31</f>
        <v>0</v>
      </c>
      <c r="T31" s="40">
        <v>0</v>
      </c>
      <c r="U31" s="44">
        <f>[1]ОБЩИЙ_ПЛАН!W31-[1]ОБЩИЙ_ПЛАН!U31</f>
        <v>0</v>
      </c>
      <c r="V31" s="40">
        <v>0</v>
      </c>
      <c r="W31" s="44">
        <f>[1]ОБЩИЙ_ПЛАН!Y31-[1]ОБЩИЙ_ПЛАН!W31</f>
        <v>0</v>
      </c>
      <c r="X31" s="40">
        <v>0</v>
      </c>
      <c r="Y31" s="44">
        <f>[1]ОБЩИЙ_ПЛАН!AA31-[1]ОБЩИЙ_ПЛАН!Y31</f>
        <v>0</v>
      </c>
      <c r="Z31" s="40">
        <v>0</v>
      </c>
      <c r="AA31" s="44">
        <f>[1]ОБЩИЙ_ПЛАН!AC31-[1]ОБЩИЙ_ПЛАН!AA31</f>
        <v>0</v>
      </c>
      <c r="AB31" s="49"/>
      <c r="AC31" s="46">
        <f t="shared" si="4"/>
        <v>0</v>
      </c>
      <c r="AD31" s="47">
        <f t="shared" si="5"/>
        <v>0</v>
      </c>
      <c r="AE31" s="50"/>
      <c r="AF31" s="46">
        <f t="shared" si="0"/>
        <v>10</v>
      </c>
      <c r="AG31" s="47" t="e">
        <f t="shared" si="1"/>
        <v>#N/A</v>
      </c>
      <c r="AH31" s="19"/>
      <c r="AI31" s="19"/>
    </row>
    <row r="32" spans="1:35" x14ac:dyDescent="0.3">
      <c r="A32" t="str">
        <f>'ОСНОВНОЙ ОТЧЕТ'!A32</f>
        <v>Моск. обл., Ленинский р-н, г. Московский, мкрн. 3, д. 13 (физ. лица)</v>
      </c>
      <c r="B32" s="39">
        <v>4</v>
      </c>
      <c r="C32" s="53">
        <f>IF(ISNA('все данные'!C31),0,'все данные'!C31)-'все данные'!B31</f>
        <v>-188</v>
      </c>
      <c r="D32" s="40">
        <v>0</v>
      </c>
      <c r="E32" s="53">
        <f>IF(ISNA('все данные'!E31),0,'все данные'!E31)-C32</f>
        <v>188</v>
      </c>
      <c r="F32" s="40">
        <v>0</v>
      </c>
      <c r="G32" s="53" t="e">
        <f>IF(ISNA('все данные'!G31),0,'все данные'!G31)-'все данные'!E31</f>
        <v>#N/A</v>
      </c>
      <c r="H32" s="40">
        <v>0</v>
      </c>
      <c r="I32" s="53">
        <f>IF(ISNA('все данные'!I31),0,'все данные'!I31)-'все данные'!G31</f>
        <v>0</v>
      </c>
      <c r="J32" s="40">
        <v>0</v>
      </c>
      <c r="K32" s="53">
        <f>IF(ISNA('все данные'!K31),0,'все данные'!K31)-'все данные'!I31</f>
        <v>0</v>
      </c>
      <c r="L32" s="40">
        <v>0</v>
      </c>
      <c r="M32" s="53">
        <f>IF(ISNA('все данные'!M31),0,'все данные'!M31)-'все данные'!K31</f>
        <v>0</v>
      </c>
      <c r="N32" s="42">
        <f t="shared" si="2"/>
        <v>4</v>
      </c>
      <c r="O32" s="43" t="e">
        <f t="shared" si="3"/>
        <v>#N/A</v>
      </c>
      <c r="P32" s="40">
        <v>0</v>
      </c>
      <c r="Q32" s="41">
        <f>[1]ОБЩИЙ_ПЛАН!S32-[1]ОБЩИЙ_ПЛАН!O32</f>
        <v>0</v>
      </c>
      <c r="R32" s="40">
        <v>0</v>
      </c>
      <c r="S32" s="44">
        <f>[1]ОБЩИЙ_ПЛАН!U32-[1]ОБЩИЙ_ПЛАН!S32</f>
        <v>0</v>
      </c>
      <c r="T32" s="40">
        <v>0</v>
      </c>
      <c r="U32" s="44">
        <f>[1]ОБЩИЙ_ПЛАН!W32-[1]ОБЩИЙ_ПЛАН!U32</f>
        <v>0</v>
      </c>
      <c r="V32" s="40">
        <v>0</v>
      </c>
      <c r="W32" s="44">
        <f>[1]ОБЩИЙ_ПЛАН!Y32-[1]ОБЩИЙ_ПЛАН!W32</f>
        <v>0</v>
      </c>
      <c r="X32" s="40">
        <v>0</v>
      </c>
      <c r="Y32" s="44">
        <f>[1]ОБЩИЙ_ПЛАН!AA32-[1]ОБЩИЙ_ПЛАН!Y32</f>
        <v>0</v>
      </c>
      <c r="Z32" s="40">
        <v>0</v>
      </c>
      <c r="AA32" s="44">
        <f>[1]ОБЩИЙ_ПЛАН!AC32-[1]ОБЩИЙ_ПЛАН!AA32</f>
        <v>0</v>
      </c>
      <c r="AB32" s="49"/>
      <c r="AC32" s="46">
        <f t="shared" si="4"/>
        <v>0</v>
      </c>
      <c r="AD32" s="47">
        <f t="shared" si="5"/>
        <v>0</v>
      </c>
      <c r="AE32" s="50"/>
      <c r="AF32" s="46">
        <f t="shared" si="0"/>
        <v>4</v>
      </c>
      <c r="AG32" s="47" t="e">
        <f t="shared" si="1"/>
        <v>#N/A</v>
      </c>
      <c r="AH32" s="19"/>
      <c r="AI32" s="19"/>
    </row>
    <row r="33" spans="1:35" x14ac:dyDescent="0.3">
      <c r="A33" t="str">
        <f>'ОСНОВНОЙ ОТЧЕТ'!A33</f>
        <v>Москва, 1-й Красногвардейский пр-д, д. 9_VOIP</v>
      </c>
      <c r="B33" s="39">
        <v>5</v>
      </c>
      <c r="C33" s="53">
        <f>IF(ISNA('все данные'!C32),0,'все данные'!C32)-'все данные'!B32</f>
        <v>0</v>
      </c>
      <c r="D33" s="40">
        <v>0</v>
      </c>
      <c r="E33" s="53">
        <f>IF(ISNA('все данные'!E32),0,'все данные'!E32)-C33</f>
        <v>0</v>
      </c>
      <c r="F33" s="40">
        <v>0</v>
      </c>
      <c r="G33" s="53" t="e">
        <f>IF(ISNA('все данные'!G32),0,'все данные'!G32)-'все данные'!E32</f>
        <v>#N/A</v>
      </c>
      <c r="H33" s="40">
        <v>0</v>
      </c>
      <c r="I33" s="53">
        <f>IF(ISNA('все данные'!I32),0,'все данные'!I32)-'все данные'!G32</f>
        <v>0</v>
      </c>
      <c r="J33" s="40">
        <v>0</v>
      </c>
      <c r="K33" s="53">
        <f>IF(ISNA('все данные'!K32),0,'все данные'!K32)-'все данные'!I32</f>
        <v>0</v>
      </c>
      <c r="L33" s="40">
        <v>0</v>
      </c>
      <c r="M33" s="53">
        <f>IF(ISNA('все данные'!M32),0,'все данные'!M32)-'все данные'!K32</f>
        <v>0</v>
      </c>
      <c r="N33" s="42">
        <f t="shared" si="2"/>
        <v>5</v>
      </c>
      <c r="O33" s="43" t="e">
        <f t="shared" si="3"/>
        <v>#N/A</v>
      </c>
      <c r="P33" s="40">
        <v>0</v>
      </c>
      <c r="Q33" s="41">
        <f>[1]ОБЩИЙ_ПЛАН!S33-[1]ОБЩИЙ_ПЛАН!O33</f>
        <v>0</v>
      </c>
      <c r="R33" s="40">
        <v>0</v>
      </c>
      <c r="S33" s="44">
        <f>[1]ОБЩИЙ_ПЛАН!U33-[1]ОБЩИЙ_ПЛАН!S33</f>
        <v>0</v>
      </c>
      <c r="T33" s="40">
        <v>0</v>
      </c>
      <c r="U33" s="44">
        <f>[1]ОБЩИЙ_ПЛАН!W33-[1]ОБЩИЙ_ПЛАН!U33</f>
        <v>0</v>
      </c>
      <c r="V33" s="40">
        <v>0</v>
      </c>
      <c r="W33" s="44">
        <f>[1]ОБЩИЙ_ПЛАН!Y33-[1]ОБЩИЙ_ПЛАН!W33</f>
        <v>0</v>
      </c>
      <c r="X33" s="40">
        <v>0</v>
      </c>
      <c r="Y33" s="44">
        <f>[1]ОБЩИЙ_ПЛАН!AA33-[1]ОБЩИЙ_ПЛАН!Y33</f>
        <v>0</v>
      </c>
      <c r="Z33" s="40">
        <v>0</v>
      </c>
      <c r="AA33" s="44">
        <f>[1]ОБЩИЙ_ПЛАН!AC33-[1]ОБЩИЙ_ПЛАН!AA33</f>
        <v>0</v>
      </c>
      <c r="AB33" s="49"/>
      <c r="AC33" s="46">
        <f t="shared" si="4"/>
        <v>0</v>
      </c>
      <c r="AD33" s="47">
        <f t="shared" si="5"/>
        <v>0</v>
      </c>
      <c r="AE33" s="50"/>
      <c r="AF33" s="46">
        <f t="shared" si="0"/>
        <v>5</v>
      </c>
      <c r="AG33" s="47" t="e">
        <f t="shared" si="1"/>
        <v>#N/A</v>
      </c>
      <c r="AH33" s="19"/>
      <c r="AI33" s="19"/>
    </row>
    <row r="34" spans="1:35" x14ac:dyDescent="0.3">
      <c r="A34" t="str">
        <f>'ОСНОВНОЙ ОТЧЕТ'!A34</f>
        <v>Москва, 1-й Нагатинский проезд, д. 2, стр. 7</v>
      </c>
      <c r="B34" s="39">
        <v>9</v>
      </c>
      <c r="C34" s="53">
        <f>IF(ISNA('все данные'!C33),0,'все данные'!C33)-'все данные'!B33</f>
        <v>-3</v>
      </c>
      <c r="D34" s="40">
        <v>0</v>
      </c>
      <c r="E34" s="53">
        <f>IF(ISNA('все данные'!E33),0,'все данные'!E33)-C34</f>
        <v>4</v>
      </c>
      <c r="F34" s="40">
        <v>0</v>
      </c>
      <c r="G34" s="53">
        <f>IF(ISNA('все данные'!G33),0,'все данные'!G33)-'все данные'!E33</f>
        <v>-1</v>
      </c>
      <c r="H34" s="40">
        <v>0</v>
      </c>
      <c r="I34" s="53">
        <f>IF(ISNA('все данные'!I33),0,'все данные'!I33)-'все данные'!G33</f>
        <v>0</v>
      </c>
      <c r="J34" s="40">
        <v>0</v>
      </c>
      <c r="K34" s="53">
        <f>IF(ISNA('все данные'!K33),0,'все данные'!K33)-'все данные'!I33</f>
        <v>0</v>
      </c>
      <c r="L34" s="40">
        <v>0</v>
      </c>
      <c r="M34" s="53">
        <f>IF(ISNA('все данные'!M33),0,'все данные'!M33)-'все данные'!K33</f>
        <v>0</v>
      </c>
      <c r="N34" s="42">
        <f t="shared" si="2"/>
        <v>9</v>
      </c>
      <c r="O34" s="43">
        <f t="shared" si="3"/>
        <v>0</v>
      </c>
      <c r="P34" s="40">
        <v>0</v>
      </c>
      <c r="Q34" s="41" t="e">
        <f>[1]ОБЩИЙ_ПЛАН!S34-[1]ОБЩИЙ_ПЛАН!O34</f>
        <v>#REF!</v>
      </c>
      <c r="R34" s="40">
        <v>0</v>
      </c>
      <c r="S34" s="44" t="e">
        <f>[1]ОБЩИЙ_ПЛАН!U34-[1]ОБЩИЙ_ПЛАН!S34</f>
        <v>#REF!</v>
      </c>
      <c r="T34" s="40">
        <v>0</v>
      </c>
      <c r="U34" s="44" t="e">
        <f>[1]ОБЩИЙ_ПЛАН!W34-[1]ОБЩИЙ_ПЛАН!U34</f>
        <v>#REF!</v>
      </c>
      <c r="V34" s="40">
        <v>0</v>
      </c>
      <c r="W34" s="44" t="e">
        <f>[1]ОБЩИЙ_ПЛАН!Y34-[1]ОБЩИЙ_ПЛАН!W34</f>
        <v>#REF!</v>
      </c>
      <c r="X34" s="40">
        <v>0</v>
      </c>
      <c r="Y34" s="44" t="e">
        <f>[1]ОБЩИЙ_ПЛАН!AA34-[1]ОБЩИЙ_ПЛАН!Y34</f>
        <v>#REF!</v>
      </c>
      <c r="Z34" s="40">
        <v>0</v>
      </c>
      <c r="AA34" s="44" t="e">
        <f>[1]ОБЩИЙ_ПЛАН!AC34-[1]ОБЩИЙ_ПЛАН!AA34</f>
        <v>#REF!</v>
      </c>
      <c r="AB34" s="49"/>
      <c r="AC34" s="46">
        <f t="shared" si="4"/>
        <v>0</v>
      </c>
      <c r="AD34" s="47" t="e">
        <f t="shared" si="5"/>
        <v>#REF!</v>
      </c>
      <c r="AE34" s="50"/>
      <c r="AF34" s="46">
        <f t="shared" si="0"/>
        <v>9</v>
      </c>
      <c r="AG34" s="47" t="e">
        <f t="shared" si="1"/>
        <v>#REF!</v>
      </c>
      <c r="AH34" s="19"/>
      <c r="AI34" s="19"/>
    </row>
    <row r="35" spans="1:35" x14ac:dyDescent="0.3">
      <c r="A35" t="str">
        <f>'ОСНОВНОЙ ОТЧЕТ'!A35</f>
        <v>Москва, 2-я Квесисская ул., д. 20, корп. 1 (физ. лица)</v>
      </c>
      <c r="B35" s="39">
        <v>9</v>
      </c>
      <c r="C35" s="53">
        <f>IF(ISNA('все данные'!C34),0,'все данные'!C34)-'все данные'!B34</f>
        <v>-5</v>
      </c>
      <c r="D35" s="40">
        <v>0</v>
      </c>
      <c r="E35" s="53">
        <f>IF(ISNA('все данные'!E34),0,'все данные'!E34)-C35</f>
        <v>19</v>
      </c>
      <c r="F35" s="40">
        <v>0</v>
      </c>
      <c r="G35" s="53">
        <f>IF(ISNA('все данные'!G34),0,'все данные'!G34)-'все данные'!E34</f>
        <v>-14</v>
      </c>
      <c r="H35" s="40">
        <v>0</v>
      </c>
      <c r="I35" s="53">
        <f>IF(ISNA('все данные'!I34),0,'все данные'!I34)-'все данные'!G34</f>
        <v>0</v>
      </c>
      <c r="J35" s="40">
        <v>0</v>
      </c>
      <c r="K35" s="53">
        <f>IF(ISNA('все данные'!K34),0,'все данные'!K34)-'все данные'!I34</f>
        <v>0</v>
      </c>
      <c r="L35" s="40">
        <v>0</v>
      </c>
      <c r="M35" s="53">
        <f>IF(ISNA('все данные'!M34),0,'все данные'!M34)-'все данные'!K34</f>
        <v>0</v>
      </c>
      <c r="N35" s="42">
        <f t="shared" si="2"/>
        <v>9</v>
      </c>
      <c r="O35" s="43">
        <f t="shared" si="3"/>
        <v>0</v>
      </c>
      <c r="P35" s="40">
        <v>0</v>
      </c>
      <c r="Q35" s="41" t="e">
        <f>[1]ОБЩИЙ_ПЛАН!S35-[1]ОБЩИЙ_ПЛАН!O35</f>
        <v>#REF!</v>
      </c>
      <c r="R35" s="40">
        <v>0</v>
      </c>
      <c r="S35" s="44" t="e">
        <f>[1]ОБЩИЙ_ПЛАН!U35-[1]ОБЩИЙ_ПЛАН!S35</f>
        <v>#REF!</v>
      </c>
      <c r="T35" s="40">
        <v>0</v>
      </c>
      <c r="U35" s="44" t="e">
        <f>[1]ОБЩИЙ_ПЛАН!W35-[1]ОБЩИЙ_ПЛАН!U35</f>
        <v>#REF!</v>
      </c>
      <c r="V35" s="40">
        <v>0</v>
      </c>
      <c r="W35" s="44" t="e">
        <f>[1]ОБЩИЙ_ПЛАН!Y35-[1]ОБЩИЙ_ПЛАН!W35</f>
        <v>#REF!</v>
      </c>
      <c r="X35" s="40">
        <v>0</v>
      </c>
      <c r="Y35" s="44" t="e">
        <f>[1]ОБЩИЙ_ПЛАН!AA35-[1]ОБЩИЙ_ПЛАН!Y35</f>
        <v>#REF!</v>
      </c>
      <c r="Z35" s="40">
        <v>0</v>
      </c>
      <c r="AA35" s="44" t="e">
        <f>[1]ОБЩИЙ_ПЛАН!AC35-[1]ОБЩИЙ_ПЛАН!AA35</f>
        <v>#REF!</v>
      </c>
      <c r="AB35" s="49"/>
      <c r="AC35" s="46">
        <f t="shared" si="4"/>
        <v>0</v>
      </c>
      <c r="AD35" s="47" t="e">
        <f t="shared" si="5"/>
        <v>#REF!</v>
      </c>
      <c r="AE35" s="50"/>
      <c r="AF35" s="46">
        <f t="shared" si="0"/>
        <v>9</v>
      </c>
      <c r="AG35" s="47" t="e">
        <f t="shared" si="1"/>
        <v>#REF!</v>
      </c>
      <c r="AH35" s="19"/>
      <c r="AI35" s="19"/>
    </row>
    <row r="36" spans="1:35" x14ac:dyDescent="0.3">
      <c r="A36" t="str">
        <f>'ОСНОВНОЙ ОТЧЕТ'!A36</f>
        <v>Москва, 3-я Тверская-Ямская ул., д. 10 (физ. лица)</v>
      </c>
      <c r="B36" s="39">
        <v>0</v>
      </c>
      <c r="C36" s="53">
        <f>IF(ISNA('все данные'!C35),0,'все данные'!C35)-'все данные'!B35</f>
        <v>-1</v>
      </c>
      <c r="D36" s="40">
        <v>0</v>
      </c>
      <c r="E36" s="53">
        <f>IF(ISNA('все данные'!E35),0,'все данные'!E35)-C36</f>
        <v>4</v>
      </c>
      <c r="F36" s="40">
        <v>0</v>
      </c>
      <c r="G36" s="53">
        <f>IF(ISNA('все данные'!G35),0,'все данные'!G35)-'все данные'!E35</f>
        <v>-3</v>
      </c>
      <c r="H36" s="40">
        <v>0</v>
      </c>
      <c r="I36" s="53">
        <f>IF(ISNA('все данные'!I35),0,'все данные'!I35)-'все данные'!G35</f>
        <v>0</v>
      </c>
      <c r="J36" s="40">
        <v>0</v>
      </c>
      <c r="K36" s="53">
        <f>IF(ISNA('все данные'!K35),0,'все данные'!K35)-'все данные'!I35</f>
        <v>0</v>
      </c>
      <c r="L36" s="40">
        <v>0</v>
      </c>
      <c r="M36" s="53">
        <f>IF(ISNA('все данные'!M35),0,'все данные'!M35)-'все данные'!K35</f>
        <v>0</v>
      </c>
      <c r="N36" s="42">
        <f t="shared" si="2"/>
        <v>0</v>
      </c>
      <c r="O36" s="43">
        <f t="shared" si="3"/>
        <v>0</v>
      </c>
      <c r="P36" s="40">
        <v>0</v>
      </c>
      <c r="Q36" s="41" t="e">
        <f>[1]ОБЩИЙ_ПЛАН!S36-[1]ОБЩИЙ_ПЛАН!O36</f>
        <v>#REF!</v>
      </c>
      <c r="R36" s="40">
        <v>0</v>
      </c>
      <c r="S36" s="44" t="e">
        <f>[1]ОБЩИЙ_ПЛАН!U36-[1]ОБЩИЙ_ПЛАН!S36</f>
        <v>#REF!</v>
      </c>
      <c r="T36" s="40">
        <v>0</v>
      </c>
      <c r="U36" s="44" t="e">
        <f>[1]ОБЩИЙ_ПЛАН!W36-[1]ОБЩИЙ_ПЛАН!U36</f>
        <v>#REF!</v>
      </c>
      <c r="V36" s="40">
        <v>0</v>
      </c>
      <c r="W36" s="44" t="e">
        <f>[1]ОБЩИЙ_ПЛАН!Y36-[1]ОБЩИЙ_ПЛАН!W36</f>
        <v>#REF!</v>
      </c>
      <c r="X36" s="40">
        <v>0</v>
      </c>
      <c r="Y36" s="44" t="e">
        <f>[1]ОБЩИЙ_ПЛАН!AA36-[1]ОБЩИЙ_ПЛАН!Y36</f>
        <v>#REF!</v>
      </c>
      <c r="Z36" s="40">
        <v>0</v>
      </c>
      <c r="AA36" s="44" t="e">
        <f>[1]ОБЩИЙ_ПЛАН!AC36-[1]ОБЩИЙ_ПЛАН!AA36</f>
        <v>#REF!</v>
      </c>
      <c r="AB36" s="49"/>
      <c r="AC36" s="46">
        <f t="shared" si="4"/>
        <v>0</v>
      </c>
      <c r="AD36" s="47" t="e">
        <f t="shared" si="5"/>
        <v>#REF!</v>
      </c>
      <c r="AE36" s="50"/>
      <c r="AF36" s="46">
        <f t="shared" si="0"/>
        <v>0</v>
      </c>
      <c r="AG36" s="47" t="e">
        <f t="shared" si="1"/>
        <v>#REF!</v>
      </c>
      <c r="AH36" s="19"/>
      <c r="AI36" s="19"/>
    </row>
    <row r="37" spans="1:35" x14ac:dyDescent="0.3">
      <c r="A37" t="str">
        <f>'ОСНОВНОЙ ОТЧЕТ'!A37</f>
        <v>Москва, 3-я Фрунзенская ул., д. 5, корп. 1 (физ. лица)</v>
      </c>
      <c r="B37" s="39">
        <v>0</v>
      </c>
      <c r="C37" s="53">
        <f>IF(ISNA('все данные'!C36),0,'все данные'!C36)-'все данные'!B36</f>
        <v>-7</v>
      </c>
      <c r="D37" s="40">
        <v>0</v>
      </c>
      <c r="E37" s="53">
        <f>IF(ISNA('все данные'!E36),0,'все данные'!E36)-C37</f>
        <v>17</v>
      </c>
      <c r="F37" s="40">
        <v>0</v>
      </c>
      <c r="G37" s="53">
        <f>IF(ISNA('все данные'!G36),0,'все данные'!G36)-'все данные'!E36</f>
        <v>-10</v>
      </c>
      <c r="H37" s="40">
        <v>0</v>
      </c>
      <c r="I37" s="53">
        <f>IF(ISNA('все данные'!I36),0,'все данные'!I36)-'все данные'!G36</f>
        <v>0</v>
      </c>
      <c r="J37" s="40">
        <v>0</v>
      </c>
      <c r="K37" s="53">
        <f>IF(ISNA('все данные'!K36),0,'все данные'!K36)-'все данные'!I36</f>
        <v>0</v>
      </c>
      <c r="L37" s="40">
        <v>0</v>
      </c>
      <c r="M37" s="53">
        <f>IF(ISNA('все данные'!M36),0,'все данные'!M36)-'все данные'!K36</f>
        <v>0</v>
      </c>
      <c r="N37" s="42">
        <f t="shared" si="2"/>
        <v>0</v>
      </c>
      <c r="O37" s="43">
        <f t="shared" si="3"/>
        <v>0</v>
      </c>
      <c r="P37" s="40">
        <v>0</v>
      </c>
      <c r="Q37" s="41" t="e">
        <f>[1]ОБЩИЙ_ПЛАН!S37-[1]ОБЩИЙ_ПЛАН!O37</f>
        <v>#REF!</v>
      </c>
      <c r="R37" s="40">
        <v>0</v>
      </c>
      <c r="S37" s="44" t="e">
        <f>[1]ОБЩИЙ_ПЛАН!U37-[1]ОБЩИЙ_ПЛАН!S37</f>
        <v>#REF!</v>
      </c>
      <c r="T37" s="40">
        <v>0</v>
      </c>
      <c r="U37" s="44" t="e">
        <f>[1]ОБЩИЙ_ПЛАН!W37-[1]ОБЩИЙ_ПЛАН!U37</f>
        <v>#REF!</v>
      </c>
      <c r="V37" s="40">
        <v>0</v>
      </c>
      <c r="W37" s="44" t="e">
        <f>[1]ОБЩИЙ_ПЛАН!Y37-[1]ОБЩИЙ_ПЛАН!W37</f>
        <v>#REF!</v>
      </c>
      <c r="X37" s="40">
        <v>0</v>
      </c>
      <c r="Y37" s="44" t="e">
        <f>[1]ОБЩИЙ_ПЛАН!AA37-[1]ОБЩИЙ_ПЛАН!Y37</f>
        <v>#REF!</v>
      </c>
      <c r="Z37" s="40">
        <v>0</v>
      </c>
      <c r="AA37" s="44" t="e">
        <f>[1]ОБЩИЙ_ПЛАН!AC37-[1]ОБЩИЙ_ПЛАН!AA37</f>
        <v>#REF!</v>
      </c>
      <c r="AB37" s="49"/>
      <c r="AC37" s="46">
        <f t="shared" si="4"/>
        <v>0</v>
      </c>
      <c r="AD37" s="47" t="e">
        <f t="shared" si="5"/>
        <v>#REF!</v>
      </c>
      <c r="AE37" s="50"/>
      <c r="AF37" s="46">
        <f t="shared" si="0"/>
        <v>0</v>
      </c>
      <c r="AG37" s="47" t="e">
        <f t="shared" si="1"/>
        <v>#REF!</v>
      </c>
      <c r="AH37" s="19"/>
      <c r="AI37" s="19"/>
    </row>
    <row r="38" spans="1:35" x14ac:dyDescent="0.3">
      <c r="A38">
        <f>'ОСНОВНОЙ ОТЧЕТ'!A38</f>
        <v>0</v>
      </c>
      <c r="B38" s="39">
        <v>0</v>
      </c>
      <c r="C38" s="53" t="e">
        <f>IF(ISNA('все данные'!C37),0,'все данные'!C37)-'все данные'!B37</f>
        <v>#N/A</v>
      </c>
      <c r="D38" s="53">
        <f>IF(ISNA('все данные'!E37),0,'все данные'!E37)-B38</f>
        <v>0</v>
      </c>
      <c r="E38" s="40">
        <v>1</v>
      </c>
      <c r="F38" s="51">
        <f>IF(ISNA('все данные'!G37),0,'все данные'!G37)</f>
        <v>0</v>
      </c>
      <c r="G38" s="53" t="e">
        <f>IF(ISNA('все данные'!G37),0,'все данные'!G37)-'все данные'!E37</f>
        <v>#N/A</v>
      </c>
      <c r="H38" s="51">
        <f>IF(ISNA('все данные'!I37),0,'все данные'!I37)</f>
        <v>0</v>
      </c>
      <c r="I38" s="53">
        <f>IF(ISNA('все данные'!I37),0,'все данные'!I37)-'все данные'!G37</f>
        <v>0</v>
      </c>
      <c r="J38" s="51">
        <f>IF(ISNA('все данные'!K37),0,'все данные'!K37)</f>
        <v>0</v>
      </c>
      <c r="K38" s="53">
        <f>IF(ISNA('все данные'!K37),0,'все данные'!K37)-'все данные'!I37</f>
        <v>0</v>
      </c>
      <c r="L38" s="51">
        <f>IF(ISNA('все данные'!M37),0,'все данные'!M37)</f>
        <v>0</v>
      </c>
      <c r="M38" s="53">
        <f>IF(ISNA('все данные'!M37),0,'все данные'!M37)-'все данные'!K37</f>
        <v>0</v>
      </c>
      <c r="N38" s="43">
        <f t="shared" ref="N38:N50" si="6">B38+D38+F38+H38+J38+L38</f>
        <v>0</v>
      </c>
      <c r="O38" s="40">
        <v>1</v>
      </c>
      <c r="P38" s="41" t="e">
        <f>[1]ОБЩИЙ_ПЛАН!S38-[1]ОБЩИЙ_ПЛАН!O38</f>
        <v>#REF!</v>
      </c>
      <c r="Q38" s="40">
        <v>1</v>
      </c>
      <c r="R38" s="44" t="e">
        <f>[1]ОБЩИЙ_ПЛАН!U38-[1]ОБЩИЙ_ПЛАН!S38</f>
        <v>#REF!</v>
      </c>
      <c r="S38" s="40">
        <v>1</v>
      </c>
      <c r="T38" s="44" t="e">
        <f>[1]ОБЩИЙ_ПЛАН!W38-[1]ОБЩИЙ_ПЛАН!U38</f>
        <v>#REF!</v>
      </c>
      <c r="U38" s="40">
        <v>1</v>
      </c>
      <c r="V38" s="44" t="e">
        <f>[1]ОБЩИЙ_ПЛАН!Y38-[1]ОБЩИЙ_ПЛАН!W38</f>
        <v>#REF!</v>
      </c>
      <c r="W38" s="40">
        <v>1</v>
      </c>
      <c r="X38" s="44" t="e">
        <f>[1]ОБЩИЙ_ПЛАН!AA38-[1]ОБЩИЙ_ПЛАН!Y38</f>
        <v>#REF!</v>
      </c>
      <c r="Y38" s="40">
        <v>1</v>
      </c>
      <c r="Z38" s="44" t="e">
        <f>[1]ОБЩИЙ_ПЛАН!AC38-[1]ОБЩИЙ_ПЛАН!AA38</f>
        <v>#REF!</v>
      </c>
      <c r="AA38" s="49"/>
      <c r="AB38" s="46">
        <f t="shared" ref="AB38:AB50" si="7">Y38+W38+U38+S38+Q38+O38</f>
        <v>6</v>
      </c>
      <c r="AC38" s="47" t="e">
        <f t="shared" ref="AC38:AC50" si="8">P38+R38+T38+V38+X38+Z38</f>
        <v>#REF!</v>
      </c>
      <c r="AD38" s="50"/>
      <c r="AE38" s="46">
        <f t="shared" ref="AE38:AE50" si="9">M38+AB38</f>
        <v>6</v>
      </c>
      <c r="AF38" s="47" t="e">
        <f t="shared" ref="AF38:AF50" si="10">AC38+N38</f>
        <v>#REF!</v>
      </c>
      <c r="AG38" s="19"/>
      <c r="AH38" s="19"/>
    </row>
    <row r="39" spans="1:35" x14ac:dyDescent="0.3">
      <c r="A39">
        <f>'ОСНОВНОЙ ОТЧЕТ'!A39</f>
        <v>0</v>
      </c>
      <c r="B39" s="39">
        <v>0</v>
      </c>
      <c r="C39" s="53" t="e">
        <f>IF(ISNA('все данные'!C38),0,'все данные'!C38)-'все данные'!B38</f>
        <v>#N/A</v>
      </c>
      <c r="D39" s="53">
        <f>IF(ISNA('все данные'!E38),0,'все данные'!E38)-B39</f>
        <v>0</v>
      </c>
      <c r="E39" s="40">
        <v>2</v>
      </c>
      <c r="F39" s="51">
        <f>IF(ISNA('все данные'!G38),0,'все данные'!G38)</f>
        <v>0</v>
      </c>
      <c r="G39" s="53" t="e">
        <f>IF(ISNA('все данные'!G38),0,'все данные'!G38)-'все данные'!E38</f>
        <v>#N/A</v>
      </c>
      <c r="H39" s="51">
        <f>IF(ISNA('все данные'!I38),0,'все данные'!I38)</f>
        <v>0</v>
      </c>
      <c r="I39" s="53">
        <f>IF(ISNA('все данные'!I38),0,'все данные'!I38)-'все данные'!G38</f>
        <v>0</v>
      </c>
      <c r="J39" s="51">
        <f>IF(ISNA('все данные'!K38),0,'все данные'!K38)</f>
        <v>0</v>
      </c>
      <c r="K39" s="53">
        <f>IF(ISNA('все данные'!K38),0,'все данные'!K38)-'все данные'!I38</f>
        <v>0</v>
      </c>
      <c r="L39" s="51">
        <f>IF(ISNA('все данные'!M38),0,'все данные'!M38)</f>
        <v>0</v>
      </c>
      <c r="M39" s="53">
        <f>IF(ISNA('все данные'!M38),0,'все данные'!M38)-'все данные'!K38</f>
        <v>0</v>
      </c>
      <c r="N39" s="43">
        <f t="shared" si="6"/>
        <v>0</v>
      </c>
      <c r="O39" s="40">
        <v>2</v>
      </c>
      <c r="P39" s="41" t="e">
        <f>[1]ОБЩИЙ_ПЛАН!S39-[1]ОБЩИЙ_ПЛАН!O39</f>
        <v>#REF!</v>
      </c>
      <c r="Q39" s="40">
        <v>2</v>
      </c>
      <c r="R39" s="44" t="e">
        <f>[1]ОБЩИЙ_ПЛАН!U39-[1]ОБЩИЙ_ПЛАН!S39</f>
        <v>#REF!</v>
      </c>
      <c r="S39" s="40">
        <v>2</v>
      </c>
      <c r="T39" s="44" t="e">
        <f>[1]ОБЩИЙ_ПЛАН!W39-[1]ОБЩИЙ_ПЛАН!U39</f>
        <v>#REF!</v>
      </c>
      <c r="U39" s="40">
        <v>2</v>
      </c>
      <c r="V39" s="44" t="e">
        <f>[1]ОБЩИЙ_ПЛАН!Y39-[1]ОБЩИЙ_ПЛАН!W39</f>
        <v>#REF!</v>
      </c>
      <c r="W39" s="40">
        <v>2</v>
      </c>
      <c r="X39" s="44" t="e">
        <f>[1]ОБЩИЙ_ПЛАН!AA39-[1]ОБЩИЙ_ПЛАН!Y39</f>
        <v>#REF!</v>
      </c>
      <c r="Y39" s="40">
        <v>2</v>
      </c>
      <c r="Z39" s="44" t="e">
        <f>[1]ОБЩИЙ_ПЛАН!AC39-[1]ОБЩИЙ_ПЛАН!AA39</f>
        <v>#REF!</v>
      </c>
      <c r="AA39" s="49"/>
      <c r="AB39" s="46">
        <f t="shared" si="7"/>
        <v>12</v>
      </c>
      <c r="AC39" s="47" t="e">
        <f t="shared" si="8"/>
        <v>#REF!</v>
      </c>
      <c r="AD39" s="50"/>
      <c r="AE39" s="46">
        <f t="shared" si="9"/>
        <v>12</v>
      </c>
      <c r="AF39" s="47" t="e">
        <f t="shared" si="10"/>
        <v>#REF!</v>
      </c>
      <c r="AG39" s="19"/>
      <c r="AH39" s="19"/>
    </row>
    <row r="40" spans="1:35" x14ac:dyDescent="0.3">
      <c r="A40">
        <f>'ОСНОВНОЙ ОТЧЕТ'!A40</f>
        <v>0</v>
      </c>
      <c r="B40" s="39">
        <v>4</v>
      </c>
      <c r="C40" s="53" t="e">
        <f>IF(ISNA('все данные'!C39),0,'все данные'!C39)-'все данные'!B39</f>
        <v>#N/A</v>
      </c>
      <c r="D40" s="53">
        <f>IF(ISNA('все данные'!E39),0,'все данные'!E39)-B40</f>
        <v>-4</v>
      </c>
      <c r="E40" s="40">
        <v>3</v>
      </c>
      <c r="F40" s="51">
        <f>IF(ISNA('все данные'!G39),0,'все данные'!G39)</f>
        <v>0</v>
      </c>
      <c r="G40" s="53" t="e">
        <f>IF(ISNA('все данные'!G39),0,'все данные'!G39)-'все данные'!E39</f>
        <v>#N/A</v>
      </c>
      <c r="H40" s="51">
        <f>IF(ISNA('все данные'!I39),0,'все данные'!I39)</f>
        <v>0</v>
      </c>
      <c r="I40" s="53">
        <f>IF(ISNA('все данные'!I39),0,'все данные'!I39)-'все данные'!G39</f>
        <v>0</v>
      </c>
      <c r="J40" s="51">
        <f>IF(ISNA('все данные'!K39),0,'все данные'!K39)</f>
        <v>0</v>
      </c>
      <c r="K40" s="53">
        <f>IF(ISNA('все данные'!K39),0,'все данные'!K39)-'все данные'!I39</f>
        <v>0</v>
      </c>
      <c r="L40" s="51">
        <f>IF(ISNA('все данные'!M39),0,'все данные'!M39)</f>
        <v>0</v>
      </c>
      <c r="M40" s="53">
        <f>IF(ISNA('все данные'!M39),0,'все данные'!M39)-'все данные'!K39</f>
        <v>0</v>
      </c>
      <c r="N40" s="43">
        <f t="shared" si="6"/>
        <v>0</v>
      </c>
      <c r="O40" s="40">
        <v>3</v>
      </c>
      <c r="P40" s="41" t="e">
        <f>[1]ОБЩИЙ_ПЛАН!S40-[1]ОБЩИЙ_ПЛАН!O40</f>
        <v>#REF!</v>
      </c>
      <c r="Q40" s="40">
        <v>3</v>
      </c>
      <c r="R40" s="44" t="e">
        <f>[1]ОБЩИЙ_ПЛАН!U40-[1]ОБЩИЙ_ПЛАН!S40</f>
        <v>#REF!</v>
      </c>
      <c r="S40" s="40">
        <v>3</v>
      </c>
      <c r="T40" s="44" t="e">
        <f>[1]ОБЩИЙ_ПЛАН!W40-[1]ОБЩИЙ_ПЛАН!U40</f>
        <v>#REF!</v>
      </c>
      <c r="U40" s="40">
        <v>3</v>
      </c>
      <c r="V40" s="44" t="e">
        <f>[1]ОБЩИЙ_ПЛАН!Y40-[1]ОБЩИЙ_ПЛАН!W40</f>
        <v>#REF!</v>
      </c>
      <c r="W40" s="40">
        <v>3</v>
      </c>
      <c r="X40" s="44" t="e">
        <f>[1]ОБЩИЙ_ПЛАН!AA40-[1]ОБЩИЙ_ПЛАН!Y40</f>
        <v>#REF!</v>
      </c>
      <c r="Y40" s="40">
        <v>3</v>
      </c>
      <c r="Z40" s="44" t="e">
        <f>[1]ОБЩИЙ_ПЛАН!AC40-[1]ОБЩИЙ_ПЛАН!AA40</f>
        <v>#REF!</v>
      </c>
      <c r="AA40" s="49"/>
      <c r="AB40" s="46">
        <f t="shared" si="7"/>
        <v>18</v>
      </c>
      <c r="AC40" s="47" t="e">
        <f t="shared" si="8"/>
        <v>#REF!</v>
      </c>
      <c r="AD40" s="50"/>
      <c r="AE40" s="46">
        <f t="shared" si="9"/>
        <v>18</v>
      </c>
      <c r="AF40" s="47" t="e">
        <f t="shared" si="10"/>
        <v>#REF!</v>
      </c>
      <c r="AG40" s="19"/>
      <c r="AH40" s="19"/>
    </row>
    <row r="41" spans="1:35" x14ac:dyDescent="0.3">
      <c r="A41">
        <f>'ОСНОВНОЙ ОТЧЕТ'!A41</f>
        <v>0</v>
      </c>
      <c r="B41" s="39">
        <v>5</v>
      </c>
      <c r="C41" s="53" t="e">
        <f>IF(ISNA('все данные'!C40),0,'все данные'!C40)-'все данные'!B40</f>
        <v>#N/A</v>
      </c>
      <c r="D41" s="53">
        <f>IF(ISNA('все данные'!E40),0,'все данные'!E40)-B41</f>
        <v>-5</v>
      </c>
      <c r="E41" s="40">
        <v>4</v>
      </c>
      <c r="F41" s="51">
        <f>IF(ISNA('все данные'!G40),0,'все данные'!G40)</f>
        <v>0</v>
      </c>
      <c r="G41" s="53" t="e">
        <f>IF(ISNA('все данные'!G40),0,'все данные'!G40)-'все данные'!E40</f>
        <v>#N/A</v>
      </c>
      <c r="H41" s="51">
        <f>IF(ISNA('все данные'!I40),0,'все данные'!I40)</f>
        <v>0</v>
      </c>
      <c r="I41" s="53">
        <f>IF(ISNA('все данные'!I40),0,'все данные'!I40)-'все данные'!G40</f>
        <v>0</v>
      </c>
      <c r="J41" s="51">
        <f>IF(ISNA('все данные'!K40),0,'все данные'!K40)</f>
        <v>0</v>
      </c>
      <c r="K41" s="53">
        <f>IF(ISNA('все данные'!K40),0,'все данные'!K40)-'все данные'!I40</f>
        <v>0</v>
      </c>
      <c r="L41" s="51">
        <f>IF(ISNA('все данные'!M40),0,'все данные'!M40)</f>
        <v>0</v>
      </c>
      <c r="M41" s="53">
        <f>IF(ISNA('все данные'!M40),0,'все данные'!M40)-'все данные'!K40</f>
        <v>0</v>
      </c>
      <c r="N41" s="43">
        <f t="shared" si="6"/>
        <v>0</v>
      </c>
      <c r="O41" s="40">
        <v>4</v>
      </c>
      <c r="P41" s="41" t="e">
        <f>[1]ОБЩИЙ_ПЛАН!S41-[1]ОБЩИЙ_ПЛАН!O41</f>
        <v>#REF!</v>
      </c>
      <c r="Q41" s="40">
        <v>4</v>
      </c>
      <c r="R41" s="44" t="e">
        <f>[1]ОБЩИЙ_ПЛАН!U41-[1]ОБЩИЙ_ПЛАН!S41</f>
        <v>#REF!</v>
      </c>
      <c r="S41" s="40">
        <v>4</v>
      </c>
      <c r="T41" s="44" t="e">
        <f>[1]ОБЩИЙ_ПЛАН!W41-[1]ОБЩИЙ_ПЛАН!U41</f>
        <v>#REF!</v>
      </c>
      <c r="U41" s="40">
        <v>4</v>
      </c>
      <c r="V41" s="44" t="e">
        <f>[1]ОБЩИЙ_ПЛАН!Y41-[1]ОБЩИЙ_ПЛАН!W41</f>
        <v>#REF!</v>
      </c>
      <c r="W41" s="40">
        <v>4</v>
      </c>
      <c r="X41" s="44" t="e">
        <f>[1]ОБЩИЙ_ПЛАН!AA41-[1]ОБЩИЙ_ПЛАН!Y41</f>
        <v>#REF!</v>
      </c>
      <c r="Y41" s="40">
        <v>4</v>
      </c>
      <c r="Z41" s="44" t="e">
        <f>[1]ОБЩИЙ_ПЛАН!AC41-[1]ОБЩИЙ_ПЛАН!AA41</f>
        <v>#REF!</v>
      </c>
      <c r="AA41" s="49"/>
      <c r="AB41" s="46">
        <f t="shared" si="7"/>
        <v>24</v>
      </c>
      <c r="AC41" s="47" t="e">
        <f t="shared" si="8"/>
        <v>#REF!</v>
      </c>
      <c r="AD41" s="50"/>
      <c r="AE41" s="46">
        <f t="shared" si="9"/>
        <v>24</v>
      </c>
      <c r="AF41" s="47" t="e">
        <f t="shared" si="10"/>
        <v>#REF!</v>
      </c>
      <c r="AG41" s="19"/>
      <c r="AH41" s="19"/>
    </row>
    <row r="42" spans="1:35" x14ac:dyDescent="0.3">
      <c r="A42">
        <f>'ОСНОВНОЙ ОТЧЕТ'!A42</f>
        <v>0</v>
      </c>
      <c r="B42" s="39">
        <v>68</v>
      </c>
      <c r="C42" s="53" t="e">
        <f>IF(ISNA('все данные'!C41),0,'все данные'!C41)-'все данные'!B41</f>
        <v>#N/A</v>
      </c>
      <c r="D42" s="53">
        <f>IF(ISNA('все данные'!E41),0,'все данные'!E41)-B42</f>
        <v>-68</v>
      </c>
      <c r="E42" s="40">
        <v>5</v>
      </c>
      <c r="F42" s="51">
        <f>IF(ISNA('все данные'!G41),0,'все данные'!G41)</f>
        <v>0</v>
      </c>
      <c r="G42" s="53" t="e">
        <f>IF(ISNA('все данные'!G41),0,'все данные'!G41)-'все данные'!E41</f>
        <v>#N/A</v>
      </c>
      <c r="H42" s="51">
        <f>IF(ISNA('все данные'!I41),0,'все данные'!I41)</f>
        <v>0</v>
      </c>
      <c r="I42" s="53">
        <f>IF(ISNA('все данные'!I41),0,'все данные'!I41)-'все данные'!G41</f>
        <v>0</v>
      </c>
      <c r="J42" s="51">
        <f>IF(ISNA('все данные'!K41),0,'все данные'!K41)</f>
        <v>0</v>
      </c>
      <c r="K42" s="53">
        <f>IF(ISNA('все данные'!K41),0,'все данные'!K41)-'все данные'!I41</f>
        <v>0</v>
      </c>
      <c r="L42" s="51">
        <f>IF(ISNA('все данные'!M41),0,'все данные'!M41)</f>
        <v>0</v>
      </c>
      <c r="M42" s="53">
        <f>IF(ISNA('все данные'!M41),0,'все данные'!M41)-'все данные'!K41</f>
        <v>0</v>
      </c>
      <c r="N42" s="43">
        <f t="shared" si="6"/>
        <v>0</v>
      </c>
      <c r="O42" s="40">
        <v>5</v>
      </c>
      <c r="P42" s="41" t="e">
        <f>[1]ОБЩИЙ_ПЛАН!S42-[1]ОБЩИЙ_ПЛАН!O42</f>
        <v>#REF!</v>
      </c>
      <c r="Q42" s="40">
        <v>5</v>
      </c>
      <c r="R42" s="44" t="e">
        <f>[1]ОБЩИЙ_ПЛАН!U42-[1]ОБЩИЙ_ПЛАН!S42</f>
        <v>#REF!</v>
      </c>
      <c r="S42" s="40">
        <v>5</v>
      </c>
      <c r="T42" s="44" t="e">
        <f>[1]ОБЩИЙ_ПЛАН!W42-[1]ОБЩИЙ_ПЛАН!U42</f>
        <v>#REF!</v>
      </c>
      <c r="U42" s="40">
        <v>5</v>
      </c>
      <c r="V42" s="44" t="e">
        <f>[1]ОБЩИЙ_ПЛАН!Y42-[1]ОБЩИЙ_ПЛАН!W42</f>
        <v>#REF!</v>
      </c>
      <c r="W42" s="40">
        <v>5</v>
      </c>
      <c r="X42" s="44" t="e">
        <f>[1]ОБЩИЙ_ПЛАН!AA42-[1]ОБЩИЙ_ПЛАН!Y42</f>
        <v>#REF!</v>
      </c>
      <c r="Y42" s="40">
        <v>5</v>
      </c>
      <c r="Z42" s="44" t="e">
        <f>[1]ОБЩИЙ_ПЛАН!AC42-[1]ОБЩИЙ_ПЛАН!AA42</f>
        <v>#REF!</v>
      </c>
      <c r="AA42" s="49"/>
      <c r="AB42" s="46">
        <f t="shared" si="7"/>
        <v>30</v>
      </c>
      <c r="AC42" s="47" t="e">
        <f t="shared" si="8"/>
        <v>#REF!</v>
      </c>
      <c r="AD42" s="50"/>
      <c r="AE42" s="46">
        <f t="shared" si="9"/>
        <v>30</v>
      </c>
      <c r="AF42" s="47" t="e">
        <f t="shared" si="10"/>
        <v>#REF!</v>
      </c>
      <c r="AG42" s="19"/>
      <c r="AH42" s="19"/>
    </row>
    <row r="43" spans="1:35" x14ac:dyDescent="0.3">
      <c r="A43">
        <f>'ОСНОВНОЙ ОТЧЕТ'!A43</f>
        <v>0</v>
      </c>
      <c r="B43" s="39">
        <v>54</v>
      </c>
      <c r="C43" s="53" t="e">
        <f>IF(ISNA('все данные'!C42),0,'все данные'!C42)-'все данные'!B42</f>
        <v>#N/A</v>
      </c>
      <c r="D43" s="53">
        <f>IF(ISNA('все данные'!E42),0,'все данные'!E42)-B43</f>
        <v>-54</v>
      </c>
      <c r="E43" s="40">
        <v>6</v>
      </c>
      <c r="F43" s="51">
        <f>IF(ISNA('все данные'!G42),0,'все данные'!G42)</f>
        <v>0</v>
      </c>
      <c r="G43" s="53" t="e">
        <f>IF(ISNA('все данные'!G42),0,'все данные'!G42)-'все данные'!E42</f>
        <v>#N/A</v>
      </c>
      <c r="H43" s="51">
        <f>IF(ISNA('все данные'!I42),0,'все данные'!I42)</f>
        <v>0</v>
      </c>
      <c r="I43" s="53">
        <f>IF(ISNA('все данные'!I42),0,'все данные'!I42)-'все данные'!G42</f>
        <v>0</v>
      </c>
      <c r="J43" s="51">
        <f>IF(ISNA('все данные'!K42),0,'все данные'!K42)</f>
        <v>0</v>
      </c>
      <c r="K43" s="53">
        <f>IF(ISNA('все данные'!K42),0,'все данные'!K42)-'все данные'!I42</f>
        <v>0</v>
      </c>
      <c r="L43" s="51">
        <f>IF(ISNA('все данные'!M42),0,'все данные'!M42)</f>
        <v>0</v>
      </c>
      <c r="M43" s="53">
        <f>IF(ISNA('все данные'!M42),0,'все данные'!M42)-'все данные'!K42</f>
        <v>0</v>
      </c>
      <c r="N43" s="43">
        <f t="shared" si="6"/>
        <v>0</v>
      </c>
      <c r="O43" s="40">
        <v>6</v>
      </c>
      <c r="P43" s="41" t="e">
        <f>[1]ОБЩИЙ_ПЛАН!S43-[1]ОБЩИЙ_ПЛАН!O43</f>
        <v>#REF!</v>
      </c>
      <c r="Q43" s="40">
        <v>6</v>
      </c>
      <c r="R43" s="44" t="e">
        <f>[1]ОБЩИЙ_ПЛАН!U43-[1]ОБЩИЙ_ПЛАН!S43</f>
        <v>#REF!</v>
      </c>
      <c r="S43" s="40">
        <v>6</v>
      </c>
      <c r="T43" s="44" t="e">
        <f>[1]ОБЩИЙ_ПЛАН!W43-[1]ОБЩИЙ_ПЛАН!U43</f>
        <v>#REF!</v>
      </c>
      <c r="U43" s="40">
        <v>6</v>
      </c>
      <c r="V43" s="44" t="e">
        <f>[1]ОБЩИЙ_ПЛАН!Y43-[1]ОБЩИЙ_ПЛАН!W43</f>
        <v>#REF!</v>
      </c>
      <c r="W43" s="40">
        <v>6</v>
      </c>
      <c r="X43" s="44" t="e">
        <f>[1]ОБЩИЙ_ПЛАН!AA43-[1]ОБЩИЙ_ПЛАН!Y43</f>
        <v>#REF!</v>
      </c>
      <c r="Y43" s="40">
        <v>6</v>
      </c>
      <c r="Z43" s="44" t="e">
        <f>[1]ОБЩИЙ_ПЛАН!AC43-[1]ОБЩИЙ_ПЛАН!AA43</f>
        <v>#REF!</v>
      </c>
      <c r="AA43" s="49"/>
      <c r="AB43" s="46">
        <f t="shared" si="7"/>
        <v>36</v>
      </c>
      <c r="AC43" s="47" t="e">
        <f t="shared" si="8"/>
        <v>#REF!</v>
      </c>
      <c r="AD43" s="50"/>
      <c r="AE43" s="46">
        <f t="shared" si="9"/>
        <v>36</v>
      </c>
      <c r="AF43" s="47" t="e">
        <f t="shared" si="10"/>
        <v>#REF!</v>
      </c>
      <c r="AG43" s="19"/>
      <c r="AH43" s="19"/>
    </row>
    <row r="44" spans="1:35" x14ac:dyDescent="0.3">
      <c r="A44">
        <f>'ОСНОВНОЙ ОТЧЕТ'!A44</f>
        <v>0</v>
      </c>
      <c r="B44" s="39">
        <v>11</v>
      </c>
      <c r="C44" s="53" t="e">
        <f>IF(ISNA('все данные'!C43),0,'все данные'!C43)-'все данные'!B43</f>
        <v>#N/A</v>
      </c>
      <c r="D44" s="53">
        <f>IF(ISNA('все данные'!E43),0,'все данные'!E43)-B44</f>
        <v>-11</v>
      </c>
      <c r="E44" s="40">
        <v>7</v>
      </c>
      <c r="F44" s="51">
        <f>IF(ISNA('все данные'!G43),0,'все данные'!G43)</f>
        <v>0</v>
      </c>
      <c r="G44" s="53" t="e">
        <f>IF(ISNA('все данные'!G43),0,'все данные'!G43)-'все данные'!E43</f>
        <v>#N/A</v>
      </c>
      <c r="H44" s="51">
        <f>IF(ISNA('все данные'!I43),0,'все данные'!I43)</f>
        <v>0</v>
      </c>
      <c r="I44" s="53">
        <f>IF(ISNA('все данные'!I43),0,'все данные'!I43)-'все данные'!G43</f>
        <v>0</v>
      </c>
      <c r="J44" s="51">
        <f>IF(ISNA('все данные'!K43),0,'все данные'!K43)</f>
        <v>0</v>
      </c>
      <c r="K44" s="53">
        <f>IF(ISNA('все данные'!K43),0,'все данные'!K43)-'все данные'!I43</f>
        <v>0</v>
      </c>
      <c r="L44" s="51">
        <f>IF(ISNA('все данные'!M43),0,'все данные'!M43)</f>
        <v>0</v>
      </c>
      <c r="M44" s="53">
        <f>IF(ISNA('все данные'!M43),0,'все данные'!M43)-'все данные'!K43</f>
        <v>0</v>
      </c>
      <c r="N44" s="43">
        <f t="shared" si="6"/>
        <v>0</v>
      </c>
      <c r="O44" s="40">
        <v>7</v>
      </c>
      <c r="P44" s="41" t="e">
        <f>[1]ОБЩИЙ_ПЛАН!S44-[1]ОБЩИЙ_ПЛАН!O44</f>
        <v>#REF!</v>
      </c>
      <c r="Q44" s="40">
        <v>7</v>
      </c>
      <c r="R44" s="44" t="e">
        <f>[1]ОБЩИЙ_ПЛАН!U44-[1]ОБЩИЙ_ПЛАН!S44</f>
        <v>#REF!</v>
      </c>
      <c r="S44" s="40">
        <v>7</v>
      </c>
      <c r="T44" s="44" t="e">
        <f>[1]ОБЩИЙ_ПЛАН!W44-[1]ОБЩИЙ_ПЛАН!U44</f>
        <v>#REF!</v>
      </c>
      <c r="U44" s="40">
        <v>7</v>
      </c>
      <c r="V44" s="44" t="e">
        <f>[1]ОБЩИЙ_ПЛАН!Y44-[1]ОБЩИЙ_ПЛАН!W44</f>
        <v>#REF!</v>
      </c>
      <c r="W44" s="40">
        <v>7</v>
      </c>
      <c r="X44" s="44" t="e">
        <f>[1]ОБЩИЙ_ПЛАН!AA44-[1]ОБЩИЙ_ПЛАН!Y44</f>
        <v>#REF!</v>
      </c>
      <c r="Y44" s="40">
        <v>7</v>
      </c>
      <c r="Z44" s="44" t="e">
        <f>[1]ОБЩИЙ_ПЛАН!AC44-[1]ОБЩИЙ_ПЛАН!AA44</f>
        <v>#REF!</v>
      </c>
      <c r="AA44" s="49"/>
      <c r="AB44" s="46">
        <f t="shared" si="7"/>
        <v>42</v>
      </c>
      <c r="AC44" s="47" t="e">
        <f t="shared" si="8"/>
        <v>#REF!</v>
      </c>
      <c r="AD44" s="50"/>
      <c r="AE44" s="46">
        <f t="shared" si="9"/>
        <v>42</v>
      </c>
      <c r="AF44" s="47" t="e">
        <f t="shared" si="10"/>
        <v>#REF!</v>
      </c>
      <c r="AG44" s="19"/>
      <c r="AH44" s="19"/>
    </row>
    <row r="45" spans="1:35" x14ac:dyDescent="0.3">
      <c r="A45">
        <f>'ОСНОВНОЙ ОТЧЕТ'!A45</f>
        <v>0</v>
      </c>
      <c r="B45" s="39">
        <v>0</v>
      </c>
      <c r="C45" s="53" t="e">
        <f>IF(ISNA('все данные'!C44),0,'все данные'!C44)-'все данные'!B44</f>
        <v>#N/A</v>
      </c>
      <c r="D45" s="53">
        <f>IF(ISNA('все данные'!E44),0,'все данные'!E44)-B45</f>
        <v>0</v>
      </c>
      <c r="E45" s="40">
        <v>8</v>
      </c>
      <c r="F45" s="51">
        <f>IF(ISNA('все данные'!G44),0,'все данные'!G44)</f>
        <v>0</v>
      </c>
      <c r="G45" s="53" t="e">
        <f>IF(ISNA('все данные'!G44),0,'все данные'!G44)-'все данные'!E44</f>
        <v>#N/A</v>
      </c>
      <c r="H45" s="51">
        <f>IF(ISNA('все данные'!I44),0,'все данные'!I44)</f>
        <v>0</v>
      </c>
      <c r="I45" s="53">
        <f>IF(ISNA('все данные'!I44),0,'все данные'!I44)-'все данные'!G44</f>
        <v>0</v>
      </c>
      <c r="J45" s="51">
        <f>IF(ISNA('все данные'!K44),0,'все данные'!K44)</f>
        <v>0</v>
      </c>
      <c r="K45" s="53">
        <f>IF(ISNA('все данные'!K44),0,'все данные'!K44)-'все данные'!I44</f>
        <v>0</v>
      </c>
      <c r="L45" s="51">
        <f>IF(ISNA('все данные'!M44),0,'все данные'!M44)</f>
        <v>0</v>
      </c>
      <c r="M45" s="53">
        <f>IF(ISNA('все данные'!M44),0,'все данные'!M44)-'все данные'!K44</f>
        <v>0</v>
      </c>
      <c r="N45" s="43">
        <f t="shared" si="6"/>
        <v>0</v>
      </c>
      <c r="O45" s="40">
        <v>8</v>
      </c>
      <c r="P45" s="41" t="e">
        <f>[1]ОБЩИЙ_ПЛАН!S45-[1]ОБЩИЙ_ПЛАН!O45</f>
        <v>#REF!</v>
      </c>
      <c r="Q45" s="40">
        <v>8</v>
      </c>
      <c r="R45" s="44" t="e">
        <f>[1]ОБЩИЙ_ПЛАН!U45-[1]ОБЩИЙ_ПЛАН!S45</f>
        <v>#REF!</v>
      </c>
      <c r="S45" s="40">
        <v>8</v>
      </c>
      <c r="T45" s="44" t="e">
        <f>[1]ОБЩИЙ_ПЛАН!W45-[1]ОБЩИЙ_ПЛАН!U45</f>
        <v>#REF!</v>
      </c>
      <c r="U45" s="40">
        <v>8</v>
      </c>
      <c r="V45" s="44" t="e">
        <f>[1]ОБЩИЙ_ПЛАН!Y45-[1]ОБЩИЙ_ПЛАН!W45</f>
        <v>#REF!</v>
      </c>
      <c r="W45" s="40">
        <v>8</v>
      </c>
      <c r="X45" s="44" t="e">
        <f>[1]ОБЩИЙ_ПЛАН!AA45-[1]ОБЩИЙ_ПЛАН!Y45</f>
        <v>#REF!</v>
      </c>
      <c r="Y45" s="40">
        <v>8</v>
      </c>
      <c r="Z45" s="44" t="e">
        <f>[1]ОБЩИЙ_ПЛАН!AC45-[1]ОБЩИЙ_ПЛАН!AA45</f>
        <v>#REF!</v>
      </c>
      <c r="AA45" s="49"/>
      <c r="AB45" s="46">
        <f t="shared" si="7"/>
        <v>48</v>
      </c>
      <c r="AC45" s="47" t="e">
        <f t="shared" si="8"/>
        <v>#REF!</v>
      </c>
      <c r="AD45" s="50"/>
      <c r="AE45" s="46">
        <f t="shared" si="9"/>
        <v>48</v>
      </c>
      <c r="AF45" s="47" t="e">
        <f t="shared" si="10"/>
        <v>#REF!</v>
      </c>
      <c r="AG45" s="19"/>
      <c r="AH45" s="19"/>
    </row>
    <row r="46" spans="1:35" x14ac:dyDescent="0.3">
      <c r="A46">
        <f>'ОСНОВНОЙ ОТЧЕТ'!A46</f>
        <v>0</v>
      </c>
      <c r="B46" s="39">
        <v>0</v>
      </c>
      <c r="C46" s="53" t="e">
        <f>IF(ISNA('все данные'!C45),0,'все данные'!C45)-'все данные'!B45</f>
        <v>#N/A</v>
      </c>
      <c r="D46" s="53">
        <f>IF(ISNA('все данные'!E45),0,'все данные'!E45)-B46</f>
        <v>0</v>
      </c>
      <c r="E46" s="40">
        <v>9</v>
      </c>
      <c r="F46" s="51">
        <f>IF(ISNA('все данные'!G45),0,'все данные'!G45)</f>
        <v>0</v>
      </c>
      <c r="G46" s="53" t="e">
        <f>IF(ISNA('все данные'!G45),0,'все данные'!G45)-'все данные'!E45</f>
        <v>#N/A</v>
      </c>
      <c r="H46" s="51">
        <f>IF(ISNA('все данные'!I45),0,'все данные'!I45)</f>
        <v>0</v>
      </c>
      <c r="I46" s="53">
        <f>IF(ISNA('все данные'!I45),0,'все данные'!I45)-'все данные'!G45</f>
        <v>0</v>
      </c>
      <c r="J46" s="51">
        <f>IF(ISNA('все данные'!K45),0,'все данные'!K45)</f>
        <v>0</v>
      </c>
      <c r="K46" s="53">
        <f>IF(ISNA('все данные'!K45),0,'все данные'!K45)-'все данные'!I45</f>
        <v>0</v>
      </c>
      <c r="L46" s="51">
        <f>IF(ISNA('все данные'!M45),0,'все данные'!M45)</f>
        <v>0</v>
      </c>
      <c r="M46" s="53">
        <f>IF(ISNA('все данные'!M45),0,'все данные'!M45)-'все данные'!K45</f>
        <v>0</v>
      </c>
      <c r="N46" s="43">
        <f t="shared" si="6"/>
        <v>0</v>
      </c>
      <c r="O46" s="40">
        <v>9</v>
      </c>
      <c r="P46" s="41" t="e">
        <f>[1]ОБЩИЙ_ПЛАН!S46-[1]ОБЩИЙ_ПЛАН!O46</f>
        <v>#REF!</v>
      </c>
      <c r="Q46" s="40">
        <v>9</v>
      </c>
      <c r="R46" s="44" t="e">
        <f>[1]ОБЩИЙ_ПЛАН!U46-[1]ОБЩИЙ_ПЛАН!S46</f>
        <v>#REF!</v>
      </c>
      <c r="S46" s="40">
        <v>9</v>
      </c>
      <c r="T46" s="44" t="e">
        <f>[1]ОБЩИЙ_ПЛАН!W46-[1]ОБЩИЙ_ПЛАН!U46</f>
        <v>#REF!</v>
      </c>
      <c r="U46" s="40">
        <v>9</v>
      </c>
      <c r="V46" s="44" t="e">
        <f>[1]ОБЩИЙ_ПЛАН!Y46-[1]ОБЩИЙ_ПЛАН!W46</f>
        <v>#REF!</v>
      </c>
      <c r="W46" s="40">
        <v>9</v>
      </c>
      <c r="X46" s="44" t="e">
        <f>[1]ОБЩИЙ_ПЛАН!AA46-[1]ОБЩИЙ_ПЛАН!Y46</f>
        <v>#REF!</v>
      </c>
      <c r="Y46" s="40">
        <v>9</v>
      </c>
      <c r="Z46" s="44" t="e">
        <f>[1]ОБЩИЙ_ПЛАН!AC46-[1]ОБЩИЙ_ПЛАН!AA46</f>
        <v>#REF!</v>
      </c>
      <c r="AA46" s="49"/>
      <c r="AB46" s="46">
        <f t="shared" si="7"/>
        <v>54</v>
      </c>
      <c r="AC46" s="47" t="e">
        <f t="shared" si="8"/>
        <v>#REF!</v>
      </c>
      <c r="AD46" s="50"/>
      <c r="AE46" s="46">
        <f t="shared" si="9"/>
        <v>54</v>
      </c>
      <c r="AF46" s="47" t="e">
        <f t="shared" si="10"/>
        <v>#REF!</v>
      </c>
      <c r="AG46" s="19"/>
      <c r="AH46" s="19"/>
    </row>
    <row r="47" spans="1:35" x14ac:dyDescent="0.3">
      <c r="A47">
        <f>'ОСНОВНОЙ ОТЧЕТ'!A47</f>
        <v>0</v>
      </c>
      <c r="B47" s="39">
        <v>0</v>
      </c>
      <c r="C47" s="53" t="e">
        <f>IF(ISNA('все данные'!C46),0,'все данные'!C46)-'все данные'!B46</f>
        <v>#N/A</v>
      </c>
      <c r="D47" s="53">
        <f>IF(ISNA('все данные'!E46),0,'все данные'!E46)-B47</f>
        <v>0</v>
      </c>
      <c r="E47" s="40">
        <v>10</v>
      </c>
      <c r="F47" s="51">
        <f>IF(ISNA('все данные'!G46),0,'все данные'!G46)</f>
        <v>0</v>
      </c>
      <c r="G47" s="53" t="e">
        <f>IF(ISNA('все данные'!G46),0,'все данные'!G46)-'все данные'!E46</f>
        <v>#N/A</v>
      </c>
      <c r="H47" s="51">
        <f>IF(ISNA('все данные'!I46),0,'все данные'!I46)</f>
        <v>0</v>
      </c>
      <c r="I47" s="53">
        <f>IF(ISNA('все данные'!I46),0,'все данные'!I46)-'все данные'!G46</f>
        <v>0</v>
      </c>
      <c r="J47" s="51">
        <f>IF(ISNA('все данные'!K46),0,'все данные'!K46)</f>
        <v>0</v>
      </c>
      <c r="K47" s="53">
        <f>IF(ISNA('все данные'!K46),0,'все данные'!K46)-'все данные'!I46</f>
        <v>0</v>
      </c>
      <c r="L47" s="51">
        <f>IF(ISNA('все данные'!M46),0,'все данные'!M46)</f>
        <v>0</v>
      </c>
      <c r="M47" s="53">
        <f>IF(ISNA('все данные'!M46),0,'все данные'!M46)-'все данные'!K46</f>
        <v>0</v>
      </c>
      <c r="N47" s="43">
        <f t="shared" si="6"/>
        <v>0</v>
      </c>
      <c r="O47" s="40">
        <v>10</v>
      </c>
      <c r="P47" s="41" t="e">
        <f>[1]ОБЩИЙ_ПЛАН!S47-[1]ОБЩИЙ_ПЛАН!O47</f>
        <v>#REF!</v>
      </c>
      <c r="Q47" s="40">
        <v>10</v>
      </c>
      <c r="R47" s="44" t="e">
        <f>[1]ОБЩИЙ_ПЛАН!U47-[1]ОБЩИЙ_ПЛАН!S47</f>
        <v>#REF!</v>
      </c>
      <c r="S47" s="40">
        <v>10</v>
      </c>
      <c r="T47" s="44" t="e">
        <f>[1]ОБЩИЙ_ПЛАН!W47-[1]ОБЩИЙ_ПЛАН!U47</f>
        <v>#REF!</v>
      </c>
      <c r="U47" s="40">
        <v>10</v>
      </c>
      <c r="V47" s="44" t="e">
        <f>[1]ОБЩИЙ_ПЛАН!Y47-[1]ОБЩИЙ_ПЛАН!W47</f>
        <v>#REF!</v>
      </c>
      <c r="W47" s="40">
        <v>10</v>
      </c>
      <c r="X47" s="44" t="e">
        <f>[1]ОБЩИЙ_ПЛАН!AA47-[1]ОБЩИЙ_ПЛАН!Y47</f>
        <v>#REF!</v>
      </c>
      <c r="Y47" s="40">
        <v>10</v>
      </c>
      <c r="Z47" s="44" t="e">
        <f>[1]ОБЩИЙ_ПЛАН!AC47-[1]ОБЩИЙ_ПЛАН!AA47</f>
        <v>#REF!</v>
      </c>
      <c r="AA47" s="49"/>
      <c r="AB47" s="46">
        <f t="shared" si="7"/>
        <v>60</v>
      </c>
      <c r="AC47" s="47" t="e">
        <f t="shared" si="8"/>
        <v>#REF!</v>
      </c>
      <c r="AD47" s="50"/>
      <c r="AE47" s="46">
        <f t="shared" si="9"/>
        <v>60</v>
      </c>
      <c r="AF47" s="47" t="e">
        <f t="shared" si="10"/>
        <v>#REF!</v>
      </c>
      <c r="AG47" s="19"/>
      <c r="AH47" s="19"/>
    </row>
    <row r="48" spans="1:35" x14ac:dyDescent="0.3">
      <c r="A48">
        <f>'ОСНОВНОЙ ОТЧЕТ'!A48</f>
        <v>0</v>
      </c>
      <c r="B48" s="39">
        <v>0</v>
      </c>
      <c r="C48" s="53" t="e">
        <f>IF(ISNA('все данные'!C47),0,'все данные'!C47)-'все данные'!B47</f>
        <v>#N/A</v>
      </c>
      <c r="D48" s="53">
        <f>IF(ISNA('все данные'!E47),0,'все данные'!E47)-B48</f>
        <v>0</v>
      </c>
      <c r="E48" s="40">
        <v>11</v>
      </c>
      <c r="F48" s="51">
        <f>IF(ISNA('все данные'!G47),0,'все данные'!G47)</f>
        <v>0</v>
      </c>
      <c r="G48" s="53" t="e">
        <f>IF(ISNA('все данные'!G47),0,'все данные'!G47)-'все данные'!E47</f>
        <v>#N/A</v>
      </c>
      <c r="H48" s="51">
        <f>IF(ISNA('все данные'!I47),0,'все данные'!I47)</f>
        <v>0</v>
      </c>
      <c r="I48" s="53">
        <f>IF(ISNA('все данные'!I47),0,'все данные'!I47)-'все данные'!G47</f>
        <v>0</v>
      </c>
      <c r="J48" s="51">
        <f>IF(ISNA('все данные'!K47),0,'все данные'!K47)</f>
        <v>0</v>
      </c>
      <c r="K48" s="53">
        <f>IF(ISNA('все данные'!K47),0,'все данные'!K47)-'все данные'!I47</f>
        <v>0</v>
      </c>
      <c r="L48" s="51">
        <f>IF(ISNA('все данные'!M47),0,'все данные'!M47)</f>
        <v>0</v>
      </c>
      <c r="M48" s="53">
        <f>IF(ISNA('все данные'!M47),0,'все данные'!M47)-'все данные'!K47</f>
        <v>0</v>
      </c>
      <c r="N48" s="43">
        <f t="shared" si="6"/>
        <v>0</v>
      </c>
      <c r="O48" s="40">
        <v>11</v>
      </c>
      <c r="P48" s="41" t="e">
        <f>[1]ОБЩИЙ_ПЛАН!S48-[1]ОБЩИЙ_ПЛАН!O48</f>
        <v>#REF!</v>
      </c>
      <c r="Q48" s="40">
        <v>11</v>
      </c>
      <c r="R48" s="44" t="e">
        <f>[1]ОБЩИЙ_ПЛАН!U48-[1]ОБЩИЙ_ПЛАН!S48</f>
        <v>#REF!</v>
      </c>
      <c r="S48" s="40">
        <v>11</v>
      </c>
      <c r="T48" s="44" t="e">
        <f>[1]ОБЩИЙ_ПЛАН!W48-[1]ОБЩИЙ_ПЛАН!U48</f>
        <v>#REF!</v>
      </c>
      <c r="U48" s="40">
        <v>11</v>
      </c>
      <c r="V48" s="44" t="e">
        <f>[1]ОБЩИЙ_ПЛАН!Y48-[1]ОБЩИЙ_ПЛАН!W48</f>
        <v>#REF!</v>
      </c>
      <c r="W48" s="40">
        <v>11</v>
      </c>
      <c r="X48" s="44" t="e">
        <f>[1]ОБЩИЙ_ПЛАН!AA48-[1]ОБЩИЙ_ПЛАН!Y48</f>
        <v>#REF!</v>
      </c>
      <c r="Y48" s="40">
        <v>11</v>
      </c>
      <c r="Z48" s="44" t="e">
        <f>[1]ОБЩИЙ_ПЛАН!AC48-[1]ОБЩИЙ_ПЛАН!AA48</f>
        <v>#REF!</v>
      </c>
      <c r="AA48" s="49"/>
      <c r="AB48" s="46">
        <f t="shared" si="7"/>
        <v>66</v>
      </c>
      <c r="AC48" s="47" t="e">
        <f t="shared" si="8"/>
        <v>#REF!</v>
      </c>
      <c r="AD48" s="50"/>
      <c r="AE48" s="46">
        <f t="shared" si="9"/>
        <v>66</v>
      </c>
      <c r="AF48" s="47" t="e">
        <f t="shared" si="10"/>
        <v>#REF!</v>
      </c>
      <c r="AG48" s="19"/>
      <c r="AH48" s="19"/>
    </row>
    <row r="49" spans="1:34" x14ac:dyDescent="0.3">
      <c r="A49">
        <f>'ОСНОВНОЙ ОТЧЕТ'!A49</f>
        <v>0</v>
      </c>
      <c r="B49" s="39">
        <v>0</v>
      </c>
      <c r="C49" s="53" t="e">
        <f>IF(ISNA('все данные'!C48),0,'все данные'!C48)-'все данные'!B48</f>
        <v>#N/A</v>
      </c>
      <c r="D49" s="53">
        <f>IF(ISNA('все данные'!E48),0,'все данные'!E48)-B49</f>
        <v>0</v>
      </c>
      <c r="E49" s="40">
        <v>12</v>
      </c>
      <c r="F49" s="51">
        <f>IF(ISNA('все данные'!G48),0,'все данные'!G48)</f>
        <v>0</v>
      </c>
      <c r="G49" s="53" t="e">
        <f>IF(ISNA('все данные'!G48),0,'все данные'!G48)-'все данные'!E48</f>
        <v>#N/A</v>
      </c>
      <c r="H49" s="51">
        <f>IF(ISNA('все данные'!I48),0,'все данные'!I48)</f>
        <v>0</v>
      </c>
      <c r="I49" s="53">
        <f>IF(ISNA('все данные'!I48),0,'все данные'!I48)-'все данные'!G48</f>
        <v>0</v>
      </c>
      <c r="J49" s="51">
        <f>IF(ISNA('все данные'!K48),0,'все данные'!K48)</f>
        <v>0</v>
      </c>
      <c r="K49" s="53">
        <f>IF(ISNA('все данные'!K48),0,'все данные'!K48)-'все данные'!I48</f>
        <v>0</v>
      </c>
      <c r="L49" s="51">
        <f>IF(ISNA('все данные'!M48),0,'все данные'!M48)</f>
        <v>0</v>
      </c>
      <c r="M49" s="53">
        <f>IF(ISNA('все данные'!M48),0,'все данные'!M48)-'все данные'!K48</f>
        <v>0</v>
      </c>
      <c r="N49" s="43">
        <f t="shared" si="6"/>
        <v>0</v>
      </c>
      <c r="O49" s="40">
        <v>12</v>
      </c>
      <c r="P49" s="41" t="e">
        <f>[1]ОБЩИЙ_ПЛАН!S49-[1]ОБЩИЙ_ПЛАН!O49</f>
        <v>#REF!</v>
      </c>
      <c r="Q49" s="40">
        <v>12</v>
      </c>
      <c r="R49" s="44" t="e">
        <f>[1]ОБЩИЙ_ПЛАН!U49-[1]ОБЩИЙ_ПЛАН!S49</f>
        <v>#REF!</v>
      </c>
      <c r="S49" s="40">
        <v>12</v>
      </c>
      <c r="T49" s="44" t="e">
        <f>[1]ОБЩИЙ_ПЛАН!W49-[1]ОБЩИЙ_ПЛАН!U49</f>
        <v>#REF!</v>
      </c>
      <c r="U49" s="40">
        <v>12</v>
      </c>
      <c r="V49" s="44" t="e">
        <f>[1]ОБЩИЙ_ПЛАН!Y49-[1]ОБЩИЙ_ПЛАН!W49</f>
        <v>#REF!</v>
      </c>
      <c r="W49" s="40">
        <v>12</v>
      </c>
      <c r="X49" s="44" t="e">
        <f>[1]ОБЩИЙ_ПЛАН!AA49-[1]ОБЩИЙ_ПЛАН!Y49</f>
        <v>#REF!</v>
      </c>
      <c r="Y49" s="40">
        <v>12</v>
      </c>
      <c r="Z49" s="44" t="e">
        <f>[1]ОБЩИЙ_ПЛАН!AC49-[1]ОБЩИЙ_ПЛАН!AA49</f>
        <v>#REF!</v>
      </c>
      <c r="AA49" s="49"/>
      <c r="AB49" s="46">
        <f t="shared" si="7"/>
        <v>72</v>
      </c>
      <c r="AC49" s="47" t="e">
        <f t="shared" si="8"/>
        <v>#REF!</v>
      </c>
      <c r="AD49" s="50"/>
      <c r="AE49" s="46">
        <f t="shared" si="9"/>
        <v>72</v>
      </c>
      <c r="AF49" s="47" t="e">
        <f t="shared" si="10"/>
        <v>#REF!</v>
      </c>
      <c r="AG49" s="19"/>
      <c r="AH49" s="19"/>
    </row>
    <row r="50" spans="1:34" x14ac:dyDescent="0.3">
      <c r="A50">
        <f>'ОСНОВНОЙ ОТЧЕТ'!A50</f>
        <v>0</v>
      </c>
      <c r="B50" s="39">
        <v>0</v>
      </c>
      <c r="C50" s="53">
        <f>IF(ISNA('все данные'!C49),0,'все данные'!C49)-'все данные'!B49</f>
        <v>0</v>
      </c>
      <c r="D50" s="53">
        <f>IF(ISNA('все данные'!E49),0,'все данные'!E49)-B50</f>
        <v>0</v>
      </c>
      <c r="E50" s="40">
        <v>13</v>
      </c>
      <c r="F50" s="51">
        <f>IF(ISNA('все данные'!G49),0,'все данные'!G49)</f>
        <v>0</v>
      </c>
      <c r="G50" s="53">
        <f>IF(ISNA('все данные'!G49),0,'все данные'!G49)-'все данные'!E49</f>
        <v>0</v>
      </c>
      <c r="H50" s="51">
        <f>IF(ISNA('все данные'!I49),0,'все данные'!I49)</f>
        <v>0</v>
      </c>
      <c r="I50" s="53">
        <f>IF(ISNA('все данные'!I49),0,'все данные'!I49)-'все данные'!G49</f>
        <v>0</v>
      </c>
      <c r="J50" s="51">
        <f>IF(ISNA('все данные'!K49),0,'все данные'!K49)</f>
        <v>0</v>
      </c>
      <c r="K50" s="53">
        <f>IF(ISNA('все данные'!K49),0,'все данные'!K49)-'все данные'!I49</f>
        <v>0</v>
      </c>
      <c r="L50" s="51">
        <f>IF(ISNA('все данные'!M49),0,'все данные'!M49)</f>
        <v>0</v>
      </c>
      <c r="M50" s="53">
        <f>IF(ISNA('все данные'!M49),0,'все данные'!M49)-'все данные'!K49</f>
        <v>0</v>
      </c>
      <c r="N50" s="43">
        <f t="shared" si="6"/>
        <v>0</v>
      </c>
      <c r="O50" s="40">
        <v>13</v>
      </c>
      <c r="P50" s="41" t="e">
        <f>[1]ОБЩИЙ_ПЛАН!S50-[1]ОБЩИЙ_ПЛАН!O50</f>
        <v>#REF!</v>
      </c>
      <c r="Q50" s="40">
        <v>13</v>
      </c>
      <c r="R50" s="44" t="e">
        <f>[1]ОБЩИЙ_ПЛАН!U50-[1]ОБЩИЙ_ПЛАН!S50</f>
        <v>#REF!</v>
      </c>
      <c r="S50" s="40">
        <v>13</v>
      </c>
      <c r="T50" s="44" t="e">
        <f>[1]ОБЩИЙ_ПЛАН!W50-[1]ОБЩИЙ_ПЛАН!U50</f>
        <v>#REF!</v>
      </c>
      <c r="U50" s="40">
        <v>13</v>
      </c>
      <c r="V50" s="44" t="e">
        <f>[1]ОБЩИЙ_ПЛАН!Y50-[1]ОБЩИЙ_ПЛАН!W50</f>
        <v>#REF!</v>
      </c>
      <c r="W50" s="40">
        <v>13</v>
      </c>
      <c r="X50" s="44" t="e">
        <f>[1]ОБЩИЙ_ПЛАН!AA50-[1]ОБЩИЙ_ПЛАН!Y50</f>
        <v>#REF!</v>
      </c>
      <c r="Y50" s="40">
        <v>13</v>
      </c>
      <c r="Z50" s="44" t="e">
        <f>[1]ОБЩИЙ_ПЛАН!AC50-[1]ОБЩИЙ_ПЛАН!AA50</f>
        <v>#REF!</v>
      </c>
      <c r="AA50" s="49"/>
      <c r="AB50" s="46">
        <f t="shared" si="7"/>
        <v>78</v>
      </c>
      <c r="AC50" s="47" t="e">
        <f t="shared" si="8"/>
        <v>#REF!</v>
      </c>
      <c r="AD50" s="50"/>
      <c r="AE50" s="46">
        <f t="shared" si="9"/>
        <v>78</v>
      </c>
      <c r="AF50" s="47" t="e">
        <f t="shared" si="10"/>
        <v>#REF!</v>
      </c>
      <c r="AG50" s="19"/>
      <c r="AH50" s="19"/>
    </row>
    <row r="51" spans="1:34" x14ac:dyDescent="0.3">
      <c r="B51" s="54"/>
      <c r="C51"/>
    </row>
    <row r="52" spans="1:34" x14ac:dyDescent="0.3">
      <c r="B52" s="54"/>
      <c r="C52"/>
    </row>
    <row r="53" spans="1:34" x14ac:dyDescent="0.3">
      <c r="B53" s="54"/>
      <c r="C53"/>
    </row>
    <row r="54" spans="1:34" x14ac:dyDescent="0.3">
      <c r="B54" s="54"/>
      <c r="C54"/>
    </row>
    <row r="55" spans="1:34" x14ac:dyDescent="0.3">
      <c r="B55" s="54"/>
      <c r="C55"/>
    </row>
    <row r="56" spans="1:34" x14ac:dyDescent="0.3">
      <c r="B56" s="54"/>
      <c r="C56"/>
    </row>
    <row r="57" spans="1:34" x14ac:dyDescent="0.3">
      <c r="B57" s="54"/>
      <c r="C57"/>
    </row>
    <row r="58" spans="1:34" x14ac:dyDescent="0.3">
      <c r="B58" s="54"/>
      <c r="C58"/>
    </row>
    <row r="59" spans="1:34" x14ac:dyDescent="0.3">
      <c r="B59" s="54"/>
      <c r="C59"/>
    </row>
    <row r="60" spans="1:34" x14ac:dyDescent="0.3">
      <c r="B60" s="54"/>
      <c r="C60"/>
    </row>
    <row r="61" spans="1:34" x14ac:dyDescent="0.3">
      <c r="B61" s="54"/>
      <c r="C61"/>
    </row>
    <row r="62" spans="1:34" x14ac:dyDescent="0.3">
      <c r="B62" s="54"/>
      <c r="C62"/>
    </row>
    <row r="63" spans="1:34" x14ac:dyDescent="0.3">
      <c r="B63" s="54"/>
      <c r="C63"/>
    </row>
    <row r="64" spans="1:34" x14ac:dyDescent="0.3">
      <c r="B64" s="54"/>
      <c r="C64"/>
    </row>
    <row r="65" spans="2:3" x14ac:dyDescent="0.3">
      <c r="B65" s="54"/>
      <c r="C65"/>
    </row>
    <row r="66" spans="2:3" x14ac:dyDescent="0.3">
      <c r="B66" s="54"/>
      <c r="C66"/>
    </row>
    <row r="67" spans="2:3" x14ac:dyDescent="0.3">
      <c r="B67" s="54"/>
      <c r="C67"/>
    </row>
    <row r="68" spans="2:3" x14ac:dyDescent="0.3">
      <c r="B68" s="54"/>
      <c r="C68"/>
    </row>
    <row r="69" spans="2:3" x14ac:dyDescent="0.3">
      <c r="B69" s="54"/>
      <c r="C69"/>
    </row>
    <row r="70" spans="2:3" x14ac:dyDescent="0.3">
      <c r="B70" s="54"/>
      <c r="C70"/>
    </row>
    <row r="71" spans="2:3" x14ac:dyDescent="0.3">
      <c r="B71" s="54"/>
      <c r="C71"/>
    </row>
    <row r="72" spans="2:3" x14ac:dyDescent="0.3">
      <c r="B72" s="54"/>
      <c r="C72"/>
    </row>
    <row r="73" spans="2:3" x14ac:dyDescent="0.3">
      <c r="B73" s="54"/>
      <c r="C73"/>
    </row>
    <row r="74" spans="2:3" x14ac:dyDescent="0.3">
      <c r="B74" s="54"/>
      <c r="C74"/>
    </row>
    <row r="75" spans="2:3" x14ac:dyDescent="0.3">
      <c r="B75" s="54"/>
      <c r="C75"/>
    </row>
    <row r="76" spans="2:3" x14ac:dyDescent="0.3">
      <c r="B76" s="54"/>
      <c r="C76"/>
    </row>
    <row r="77" spans="2:3" x14ac:dyDescent="0.3">
      <c r="B77" s="54"/>
      <c r="C77"/>
    </row>
    <row r="78" spans="2:3" x14ac:dyDescent="0.3">
      <c r="B78" s="54"/>
      <c r="C78"/>
    </row>
    <row r="79" spans="2:3" x14ac:dyDescent="0.3">
      <c r="B79" s="54"/>
      <c r="C79"/>
    </row>
    <row r="80" spans="2:3" x14ac:dyDescent="0.3">
      <c r="B80" s="54"/>
      <c r="C80"/>
    </row>
    <row r="81" spans="2:3" x14ac:dyDescent="0.3">
      <c r="B81" s="54"/>
      <c r="C81"/>
    </row>
    <row r="82" spans="2:3" x14ac:dyDescent="0.3">
      <c r="B82" s="54"/>
      <c r="C82"/>
    </row>
    <row r="83" spans="2:3" x14ac:dyDescent="0.3">
      <c r="B83" s="54"/>
      <c r="C83"/>
    </row>
    <row r="84" spans="2:3" x14ac:dyDescent="0.3">
      <c r="B84" s="54"/>
      <c r="C84"/>
    </row>
    <row r="85" spans="2:3" x14ac:dyDescent="0.3">
      <c r="B85" s="54"/>
      <c r="C85"/>
    </row>
    <row r="86" spans="2:3" x14ac:dyDescent="0.3">
      <c r="B86" s="54"/>
      <c r="C86"/>
    </row>
    <row r="87" spans="2:3" x14ac:dyDescent="0.3">
      <c r="B87" s="54"/>
      <c r="C87"/>
    </row>
    <row r="88" spans="2:3" x14ac:dyDescent="0.3">
      <c r="B88" s="54"/>
      <c r="C88"/>
    </row>
    <row r="89" spans="2:3" x14ac:dyDescent="0.3">
      <c r="B89" s="54"/>
      <c r="C89"/>
    </row>
    <row r="90" spans="2:3" x14ac:dyDescent="0.3">
      <c r="B90" s="54"/>
      <c r="C90"/>
    </row>
    <row r="91" spans="2:3" x14ac:dyDescent="0.3">
      <c r="B91" s="54"/>
      <c r="C91"/>
    </row>
    <row r="92" spans="2:3" x14ac:dyDescent="0.3">
      <c r="B92" s="54"/>
      <c r="C92"/>
    </row>
    <row r="93" spans="2:3" x14ac:dyDescent="0.3">
      <c r="B93" s="54"/>
      <c r="C93"/>
    </row>
    <row r="94" spans="2:3" x14ac:dyDescent="0.3">
      <c r="B94" s="54"/>
      <c r="C94"/>
    </row>
    <row r="95" spans="2:3" x14ac:dyDescent="0.3">
      <c r="B95" s="54"/>
      <c r="C95"/>
    </row>
    <row r="96" spans="2:3" x14ac:dyDescent="0.3">
      <c r="B96" s="54"/>
      <c r="C96"/>
    </row>
    <row r="97" spans="2:3" x14ac:dyDescent="0.3">
      <c r="B97" s="54"/>
      <c r="C97"/>
    </row>
    <row r="98" spans="2:3" x14ac:dyDescent="0.3">
      <c r="B98" s="54"/>
      <c r="C98"/>
    </row>
    <row r="99" spans="2:3" x14ac:dyDescent="0.3">
      <c r="B99" s="54"/>
      <c r="C99"/>
    </row>
    <row r="100" spans="2:3" x14ac:dyDescent="0.3">
      <c r="B100" s="54"/>
      <c r="C100"/>
    </row>
    <row r="101" spans="2:3" x14ac:dyDescent="0.3">
      <c r="B101" s="54"/>
      <c r="C101"/>
    </row>
    <row r="102" spans="2:3" x14ac:dyDescent="0.3">
      <c r="B102" s="54"/>
      <c r="C102"/>
    </row>
    <row r="103" spans="2:3" x14ac:dyDescent="0.3">
      <c r="B103" s="54"/>
      <c r="C103"/>
    </row>
    <row r="104" spans="2:3" x14ac:dyDescent="0.3">
      <c r="B104" s="54"/>
      <c r="C104"/>
    </row>
    <row r="105" spans="2:3" x14ac:dyDescent="0.3">
      <c r="B105" s="54"/>
      <c r="C105"/>
    </row>
    <row r="106" spans="2:3" x14ac:dyDescent="0.3">
      <c r="B106" s="54"/>
      <c r="C106"/>
    </row>
    <row r="107" spans="2:3" x14ac:dyDescent="0.3">
      <c r="B107" s="54"/>
      <c r="C107"/>
    </row>
    <row r="108" spans="2:3" x14ac:dyDescent="0.3">
      <c r="B108" s="54"/>
      <c r="C108"/>
    </row>
    <row r="109" spans="2:3" x14ac:dyDescent="0.3">
      <c r="B109" s="54"/>
      <c r="C109"/>
    </row>
    <row r="110" spans="2:3" x14ac:dyDescent="0.3">
      <c r="B110" s="54"/>
      <c r="C110"/>
    </row>
    <row r="111" spans="2:3" x14ac:dyDescent="0.3">
      <c r="B111" s="54"/>
      <c r="C111"/>
    </row>
    <row r="112" spans="2:3" x14ac:dyDescent="0.3">
      <c r="B112" s="54"/>
      <c r="C112"/>
    </row>
    <row r="113" spans="2:3" x14ac:dyDescent="0.3">
      <c r="B113" s="54"/>
      <c r="C113"/>
    </row>
    <row r="114" spans="2:3" x14ac:dyDescent="0.3">
      <c r="B114" s="54"/>
      <c r="C114"/>
    </row>
    <row r="115" spans="2:3" x14ac:dyDescent="0.3">
      <c r="B115" s="54"/>
      <c r="C115"/>
    </row>
    <row r="116" spans="2:3" x14ac:dyDescent="0.3">
      <c r="B116" s="54"/>
      <c r="C116"/>
    </row>
    <row r="117" spans="2:3" x14ac:dyDescent="0.3">
      <c r="B117" s="54"/>
      <c r="C117"/>
    </row>
    <row r="118" spans="2:3" x14ac:dyDescent="0.3">
      <c r="B118" s="54"/>
      <c r="C118"/>
    </row>
    <row r="119" spans="2:3" x14ac:dyDescent="0.3">
      <c r="B119" s="54"/>
      <c r="C119"/>
    </row>
    <row r="120" spans="2:3" x14ac:dyDescent="0.3">
      <c r="B120" s="54"/>
      <c r="C120"/>
    </row>
    <row r="121" spans="2:3" x14ac:dyDescent="0.3">
      <c r="B121" s="54"/>
      <c r="C121"/>
    </row>
    <row r="122" spans="2:3" x14ac:dyDescent="0.3">
      <c r="B122" s="54"/>
      <c r="C122"/>
    </row>
    <row r="123" spans="2:3" x14ac:dyDescent="0.3">
      <c r="B123" s="54"/>
      <c r="C123"/>
    </row>
    <row r="124" spans="2:3" x14ac:dyDescent="0.3">
      <c r="B124" s="54"/>
      <c r="C124"/>
    </row>
    <row r="125" spans="2:3" x14ac:dyDescent="0.3">
      <c r="B125" s="54"/>
      <c r="C125"/>
    </row>
    <row r="126" spans="2:3" x14ac:dyDescent="0.3">
      <c r="B126" s="54"/>
      <c r="C126"/>
    </row>
    <row r="127" spans="2:3" x14ac:dyDescent="0.3">
      <c r="B127" s="54"/>
      <c r="C127"/>
    </row>
    <row r="128" spans="2:3" x14ac:dyDescent="0.3">
      <c r="B128" s="54"/>
      <c r="C128"/>
    </row>
    <row r="129" spans="2:3" x14ac:dyDescent="0.3">
      <c r="B129" s="54"/>
      <c r="C129"/>
    </row>
    <row r="130" spans="2:3" x14ac:dyDescent="0.3">
      <c r="B130" s="54"/>
      <c r="C130"/>
    </row>
    <row r="131" spans="2:3" x14ac:dyDescent="0.3">
      <c r="B131" s="54"/>
      <c r="C131"/>
    </row>
    <row r="132" spans="2:3" x14ac:dyDescent="0.3">
      <c r="B132" s="54"/>
      <c r="C132"/>
    </row>
    <row r="133" spans="2:3" x14ac:dyDescent="0.3">
      <c r="B133" s="54"/>
      <c r="C133"/>
    </row>
    <row r="134" spans="2:3" x14ac:dyDescent="0.3">
      <c r="B134" s="54"/>
      <c r="C134"/>
    </row>
    <row r="135" spans="2:3" x14ac:dyDescent="0.3">
      <c r="B135" s="54"/>
      <c r="C135"/>
    </row>
    <row r="136" spans="2:3" x14ac:dyDescent="0.3">
      <c r="B136" s="54"/>
      <c r="C136"/>
    </row>
    <row r="137" spans="2:3" x14ac:dyDescent="0.3">
      <c r="B137" s="54"/>
      <c r="C137"/>
    </row>
    <row r="138" spans="2:3" x14ac:dyDescent="0.3">
      <c r="B138" s="54"/>
      <c r="C138"/>
    </row>
    <row r="139" spans="2:3" x14ac:dyDescent="0.3">
      <c r="B139" s="54"/>
      <c r="C139"/>
    </row>
    <row r="140" spans="2:3" x14ac:dyDescent="0.3">
      <c r="B140" s="54"/>
      <c r="C140"/>
    </row>
    <row r="141" spans="2:3" x14ac:dyDescent="0.3">
      <c r="B141" s="54"/>
      <c r="C141"/>
    </row>
    <row r="142" spans="2:3" x14ac:dyDescent="0.3">
      <c r="B142" s="54"/>
      <c r="C142"/>
    </row>
    <row r="143" spans="2:3" x14ac:dyDescent="0.3">
      <c r="B143" s="54"/>
      <c r="C143"/>
    </row>
    <row r="144" spans="2:3" x14ac:dyDescent="0.3">
      <c r="B144" s="54"/>
      <c r="C144"/>
    </row>
    <row r="145" spans="2:3" x14ac:dyDescent="0.3">
      <c r="B145" s="54"/>
      <c r="C145"/>
    </row>
    <row r="146" spans="2:3" x14ac:dyDescent="0.3">
      <c r="B146" s="54"/>
      <c r="C146"/>
    </row>
    <row r="147" spans="2:3" x14ac:dyDescent="0.3">
      <c r="B147" s="54"/>
      <c r="C147"/>
    </row>
    <row r="148" spans="2:3" x14ac:dyDescent="0.3">
      <c r="B148" s="54"/>
      <c r="C148"/>
    </row>
    <row r="149" spans="2:3" x14ac:dyDescent="0.3">
      <c r="B149" s="54"/>
      <c r="C149"/>
    </row>
    <row r="150" spans="2:3" x14ac:dyDescent="0.3">
      <c r="B150" s="54"/>
      <c r="C150"/>
    </row>
    <row r="151" spans="2:3" x14ac:dyDescent="0.3">
      <c r="B151" s="54"/>
      <c r="C151"/>
    </row>
    <row r="152" spans="2:3" x14ac:dyDescent="0.3">
      <c r="B152" s="54"/>
      <c r="C152"/>
    </row>
    <row r="153" spans="2:3" x14ac:dyDescent="0.3">
      <c r="B153" s="54"/>
      <c r="C153"/>
    </row>
    <row r="154" spans="2:3" x14ac:dyDescent="0.3">
      <c r="B154" s="54"/>
      <c r="C154"/>
    </row>
    <row r="155" spans="2:3" x14ac:dyDescent="0.3">
      <c r="B155" s="54"/>
      <c r="C155"/>
    </row>
    <row r="156" spans="2:3" x14ac:dyDescent="0.3">
      <c r="B156" s="54"/>
      <c r="C156"/>
    </row>
    <row r="157" spans="2:3" x14ac:dyDescent="0.3">
      <c r="B157" s="54"/>
      <c r="C157"/>
    </row>
    <row r="158" spans="2:3" x14ac:dyDescent="0.3">
      <c r="B158" s="54"/>
      <c r="C158"/>
    </row>
    <row r="159" spans="2:3" x14ac:dyDescent="0.3">
      <c r="B159" s="54"/>
      <c r="C159"/>
    </row>
    <row r="160" spans="2:3" x14ac:dyDescent="0.3">
      <c r="B160" s="54"/>
      <c r="C160"/>
    </row>
    <row r="161" spans="2:3" x14ac:dyDescent="0.3">
      <c r="B161" s="54"/>
      <c r="C161"/>
    </row>
    <row r="162" spans="2:3" x14ac:dyDescent="0.3">
      <c r="B162" s="54"/>
      <c r="C162"/>
    </row>
    <row r="163" spans="2:3" x14ac:dyDescent="0.3">
      <c r="B163" s="54"/>
      <c r="C163"/>
    </row>
    <row r="164" spans="2:3" x14ac:dyDescent="0.3">
      <c r="B164" s="54"/>
      <c r="C164"/>
    </row>
    <row r="165" spans="2:3" x14ac:dyDescent="0.3">
      <c r="B165" s="54"/>
      <c r="C165"/>
    </row>
    <row r="166" spans="2:3" x14ac:dyDescent="0.3">
      <c r="B166" s="54"/>
      <c r="C166"/>
    </row>
    <row r="167" spans="2:3" x14ac:dyDescent="0.3">
      <c r="B167" s="54"/>
      <c r="C167"/>
    </row>
    <row r="168" spans="2:3" x14ac:dyDescent="0.3">
      <c r="B168" s="54"/>
      <c r="C168"/>
    </row>
    <row r="169" spans="2:3" x14ac:dyDescent="0.3">
      <c r="B169" s="54"/>
      <c r="C169"/>
    </row>
    <row r="170" spans="2:3" x14ac:dyDescent="0.3">
      <c r="B170" s="54"/>
      <c r="C170"/>
    </row>
    <row r="171" spans="2:3" x14ac:dyDescent="0.3">
      <c r="B171" s="54"/>
      <c r="C171"/>
    </row>
    <row r="172" spans="2:3" x14ac:dyDescent="0.3">
      <c r="B172" s="54"/>
      <c r="C172"/>
    </row>
    <row r="173" spans="2:3" x14ac:dyDescent="0.3">
      <c r="B173" s="54"/>
      <c r="C173"/>
    </row>
    <row r="174" spans="2:3" x14ac:dyDescent="0.3">
      <c r="B174" s="54"/>
      <c r="C174"/>
    </row>
    <row r="175" spans="2:3" x14ac:dyDescent="0.3">
      <c r="B175" s="54"/>
      <c r="C175"/>
    </row>
    <row r="176" spans="2:3" x14ac:dyDescent="0.3">
      <c r="B176" s="54"/>
      <c r="C176"/>
    </row>
    <row r="177" spans="2:3" x14ac:dyDescent="0.3">
      <c r="B177" s="54"/>
      <c r="C177"/>
    </row>
    <row r="178" spans="2:3" x14ac:dyDescent="0.3">
      <c r="B178" s="54"/>
      <c r="C178"/>
    </row>
    <row r="179" spans="2:3" x14ac:dyDescent="0.3">
      <c r="B179" s="54"/>
      <c r="C179"/>
    </row>
    <row r="180" spans="2:3" x14ac:dyDescent="0.3">
      <c r="B180" s="54"/>
      <c r="C180"/>
    </row>
    <row r="181" spans="2:3" x14ac:dyDescent="0.3">
      <c r="B181" s="54"/>
      <c r="C181"/>
    </row>
    <row r="182" spans="2:3" x14ac:dyDescent="0.3">
      <c r="B182" s="54"/>
      <c r="C182"/>
    </row>
    <row r="183" spans="2:3" x14ac:dyDescent="0.3">
      <c r="B183" s="54"/>
      <c r="C183"/>
    </row>
    <row r="184" spans="2:3" x14ac:dyDescent="0.3">
      <c r="B184" s="54"/>
      <c r="C184"/>
    </row>
    <row r="185" spans="2:3" x14ac:dyDescent="0.3">
      <c r="B185" s="54"/>
      <c r="C185"/>
    </row>
    <row r="186" spans="2:3" x14ac:dyDescent="0.3">
      <c r="B186" s="54"/>
      <c r="C186"/>
    </row>
  </sheetData>
  <mergeCells count="21">
    <mergeCell ref="B2:C2"/>
    <mergeCell ref="D2:E2"/>
    <mergeCell ref="F2:G2"/>
    <mergeCell ref="H2:I2"/>
    <mergeCell ref="J2:K2"/>
    <mergeCell ref="X2:Y2"/>
    <mergeCell ref="Z2:AA2"/>
    <mergeCell ref="AC2:AD2"/>
    <mergeCell ref="AF2:AG2"/>
    <mergeCell ref="A1:A3"/>
    <mergeCell ref="L2:M2"/>
    <mergeCell ref="N2:O2"/>
    <mergeCell ref="P2:Q2"/>
    <mergeCell ref="R2:S2"/>
    <mergeCell ref="T2:U2"/>
    <mergeCell ref="V2:W2"/>
    <mergeCell ref="B1:M1"/>
    <mergeCell ref="N1:O1"/>
    <mergeCell ref="P1:AA1"/>
    <mergeCell ref="AC1:AD1"/>
    <mergeCell ref="AF1:AG1"/>
  </mergeCells>
  <conditionalFormatting sqref="D4:D37 F4:F37 E38:E50 H4:H37 J4:J37 L4:L37 R4:R37 Q38:Q50 T4:T37 S38:S50 V4:V37 U38:U50 X4:X37 W38:W50 Z4:Z37 Y38:Y50 P4:P37 O38:O50 B4:B50">
    <cfRule type="cellIs" dxfId="2" priority="22" stopIfTrue="1" operator="lessThan">
      <formula>1</formula>
    </cfRule>
  </conditionalFormatting>
  <conditionalFormatting sqref="AD4:AD37 AC38:AC50 AG4:AG37 AF38:AF50">
    <cfRule type="cellIs" dxfId="1" priority="20" stopIfTrue="1" operator="lessThan">
      <formula>1</formula>
    </cfRule>
    <cfRule type="cellIs" dxfId="0" priority="21" stopIfTrue="1" operator="greaterThan">
      <formula>1</formula>
    </cfRule>
  </conditionalFormatting>
  <conditionalFormatting sqref="F38:F50 H38:H50 J38:J50 L38:L50 E4:E37 C38:D50 C4:C50 G4:G50 I4:I50 K4:K50 M4:M50">
    <cfRule type="colorScale" priority="2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C4:C50">
    <cfRule type="colorScale" priority="2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O4:O37 N38:N50">
    <cfRule type="colorScale" priority="2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S4:S37 R38:R50 U4:U37 T38:T50 W4:W37 V38:V50 AA4:AA37 Z38:Z50 Y4:Y37 X38:X50">
    <cfRule type="colorScale" priority="2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S4:S37 R38:R50">
    <cfRule type="colorScale" priority="1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18:Q37 P38:P50">
    <cfRule type="colorScale" priority="1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4:Q17">
    <cfRule type="colorScale" priority="1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4:Q17">
    <cfRule type="colorScale" priority="1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E4:E37 D38:D50">
    <cfRule type="colorScale" priority="11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G4:G50">
    <cfRule type="colorScale" priority="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I4:I50">
    <cfRule type="colorScale" priority="8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K4:K50">
    <cfRule type="colorScale" priority="7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G4:G50">
    <cfRule type="colorScale" priority="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I4:I50">
    <cfRule type="colorScale" priority="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K4:K50">
    <cfRule type="colorScale" priority="2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1">
      <colorScale>
        <cfvo type="min"/>
        <cfvo type="num" val="0"/>
        <cfvo type="max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A6" sqref="A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70" zoomScaleNormal="70" workbookViewId="0">
      <selection activeCell="B30" sqref="B30"/>
    </sheetView>
  </sheetViews>
  <sheetFormatPr defaultRowHeight="14.4" x14ac:dyDescent="0.3"/>
  <cols>
    <col min="1" max="1" width="5.5546875" bestFit="1" customWidth="1"/>
    <col min="2" max="2" width="71.33203125" bestFit="1" customWidth="1"/>
    <col min="3" max="3" width="9.44140625" bestFit="1" customWidth="1"/>
    <col min="4" max="4" width="10.88671875" bestFit="1" customWidth="1"/>
    <col min="5" max="5" width="10.5546875" bestFit="1" customWidth="1"/>
    <col min="6" max="6" width="12.44140625" bestFit="1" customWidth="1"/>
    <col min="7" max="7" width="10.88671875" bestFit="1" customWidth="1"/>
  </cols>
  <sheetData>
    <row r="1" spans="1:7" ht="31.2" customHeight="1" x14ac:dyDescent="0.3">
      <c r="A1" s="1" t="s">
        <v>0</v>
      </c>
      <c r="B1" s="1" t="s">
        <v>1</v>
      </c>
      <c r="C1" s="2" t="s">
        <v>85</v>
      </c>
      <c r="D1" s="2" t="s">
        <v>86</v>
      </c>
      <c r="E1" s="2" t="s">
        <v>87</v>
      </c>
      <c r="F1" s="2" t="s">
        <v>88</v>
      </c>
      <c r="G1" s="3" t="s">
        <v>89</v>
      </c>
    </row>
    <row r="2" spans="1:7" x14ac:dyDescent="0.3">
      <c r="A2" s="1">
        <v>288</v>
      </c>
      <c r="B2" s="1" t="s">
        <v>2</v>
      </c>
      <c r="C2" s="1">
        <v>1</v>
      </c>
      <c r="D2" s="4">
        <v>283.87</v>
      </c>
      <c r="E2" s="4">
        <v>0</v>
      </c>
      <c r="F2" s="4">
        <v>0</v>
      </c>
      <c r="G2" s="5">
        <f>SUM(D2:F2)</f>
        <v>283.87</v>
      </c>
    </row>
    <row r="3" spans="1:7" x14ac:dyDescent="0.3">
      <c r="A3" s="1">
        <v>804</v>
      </c>
      <c r="B3" s="1" t="s">
        <v>3</v>
      </c>
      <c r="C3" s="1">
        <v>76</v>
      </c>
      <c r="D3" s="4">
        <v>25129.77</v>
      </c>
      <c r="E3" s="4">
        <v>4937.6499999999996</v>
      </c>
      <c r="F3" s="4">
        <v>0</v>
      </c>
      <c r="G3" s="5">
        <f t="shared" ref="G3:G44" si="0">SUM(D3:F3)</f>
        <v>30067.42</v>
      </c>
    </row>
    <row r="4" spans="1:7" x14ac:dyDescent="0.3">
      <c r="A4" s="1">
        <v>851</v>
      </c>
      <c r="B4" s="1" t="s">
        <v>4</v>
      </c>
      <c r="C4" s="1">
        <v>3</v>
      </c>
      <c r="D4" s="4">
        <v>50.81</v>
      </c>
      <c r="E4" s="4">
        <v>0</v>
      </c>
      <c r="F4" s="4">
        <v>0</v>
      </c>
      <c r="G4" s="5">
        <f t="shared" si="0"/>
        <v>50.81</v>
      </c>
    </row>
    <row r="5" spans="1:7" x14ac:dyDescent="0.3">
      <c r="A5" s="1">
        <v>2674</v>
      </c>
      <c r="B5" s="1" t="s">
        <v>5</v>
      </c>
      <c r="C5" s="1">
        <v>56</v>
      </c>
      <c r="D5" s="4">
        <v>16449.939999999999</v>
      </c>
      <c r="E5" s="4">
        <v>2581.5</v>
      </c>
      <c r="F5" s="4">
        <v>0</v>
      </c>
      <c r="G5" s="5">
        <f t="shared" si="0"/>
        <v>19031.439999999999</v>
      </c>
    </row>
    <row r="6" spans="1:7" x14ac:dyDescent="0.3">
      <c r="A6" s="1">
        <v>2696</v>
      </c>
      <c r="B6" s="1" t="s">
        <v>6</v>
      </c>
      <c r="C6" s="1">
        <v>1</v>
      </c>
      <c r="D6" s="4">
        <v>500</v>
      </c>
      <c r="E6" s="4">
        <v>276.45</v>
      </c>
      <c r="F6" s="4">
        <v>0</v>
      </c>
      <c r="G6" s="5">
        <f t="shared" si="0"/>
        <v>776.45</v>
      </c>
    </row>
    <row r="7" spans="1:7" x14ac:dyDescent="0.3">
      <c r="A7" s="1">
        <v>2714</v>
      </c>
      <c r="B7" s="1" t="s">
        <v>7</v>
      </c>
      <c r="C7" s="1">
        <v>27</v>
      </c>
      <c r="D7" s="4">
        <v>4826.25</v>
      </c>
      <c r="E7" s="4">
        <v>464.95</v>
      </c>
      <c r="F7" s="4">
        <v>175436.49</v>
      </c>
      <c r="G7" s="5">
        <f t="shared" si="0"/>
        <v>180727.69</v>
      </c>
    </row>
    <row r="8" spans="1:7" x14ac:dyDescent="0.3">
      <c r="A8" s="1">
        <v>2517</v>
      </c>
      <c r="B8" s="1" t="s">
        <v>8</v>
      </c>
      <c r="C8" s="1">
        <v>6</v>
      </c>
      <c r="D8" s="4">
        <v>1848.38</v>
      </c>
      <c r="E8" s="4">
        <v>219.95</v>
      </c>
      <c r="F8" s="4">
        <v>0</v>
      </c>
      <c r="G8" s="5">
        <f t="shared" si="0"/>
        <v>2068.33</v>
      </c>
    </row>
    <row r="9" spans="1:7" x14ac:dyDescent="0.3">
      <c r="A9" s="1">
        <v>2044</v>
      </c>
      <c r="B9" s="1" t="s">
        <v>9</v>
      </c>
      <c r="C9" s="1">
        <v>15</v>
      </c>
      <c r="D9" s="4">
        <v>345</v>
      </c>
      <c r="E9" s="4">
        <v>0</v>
      </c>
      <c r="F9" s="4">
        <v>6085.47</v>
      </c>
      <c r="G9" s="5">
        <f t="shared" si="0"/>
        <v>6430.47</v>
      </c>
    </row>
    <row r="10" spans="1:7" x14ac:dyDescent="0.3">
      <c r="A10" s="1">
        <v>1604</v>
      </c>
      <c r="B10" s="1" t="s">
        <v>10</v>
      </c>
      <c r="C10" s="1">
        <v>112</v>
      </c>
      <c r="D10" s="4">
        <v>23303.200000000001</v>
      </c>
      <c r="E10" s="4">
        <v>7155.95</v>
      </c>
      <c r="F10" s="4">
        <v>822.58</v>
      </c>
      <c r="G10" s="5">
        <f t="shared" si="0"/>
        <v>31281.730000000003</v>
      </c>
    </row>
    <row r="11" spans="1:7" x14ac:dyDescent="0.3">
      <c r="A11" s="1">
        <v>2058</v>
      </c>
      <c r="B11" s="1" t="s">
        <v>11</v>
      </c>
      <c r="C11" s="1">
        <v>4</v>
      </c>
      <c r="D11" s="4">
        <v>800</v>
      </c>
      <c r="E11" s="4">
        <v>195.45</v>
      </c>
      <c r="F11" s="4">
        <v>0</v>
      </c>
      <c r="G11" s="5">
        <f t="shared" si="0"/>
        <v>995.45</v>
      </c>
    </row>
    <row r="12" spans="1:7" x14ac:dyDescent="0.3">
      <c r="A12" s="1">
        <v>3243</v>
      </c>
      <c r="B12" s="1" t="s">
        <v>13</v>
      </c>
      <c r="C12" s="1">
        <v>11</v>
      </c>
      <c r="D12" s="4">
        <v>0</v>
      </c>
      <c r="E12" s="4">
        <v>0</v>
      </c>
      <c r="F12" s="4">
        <v>3724.98</v>
      </c>
      <c r="G12" s="5">
        <f t="shared" si="0"/>
        <v>3724.98</v>
      </c>
    </row>
    <row r="13" spans="1:7" x14ac:dyDescent="0.3">
      <c r="A13" s="1">
        <v>3329</v>
      </c>
      <c r="B13" s="1" t="s">
        <v>14</v>
      </c>
      <c r="C13" s="1">
        <v>37</v>
      </c>
      <c r="D13" s="4">
        <v>534.03</v>
      </c>
      <c r="E13" s="4">
        <v>0</v>
      </c>
      <c r="F13" s="4">
        <v>10754.43</v>
      </c>
      <c r="G13" s="5">
        <f t="shared" si="0"/>
        <v>11288.460000000001</v>
      </c>
    </row>
    <row r="14" spans="1:7" x14ac:dyDescent="0.3">
      <c r="A14" s="1">
        <v>3330</v>
      </c>
      <c r="B14" s="1" t="s">
        <v>15</v>
      </c>
      <c r="C14" s="1">
        <v>60</v>
      </c>
      <c r="D14" s="4">
        <v>1003.06</v>
      </c>
      <c r="E14" s="4">
        <v>0</v>
      </c>
      <c r="F14" s="4">
        <v>17371.73</v>
      </c>
      <c r="G14" s="5">
        <f t="shared" si="0"/>
        <v>18374.79</v>
      </c>
    </row>
    <row r="15" spans="1:7" x14ac:dyDescent="0.3">
      <c r="A15" s="1">
        <v>3070</v>
      </c>
      <c r="B15" s="1" t="s">
        <v>19</v>
      </c>
      <c r="C15" s="1">
        <v>43</v>
      </c>
      <c r="D15" s="4">
        <v>175</v>
      </c>
      <c r="E15" s="4">
        <v>0</v>
      </c>
      <c r="F15" s="4">
        <v>13112.66</v>
      </c>
      <c r="G15" s="5">
        <f t="shared" si="0"/>
        <v>13287.66</v>
      </c>
    </row>
    <row r="16" spans="1:7" x14ac:dyDescent="0.3">
      <c r="A16" s="1">
        <v>3067</v>
      </c>
      <c r="B16" s="1" t="s">
        <v>20</v>
      </c>
      <c r="C16" s="1">
        <v>108</v>
      </c>
      <c r="D16" s="4">
        <v>2901.12</v>
      </c>
      <c r="E16" s="4">
        <v>887.07</v>
      </c>
      <c r="F16" s="4">
        <v>40845.96</v>
      </c>
      <c r="G16" s="5">
        <f t="shared" si="0"/>
        <v>44634.15</v>
      </c>
    </row>
    <row r="17" spans="1:7" x14ac:dyDescent="0.3">
      <c r="A17" s="1">
        <v>1643</v>
      </c>
      <c r="B17" s="1" t="s">
        <v>22</v>
      </c>
      <c r="C17" s="1">
        <v>1</v>
      </c>
      <c r="D17" s="4">
        <v>0</v>
      </c>
      <c r="E17" s="4">
        <v>0</v>
      </c>
      <c r="F17" s="4">
        <v>550</v>
      </c>
      <c r="G17" s="5">
        <f t="shared" si="0"/>
        <v>550</v>
      </c>
    </row>
    <row r="18" spans="1:7" x14ac:dyDescent="0.3">
      <c r="A18" s="1">
        <v>2343</v>
      </c>
      <c r="B18" s="1" t="s">
        <v>23</v>
      </c>
      <c r="C18" s="1">
        <v>16</v>
      </c>
      <c r="D18" s="4">
        <v>678.87</v>
      </c>
      <c r="E18" s="4">
        <v>0</v>
      </c>
      <c r="F18" s="4">
        <v>6554.83</v>
      </c>
      <c r="G18" s="5">
        <f t="shared" si="0"/>
        <v>7233.7</v>
      </c>
    </row>
    <row r="19" spans="1:7" x14ac:dyDescent="0.3">
      <c r="A19" s="1">
        <v>2345</v>
      </c>
      <c r="B19" s="1" t="s">
        <v>24</v>
      </c>
      <c r="C19" s="1">
        <v>11</v>
      </c>
      <c r="D19" s="4">
        <v>0</v>
      </c>
      <c r="E19" s="4">
        <v>0</v>
      </c>
      <c r="F19" s="4">
        <v>4277.41</v>
      </c>
      <c r="G19" s="5">
        <f t="shared" si="0"/>
        <v>4277.41</v>
      </c>
    </row>
    <row r="20" spans="1:7" x14ac:dyDescent="0.3">
      <c r="A20" s="1">
        <v>2346</v>
      </c>
      <c r="B20" s="1" t="s">
        <v>25</v>
      </c>
      <c r="C20" s="1">
        <v>4</v>
      </c>
      <c r="D20" s="4">
        <v>0</v>
      </c>
      <c r="E20" s="4">
        <v>0</v>
      </c>
      <c r="F20" s="4">
        <v>1267.74</v>
      </c>
      <c r="G20" s="5">
        <f t="shared" si="0"/>
        <v>1267.74</v>
      </c>
    </row>
    <row r="21" spans="1:7" x14ac:dyDescent="0.3">
      <c r="A21" s="1">
        <v>2347</v>
      </c>
      <c r="B21" s="1" t="s">
        <v>26</v>
      </c>
      <c r="C21" s="1">
        <v>13</v>
      </c>
      <c r="D21" s="4">
        <v>345</v>
      </c>
      <c r="E21" s="4">
        <v>7.8</v>
      </c>
      <c r="F21" s="4">
        <v>4364.51</v>
      </c>
      <c r="G21" s="5">
        <f t="shared" si="0"/>
        <v>4717.3100000000004</v>
      </c>
    </row>
    <row r="22" spans="1:7" x14ac:dyDescent="0.3">
      <c r="A22" s="1">
        <v>2501</v>
      </c>
      <c r="B22" s="1" t="s">
        <v>27</v>
      </c>
      <c r="C22" s="1">
        <v>52</v>
      </c>
      <c r="D22" s="4">
        <v>1498.7</v>
      </c>
      <c r="E22" s="4">
        <v>85.8</v>
      </c>
      <c r="F22" s="4">
        <v>24159.89</v>
      </c>
      <c r="G22" s="5">
        <f t="shared" si="0"/>
        <v>25744.39</v>
      </c>
    </row>
    <row r="23" spans="1:7" x14ac:dyDescent="0.3">
      <c r="A23" s="1">
        <v>3229</v>
      </c>
      <c r="B23" s="1" t="s">
        <v>28</v>
      </c>
      <c r="C23" s="1">
        <v>2</v>
      </c>
      <c r="D23" s="4">
        <v>2584.6799999999998</v>
      </c>
      <c r="E23" s="4">
        <v>225.9</v>
      </c>
      <c r="F23" s="4">
        <v>0</v>
      </c>
      <c r="G23" s="5">
        <f t="shared" si="0"/>
        <v>2810.58</v>
      </c>
    </row>
    <row r="24" spans="1:7" x14ac:dyDescent="0.3">
      <c r="A24" s="1">
        <v>2057</v>
      </c>
      <c r="B24" s="1" t="s">
        <v>29</v>
      </c>
      <c r="C24" s="1">
        <v>8</v>
      </c>
      <c r="D24" s="4">
        <v>3509.67</v>
      </c>
      <c r="E24" s="4">
        <v>2627.55</v>
      </c>
      <c r="F24" s="4">
        <v>0</v>
      </c>
      <c r="G24" s="5">
        <f t="shared" si="0"/>
        <v>6137.22</v>
      </c>
    </row>
    <row r="25" spans="1:7" x14ac:dyDescent="0.3">
      <c r="A25" s="1">
        <v>540</v>
      </c>
      <c r="B25" s="1" t="s">
        <v>30</v>
      </c>
      <c r="C25" s="1">
        <v>21</v>
      </c>
      <c r="D25" s="4">
        <v>7710.29</v>
      </c>
      <c r="E25" s="4">
        <v>932.3</v>
      </c>
      <c r="F25" s="4">
        <v>0</v>
      </c>
      <c r="G25" s="5">
        <f t="shared" si="0"/>
        <v>8642.59</v>
      </c>
    </row>
    <row r="26" spans="1:7" x14ac:dyDescent="0.3">
      <c r="A26" s="1">
        <v>591</v>
      </c>
      <c r="B26" s="1" t="s">
        <v>31</v>
      </c>
      <c r="C26" s="1">
        <v>14</v>
      </c>
      <c r="D26" s="4">
        <v>5738.7</v>
      </c>
      <c r="E26" s="4">
        <v>191.95</v>
      </c>
      <c r="F26" s="4">
        <v>25229.7</v>
      </c>
      <c r="G26" s="5">
        <f t="shared" si="0"/>
        <v>31160.35</v>
      </c>
    </row>
    <row r="27" spans="1:7" x14ac:dyDescent="0.3">
      <c r="A27" s="1">
        <v>2511</v>
      </c>
      <c r="B27" s="1" t="s">
        <v>32</v>
      </c>
      <c r="C27" s="1">
        <v>1</v>
      </c>
      <c r="D27" s="4">
        <v>345</v>
      </c>
      <c r="E27" s="4">
        <v>0</v>
      </c>
      <c r="F27" s="4">
        <v>0</v>
      </c>
      <c r="G27" s="5">
        <f t="shared" si="0"/>
        <v>345</v>
      </c>
    </row>
    <row r="28" spans="1:7" x14ac:dyDescent="0.3">
      <c r="A28" s="1">
        <v>3538</v>
      </c>
      <c r="B28" s="1" t="s">
        <v>33</v>
      </c>
      <c r="C28" s="1">
        <v>13</v>
      </c>
      <c r="D28" s="4">
        <v>11.29</v>
      </c>
      <c r="E28" s="4">
        <v>0</v>
      </c>
      <c r="F28" s="4">
        <v>2354.83</v>
      </c>
      <c r="G28" s="5">
        <f t="shared" si="0"/>
        <v>2366.12</v>
      </c>
    </row>
    <row r="29" spans="1:7" x14ac:dyDescent="0.3">
      <c r="A29" s="1">
        <v>3537</v>
      </c>
      <c r="B29" s="1" t="s">
        <v>34</v>
      </c>
      <c r="C29" s="1">
        <v>13</v>
      </c>
      <c r="D29" s="4">
        <v>0</v>
      </c>
      <c r="E29" s="4">
        <v>0</v>
      </c>
      <c r="F29" s="4">
        <v>2358.06</v>
      </c>
      <c r="G29" s="5">
        <f t="shared" si="0"/>
        <v>2358.06</v>
      </c>
    </row>
    <row r="30" spans="1:7" x14ac:dyDescent="0.3">
      <c r="A30" s="1">
        <v>3539</v>
      </c>
      <c r="B30" s="1" t="s">
        <v>35</v>
      </c>
      <c r="C30" s="1">
        <v>9</v>
      </c>
      <c r="D30" s="4">
        <v>0</v>
      </c>
      <c r="E30" s="4">
        <v>0</v>
      </c>
      <c r="F30" s="4">
        <v>2238.6999999999998</v>
      </c>
      <c r="G30" s="5">
        <f t="shared" si="0"/>
        <v>2238.6999999999998</v>
      </c>
    </row>
    <row r="31" spans="1:7" x14ac:dyDescent="0.3">
      <c r="A31" s="1">
        <v>3540</v>
      </c>
      <c r="B31" s="1" t="s">
        <v>36</v>
      </c>
      <c r="C31" s="1">
        <v>8</v>
      </c>
      <c r="D31" s="4">
        <v>200.81</v>
      </c>
      <c r="E31" s="4">
        <v>17.55</v>
      </c>
      <c r="F31" s="4">
        <v>2990.32</v>
      </c>
      <c r="G31" s="5">
        <f t="shared" si="0"/>
        <v>3208.6800000000003</v>
      </c>
    </row>
    <row r="32" spans="1:7" x14ac:dyDescent="0.3">
      <c r="A32" s="1">
        <v>3541</v>
      </c>
      <c r="B32" s="1" t="s">
        <v>37</v>
      </c>
      <c r="C32" s="1">
        <v>12</v>
      </c>
      <c r="D32" s="4">
        <v>0</v>
      </c>
      <c r="E32" s="4">
        <v>0</v>
      </c>
      <c r="F32" s="4">
        <v>1838.7</v>
      </c>
      <c r="G32" s="5">
        <f t="shared" si="0"/>
        <v>1838.7</v>
      </c>
    </row>
    <row r="33" spans="1:7" x14ac:dyDescent="0.3">
      <c r="A33" s="1">
        <v>3542</v>
      </c>
      <c r="B33" s="1" t="s">
        <v>38</v>
      </c>
      <c r="C33" s="1">
        <v>3</v>
      </c>
      <c r="D33" s="4">
        <v>275.81</v>
      </c>
      <c r="E33" s="4">
        <v>33.85</v>
      </c>
      <c r="F33" s="4">
        <v>298.39</v>
      </c>
      <c r="G33" s="5">
        <f t="shared" si="0"/>
        <v>608.04999999999995</v>
      </c>
    </row>
    <row r="34" spans="1:7" x14ac:dyDescent="0.3">
      <c r="A34" s="1">
        <v>3065</v>
      </c>
      <c r="B34" s="1" t="s">
        <v>39</v>
      </c>
      <c r="C34" s="1">
        <v>1</v>
      </c>
      <c r="D34" s="4">
        <v>344.35</v>
      </c>
      <c r="E34" s="4">
        <v>0</v>
      </c>
      <c r="F34" s="4">
        <v>0</v>
      </c>
      <c r="G34" s="5">
        <f t="shared" si="0"/>
        <v>344.35</v>
      </c>
    </row>
    <row r="35" spans="1:7" x14ac:dyDescent="0.3">
      <c r="A35" s="1">
        <v>3605</v>
      </c>
      <c r="B35" s="1" t="s">
        <v>40</v>
      </c>
      <c r="C35" s="1">
        <v>232</v>
      </c>
      <c r="D35" s="4">
        <v>104458.91</v>
      </c>
      <c r="E35" s="4">
        <v>31764.95</v>
      </c>
      <c r="F35" s="4">
        <v>0</v>
      </c>
      <c r="G35" s="5">
        <f t="shared" si="0"/>
        <v>136223.86000000002</v>
      </c>
    </row>
    <row r="36" spans="1:7" x14ac:dyDescent="0.3">
      <c r="A36" s="1">
        <v>1376</v>
      </c>
      <c r="B36" s="1" t="s">
        <v>41</v>
      </c>
      <c r="C36" s="1">
        <v>7</v>
      </c>
      <c r="D36" s="4">
        <v>690</v>
      </c>
      <c r="E36" s="4">
        <v>0</v>
      </c>
      <c r="F36" s="4">
        <v>1653.32</v>
      </c>
      <c r="G36" s="5">
        <f t="shared" si="0"/>
        <v>2343.3199999999997</v>
      </c>
    </row>
    <row r="37" spans="1:7" x14ac:dyDescent="0.3">
      <c r="A37" s="1">
        <v>1398</v>
      </c>
      <c r="B37" s="1" t="s">
        <v>42</v>
      </c>
      <c r="C37" s="1">
        <v>15</v>
      </c>
      <c r="D37" s="4">
        <v>1455.8</v>
      </c>
      <c r="E37" s="4">
        <v>795.55</v>
      </c>
      <c r="F37" s="4">
        <v>4163.51</v>
      </c>
      <c r="G37" s="5">
        <f t="shared" si="0"/>
        <v>6414.8600000000006</v>
      </c>
    </row>
    <row r="38" spans="1:7" x14ac:dyDescent="0.3">
      <c r="A38" s="1">
        <v>1395</v>
      </c>
      <c r="B38" s="1" t="s">
        <v>43</v>
      </c>
      <c r="C38" s="1">
        <v>6</v>
      </c>
      <c r="D38" s="4">
        <v>1336.12</v>
      </c>
      <c r="E38" s="4">
        <v>1569.2</v>
      </c>
      <c r="F38" s="4">
        <v>1560.48</v>
      </c>
      <c r="G38" s="5">
        <f t="shared" si="0"/>
        <v>4465.7999999999993</v>
      </c>
    </row>
    <row r="39" spans="1:7" x14ac:dyDescent="0.3">
      <c r="A39" s="1">
        <v>1391</v>
      </c>
      <c r="B39" s="1" t="s">
        <v>44</v>
      </c>
      <c r="C39" s="1">
        <v>8</v>
      </c>
      <c r="D39" s="4">
        <v>1552.58</v>
      </c>
      <c r="E39" s="4">
        <v>989.1</v>
      </c>
      <c r="F39" s="4">
        <v>2992.73</v>
      </c>
      <c r="G39" s="5">
        <f t="shared" si="0"/>
        <v>5534.41</v>
      </c>
    </row>
    <row r="40" spans="1:7" x14ac:dyDescent="0.3">
      <c r="A40" s="1">
        <v>1387</v>
      </c>
      <c r="B40" s="1" t="s">
        <v>45</v>
      </c>
      <c r="C40" s="1">
        <v>14</v>
      </c>
      <c r="D40" s="4">
        <v>2517.73</v>
      </c>
      <c r="E40" s="4">
        <v>111.15</v>
      </c>
      <c r="F40" s="4">
        <v>4000.8</v>
      </c>
      <c r="G40" s="5">
        <f t="shared" si="0"/>
        <v>6629.68</v>
      </c>
    </row>
    <row r="41" spans="1:7" x14ac:dyDescent="0.3">
      <c r="A41" s="1">
        <v>1383</v>
      </c>
      <c r="B41" s="1" t="s">
        <v>46</v>
      </c>
      <c r="C41" s="1">
        <v>3</v>
      </c>
      <c r="D41" s="4">
        <v>345</v>
      </c>
      <c r="E41" s="4">
        <v>0</v>
      </c>
      <c r="F41" s="4">
        <v>1050</v>
      </c>
      <c r="G41" s="5">
        <f t="shared" si="0"/>
        <v>1395</v>
      </c>
    </row>
    <row r="42" spans="1:7" x14ac:dyDescent="0.3">
      <c r="A42" s="1">
        <v>826</v>
      </c>
      <c r="B42" s="1" t="s">
        <v>47</v>
      </c>
      <c r="C42" s="1">
        <v>211</v>
      </c>
      <c r="D42" s="4">
        <v>14536.88</v>
      </c>
      <c r="E42" s="4">
        <v>1280.3399999999999</v>
      </c>
      <c r="F42" s="4">
        <v>96920.75</v>
      </c>
      <c r="G42" s="5">
        <f t="shared" si="0"/>
        <v>112737.97</v>
      </c>
    </row>
    <row r="43" spans="1:7" x14ac:dyDescent="0.3">
      <c r="A43" s="1">
        <v>1197</v>
      </c>
      <c r="B43" s="1" t="s">
        <v>48</v>
      </c>
      <c r="C43" s="1">
        <v>183</v>
      </c>
      <c r="D43" s="4">
        <v>18270.91</v>
      </c>
      <c r="E43" s="4">
        <v>4900.2</v>
      </c>
      <c r="F43" s="4">
        <v>84693.440000000002</v>
      </c>
      <c r="G43" s="5">
        <f t="shared" si="0"/>
        <v>107864.55</v>
      </c>
    </row>
    <row r="44" spans="1:7" x14ac:dyDescent="0.3">
      <c r="A44" s="1">
        <v>1198</v>
      </c>
      <c r="B44" s="1" t="s">
        <v>49</v>
      </c>
      <c r="C44" s="1">
        <v>206</v>
      </c>
      <c r="D44" s="4">
        <v>20097.669999999998</v>
      </c>
      <c r="E44" s="4">
        <v>4003.15</v>
      </c>
      <c r="F44" s="4">
        <v>95794.91</v>
      </c>
      <c r="G44" s="5">
        <f t="shared" si="0"/>
        <v>119895.73000000001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70" zoomScaleNormal="70" workbookViewId="0">
      <selection activeCell="C4" sqref="C4"/>
    </sheetView>
  </sheetViews>
  <sheetFormatPr defaultRowHeight="14.4" x14ac:dyDescent="0.3"/>
  <cols>
    <col min="1" max="1" width="5" bestFit="1" customWidth="1"/>
    <col min="2" max="2" width="71.33203125" bestFit="1" customWidth="1"/>
    <col min="3" max="3" width="9.44140625" bestFit="1" customWidth="1"/>
    <col min="4" max="4" width="10.88671875" bestFit="1" customWidth="1"/>
    <col min="5" max="5" width="10.5546875" bestFit="1" customWidth="1"/>
    <col min="6" max="6" width="12.44140625" bestFit="1" customWidth="1"/>
    <col min="7" max="7" width="10.88671875" bestFit="1" customWidth="1"/>
  </cols>
  <sheetData>
    <row r="1" spans="1:7" ht="28.8" x14ac:dyDescent="0.3">
      <c r="A1" s="1" t="s">
        <v>0</v>
      </c>
      <c r="B1" s="1" t="s">
        <v>1</v>
      </c>
      <c r="C1" s="2" t="s">
        <v>85</v>
      </c>
      <c r="D1" s="2" t="s">
        <v>86</v>
      </c>
      <c r="E1" s="2" t="s">
        <v>87</v>
      </c>
      <c r="F1" s="2" t="s">
        <v>88</v>
      </c>
      <c r="G1" s="3" t="s">
        <v>89</v>
      </c>
    </row>
    <row r="2" spans="1:7" x14ac:dyDescent="0.3">
      <c r="A2" s="1">
        <v>288</v>
      </c>
      <c r="B2" s="1" t="s">
        <v>2</v>
      </c>
      <c r="C2" s="1">
        <v>12</v>
      </c>
      <c r="D2" s="4">
        <v>283.87</v>
      </c>
      <c r="E2" s="4">
        <v>0</v>
      </c>
      <c r="F2" s="4">
        <v>0</v>
      </c>
      <c r="G2" s="5">
        <f t="shared" ref="G2:G33" si="0">SUM(D2:F2)</f>
        <v>283.87</v>
      </c>
    </row>
    <row r="3" spans="1:7" x14ac:dyDescent="0.3">
      <c r="A3" s="1">
        <v>804</v>
      </c>
      <c r="B3" s="1" t="s">
        <v>3</v>
      </c>
      <c r="C3" s="1">
        <v>70</v>
      </c>
      <c r="D3" s="4">
        <v>25129.77</v>
      </c>
      <c r="E3" s="4">
        <v>4937.6499999999996</v>
      </c>
      <c r="F3" s="4">
        <v>0</v>
      </c>
      <c r="G3" s="5">
        <f t="shared" si="0"/>
        <v>30067.42</v>
      </c>
    </row>
    <row r="4" spans="1:7" x14ac:dyDescent="0.3">
      <c r="A4" s="1">
        <v>851</v>
      </c>
      <c r="B4" s="1" t="s">
        <v>4</v>
      </c>
      <c r="C4" s="1">
        <v>45</v>
      </c>
      <c r="D4" s="4">
        <v>50.81</v>
      </c>
      <c r="E4" s="4">
        <v>0</v>
      </c>
      <c r="F4" s="4">
        <v>0</v>
      </c>
      <c r="G4" s="5">
        <f t="shared" si="0"/>
        <v>50.81</v>
      </c>
    </row>
    <row r="5" spans="1:7" x14ac:dyDescent="0.3">
      <c r="A5" s="1">
        <v>2674</v>
      </c>
      <c r="B5" s="1" t="s">
        <v>5</v>
      </c>
      <c r="C5" s="1">
        <v>65</v>
      </c>
      <c r="D5" s="4">
        <v>16449.939999999999</v>
      </c>
      <c r="E5" s="4">
        <v>2581.5</v>
      </c>
      <c r="F5" s="4">
        <v>0</v>
      </c>
      <c r="G5" s="5">
        <f t="shared" si="0"/>
        <v>19031.439999999999</v>
      </c>
    </row>
    <row r="6" spans="1:7" x14ac:dyDescent="0.3">
      <c r="A6" s="1">
        <v>2696</v>
      </c>
      <c r="B6" s="1" t="s">
        <v>6</v>
      </c>
      <c r="C6" s="1">
        <v>10</v>
      </c>
      <c r="D6" s="4">
        <v>4000</v>
      </c>
      <c r="E6" s="4">
        <v>276.45</v>
      </c>
      <c r="F6" s="4">
        <v>0</v>
      </c>
      <c r="G6" s="5">
        <f t="shared" si="0"/>
        <v>4276.45</v>
      </c>
    </row>
    <row r="7" spans="1:7" x14ac:dyDescent="0.3">
      <c r="A7" s="1">
        <v>2714</v>
      </c>
      <c r="B7" s="1" t="s">
        <v>7</v>
      </c>
      <c r="C7" s="1">
        <v>27</v>
      </c>
      <c r="D7" s="4">
        <v>5000</v>
      </c>
      <c r="E7" s="4">
        <v>464.95</v>
      </c>
      <c r="F7" s="4">
        <v>175436.49</v>
      </c>
      <c r="G7" s="5">
        <f t="shared" si="0"/>
        <v>180901.44</v>
      </c>
    </row>
    <row r="8" spans="1:7" x14ac:dyDescent="0.3">
      <c r="A8" s="1">
        <v>2517</v>
      </c>
      <c r="B8" s="1" t="s">
        <v>8</v>
      </c>
      <c r="C8" s="1">
        <v>1</v>
      </c>
      <c r="D8" s="4">
        <v>45</v>
      </c>
      <c r="E8" s="4">
        <v>219.95</v>
      </c>
      <c r="F8" s="4">
        <v>0</v>
      </c>
      <c r="G8" s="5">
        <f t="shared" si="0"/>
        <v>264.95</v>
      </c>
    </row>
    <row r="9" spans="1:7" x14ac:dyDescent="0.3">
      <c r="A9" s="1">
        <v>2044</v>
      </c>
      <c r="B9" s="1" t="s">
        <v>9</v>
      </c>
      <c r="C9" s="1">
        <v>4</v>
      </c>
      <c r="D9" s="4">
        <v>345</v>
      </c>
      <c r="E9" s="4">
        <v>0</v>
      </c>
      <c r="F9" s="4">
        <v>6085.47</v>
      </c>
      <c r="G9" s="5">
        <f t="shared" si="0"/>
        <v>6430.47</v>
      </c>
    </row>
    <row r="10" spans="1:7" x14ac:dyDescent="0.3">
      <c r="A10" s="1">
        <v>1604</v>
      </c>
      <c r="B10" s="1" t="s">
        <v>10</v>
      </c>
      <c r="C10" s="1">
        <v>12</v>
      </c>
      <c r="D10" s="4">
        <v>23303.200000000001</v>
      </c>
      <c r="E10" s="4">
        <v>7155.95</v>
      </c>
      <c r="F10" s="4">
        <v>822.58</v>
      </c>
      <c r="G10" s="5">
        <f t="shared" si="0"/>
        <v>31281.730000000003</v>
      </c>
    </row>
    <row r="11" spans="1:7" x14ac:dyDescent="0.3">
      <c r="A11" s="1">
        <v>2058</v>
      </c>
      <c r="B11" s="1" t="s">
        <v>11</v>
      </c>
      <c r="C11" s="1">
        <v>4</v>
      </c>
      <c r="D11" s="4">
        <v>600</v>
      </c>
      <c r="E11" s="4">
        <v>195.45</v>
      </c>
      <c r="F11" s="4">
        <v>0</v>
      </c>
      <c r="G11" s="5">
        <f t="shared" si="0"/>
        <v>795.45</v>
      </c>
    </row>
    <row r="12" spans="1:7" x14ac:dyDescent="0.3">
      <c r="A12" s="1">
        <v>3242</v>
      </c>
      <c r="B12" s="1" t="s">
        <v>12</v>
      </c>
      <c r="C12" s="1">
        <v>65</v>
      </c>
      <c r="D12" s="4">
        <v>5631.26933333333</v>
      </c>
      <c r="E12" s="4">
        <v>0</v>
      </c>
      <c r="F12" s="4">
        <v>2110.48</v>
      </c>
      <c r="G12" s="5">
        <f t="shared" si="0"/>
        <v>7741.7493333333296</v>
      </c>
    </row>
    <row r="13" spans="1:7" x14ac:dyDescent="0.3">
      <c r="A13" s="1">
        <v>3243</v>
      </c>
      <c r="B13" s="1" t="s">
        <v>13</v>
      </c>
      <c r="C13" s="1">
        <v>11</v>
      </c>
      <c r="D13" s="4">
        <v>5287.7257575757503</v>
      </c>
      <c r="E13" s="4">
        <v>0</v>
      </c>
      <c r="F13" s="4">
        <v>3724.98</v>
      </c>
      <c r="G13" s="5">
        <f t="shared" si="0"/>
        <v>9012.7057575757499</v>
      </c>
    </row>
    <row r="14" spans="1:7" x14ac:dyDescent="0.3">
      <c r="A14" s="1">
        <v>3329</v>
      </c>
      <c r="B14" s="1" t="s">
        <v>14</v>
      </c>
      <c r="C14" s="1">
        <v>12</v>
      </c>
      <c r="D14" s="4">
        <v>4944.1821818181797</v>
      </c>
      <c r="E14" s="4">
        <v>0</v>
      </c>
      <c r="F14" s="4">
        <v>10754.43</v>
      </c>
      <c r="G14" s="5">
        <f t="shared" si="0"/>
        <v>15698.61218181818</v>
      </c>
    </row>
    <row r="15" spans="1:7" x14ac:dyDescent="0.3">
      <c r="A15" s="1">
        <v>3330</v>
      </c>
      <c r="B15" s="1" t="s">
        <v>15</v>
      </c>
      <c r="C15" s="1">
        <v>12</v>
      </c>
      <c r="D15" s="4">
        <v>4600.6386060606001</v>
      </c>
      <c r="E15" s="4">
        <v>0</v>
      </c>
      <c r="F15" s="4">
        <v>17371.73</v>
      </c>
      <c r="G15" s="5">
        <f t="shared" si="0"/>
        <v>21972.368606060598</v>
      </c>
    </row>
    <row r="16" spans="1:7" x14ac:dyDescent="0.3">
      <c r="A16" s="1">
        <v>3241</v>
      </c>
      <c r="B16" s="1" t="s">
        <v>16</v>
      </c>
      <c r="C16" s="1">
        <v>12</v>
      </c>
      <c r="D16" s="4">
        <v>4257.0950303030304</v>
      </c>
      <c r="E16" s="4">
        <v>0</v>
      </c>
      <c r="F16" s="4">
        <v>9846.75</v>
      </c>
      <c r="G16" s="5">
        <f t="shared" si="0"/>
        <v>14103.845030303029</v>
      </c>
    </row>
    <row r="17" spans="1:7" x14ac:dyDescent="0.3">
      <c r="A17" s="1">
        <v>3068</v>
      </c>
      <c r="B17" s="1" t="s">
        <v>17</v>
      </c>
      <c r="C17" s="1">
        <v>5</v>
      </c>
      <c r="D17" s="4">
        <v>3913.5514545454498</v>
      </c>
      <c r="E17" s="4">
        <v>1.95</v>
      </c>
      <c r="F17" s="4">
        <v>5949.87</v>
      </c>
      <c r="G17" s="5">
        <f t="shared" si="0"/>
        <v>9865.3714545454495</v>
      </c>
    </row>
    <row r="18" spans="1:7" x14ac:dyDescent="0.3">
      <c r="A18" s="1">
        <v>3069</v>
      </c>
      <c r="B18" s="1" t="s">
        <v>18</v>
      </c>
      <c r="C18" s="1">
        <v>44</v>
      </c>
      <c r="D18" s="4">
        <v>3570.0078787878701</v>
      </c>
      <c r="E18" s="4">
        <v>222.3</v>
      </c>
      <c r="F18" s="4">
        <v>44040.99</v>
      </c>
      <c r="G18" s="5">
        <f t="shared" si="0"/>
        <v>47833.297878787867</v>
      </c>
    </row>
    <row r="19" spans="1:7" x14ac:dyDescent="0.3">
      <c r="A19" s="1">
        <v>3070</v>
      </c>
      <c r="B19" s="1" t="s">
        <v>19</v>
      </c>
      <c r="C19" s="1">
        <v>444</v>
      </c>
      <c r="D19" s="4">
        <v>3226.4643030303</v>
      </c>
      <c r="E19" s="4">
        <v>0</v>
      </c>
      <c r="F19" s="4">
        <v>13112.66</v>
      </c>
      <c r="G19" s="5">
        <f t="shared" si="0"/>
        <v>16339.124303030299</v>
      </c>
    </row>
    <row r="20" spans="1:7" x14ac:dyDescent="0.3">
      <c r="A20" s="1">
        <v>3067</v>
      </c>
      <c r="B20" s="1" t="s">
        <v>20</v>
      </c>
      <c r="C20" s="1">
        <v>10</v>
      </c>
      <c r="D20" s="4">
        <v>2882.9207272727199</v>
      </c>
      <c r="E20" s="4">
        <v>887.07</v>
      </c>
      <c r="F20" s="4">
        <v>40845.96</v>
      </c>
      <c r="G20" s="5">
        <f t="shared" si="0"/>
        <v>44615.950727272721</v>
      </c>
    </row>
    <row r="21" spans="1:7" x14ac:dyDescent="0.3">
      <c r="A21" s="1">
        <v>1662</v>
      </c>
      <c r="B21" s="1" t="s">
        <v>21</v>
      </c>
      <c r="C21" s="1">
        <v>22</v>
      </c>
      <c r="D21" s="4">
        <v>2539.3771515151502</v>
      </c>
      <c r="E21" s="4">
        <v>0</v>
      </c>
      <c r="F21" s="4">
        <v>638</v>
      </c>
      <c r="G21" s="5">
        <f t="shared" si="0"/>
        <v>3177.3771515151502</v>
      </c>
    </row>
    <row r="22" spans="1:7" x14ac:dyDescent="0.3">
      <c r="A22" s="1">
        <v>1643</v>
      </c>
      <c r="B22" s="1" t="s">
        <v>22</v>
      </c>
      <c r="C22" s="1">
        <v>14</v>
      </c>
      <c r="D22" s="4">
        <v>2195.8335757575701</v>
      </c>
      <c r="E22" s="4">
        <v>0</v>
      </c>
      <c r="F22" s="4">
        <v>550</v>
      </c>
      <c r="G22" s="5">
        <f t="shared" si="0"/>
        <v>2745.8335757575701</v>
      </c>
    </row>
    <row r="23" spans="1:7" x14ac:dyDescent="0.3">
      <c r="A23" s="1">
        <v>2343</v>
      </c>
      <c r="B23" s="1" t="s">
        <v>23</v>
      </c>
      <c r="C23" s="1">
        <v>1</v>
      </c>
      <c r="D23" s="4">
        <v>1852.28999999999</v>
      </c>
      <c r="E23" s="4">
        <v>0</v>
      </c>
      <c r="F23" s="4">
        <v>6554.83</v>
      </c>
      <c r="G23" s="5">
        <f t="shared" si="0"/>
        <v>8407.1199999999899</v>
      </c>
    </row>
    <row r="24" spans="1:7" x14ac:dyDescent="0.3">
      <c r="A24" s="1">
        <v>2345</v>
      </c>
      <c r="B24" s="1" t="s">
        <v>24</v>
      </c>
      <c r="C24" s="1">
        <v>15</v>
      </c>
      <c r="D24" s="4">
        <v>0</v>
      </c>
      <c r="E24" s="4">
        <v>0</v>
      </c>
      <c r="F24" s="4">
        <v>4277.41</v>
      </c>
      <c r="G24" s="5">
        <f t="shared" si="0"/>
        <v>4277.41</v>
      </c>
    </row>
    <row r="25" spans="1:7" x14ac:dyDescent="0.3">
      <c r="A25" s="1">
        <v>2346</v>
      </c>
      <c r="B25" s="1" t="s">
        <v>25</v>
      </c>
      <c r="C25" s="1">
        <v>16</v>
      </c>
      <c r="D25" s="4">
        <v>0</v>
      </c>
      <c r="E25" s="4">
        <v>0</v>
      </c>
      <c r="F25" s="4">
        <v>345</v>
      </c>
      <c r="G25" s="5">
        <f t="shared" si="0"/>
        <v>345</v>
      </c>
    </row>
    <row r="26" spans="1:7" x14ac:dyDescent="0.3">
      <c r="A26" s="1">
        <v>2347</v>
      </c>
      <c r="B26" s="1" t="s">
        <v>26</v>
      </c>
      <c r="C26" s="1">
        <v>13</v>
      </c>
      <c r="D26" s="4">
        <v>5000</v>
      </c>
      <c r="E26" s="4">
        <v>7.8</v>
      </c>
      <c r="F26" s="4">
        <v>23303.200000000001</v>
      </c>
      <c r="G26" s="5">
        <f t="shared" si="0"/>
        <v>28311</v>
      </c>
    </row>
    <row r="27" spans="1:7" x14ac:dyDescent="0.3">
      <c r="A27" s="1">
        <v>2501</v>
      </c>
      <c r="B27" s="1" t="s">
        <v>27</v>
      </c>
      <c r="C27" s="1">
        <v>11</v>
      </c>
      <c r="D27" s="4">
        <v>45</v>
      </c>
      <c r="E27" s="4">
        <v>85.8</v>
      </c>
      <c r="F27" s="4">
        <v>600</v>
      </c>
      <c r="G27" s="5">
        <f t="shared" si="0"/>
        <v>730.8</v>
      </c>
    </row>
    <row r="28" spans="1:7" x14ac:dyDescent="0.3">
      <c r="A28" s="1">
        <v>3229</v>
      </c>
      <c r="B28" s="1" t="s">
        <v>28</v>
      </c>
      <c r="C28" s="1">
        <v>10</v>
      </c>
      <c r="D28" s="4">
        <v>345</v>
      </c>
      <c r="E28" s="4">
        <v>225.9</v>
      </c>
      <c r="F28" s="4">
        <v>5631.26933333333</v>
      </c>
      <c r="G28" s="5">
        <f t="shared" si="0"/>
        <v>6202.1693333333296</v>
      </c>
    </row>
    <row r="29" spans="1:7" x14ac:dyDescent="0.3">
      <c r="A29" s="1">
        <v>2057</v>
      </c>
      <c r="B29" s="1" t="s">
        <v>29</v>
      </c>
      <c r="C29" s="1">
        <v>7</v>
      </c>
      <c r="D29" s="4">
        <v>23303.200000000001</v>
      </c>
      <c r="E29" s="4">
        <v>2627.55</v>
      </c>
      <c r="F29" s="4">
        <v>5287.7257575757503</v>
      </c>
      <c r="G29" s="5">
        <f t="shared" si="0"/>
        <v>31218.47575757575</v>
      </c>
    </row>
    <row r="30" spans="1:7" x14ac:dyDescent="0.3">
      <c r="A30" s="1">
        <v>540</v>
      </c>
      <c r="B30" s="1" t="s">
        <v>30</v>
      </c>
      <c r="C30" s="1">
        <v>54</v>
      </c>
      <c r="D30" s="4">
        <v>600</v>
      </c>
      <c r="E30" s="4">
        <v>932.3</v>
      </c>
      <c r="F30" s="4">
        <v>4944.1821818181797</v>
      </c>
      <c r="G30" s="5">
        <f t="shared" si="0"/>
        <v>6476.4821818181799</v>
      </c>
    </row>
    <row r="31" spans="1:7" x14ac:dyDescent="0.3">
      <c r="A31" s="1">
        <v>591</v>
      </c>
      <c r="B31" s="1" t="s">
        <v>31</v>
      </c>
      <c r="C31" s="1">
        <v>22</v>
      </c>
      <c r="D31" s="4">
        <v>5631.26933333333</v>
      </c>
      <c r="E31" s="4">
        <v>191.95</v>
      </c>
      <c r="F31" s="4">
        <v>4600.6386060606001</v>
      </c>
      <c r="G31" s="5">
        <f t="shared" si="0"/>
        <v>10423.857939393929</v>
      </c>
    </row>
    <row r="32" spans="1:7" x14ac:dyDescent="0.3">
      <c r="A32" s="1">
        <v>2511</v>
      </c>
      <c r="B32" s="1" t="s">
        <v>32</v>
      </c>
      <c r="C32" s="1">
        <v>12</v>
      </c>
      <c r="D32" s="4">
        <v>345</v>
      </c>
      <c r="E32" s="4">
        <v>0</v>
      </c>
      <c r="F32" s="4">
        <v>275.81</v>
      </c>
      <c r="G32" s="5">
        <f t="shared" si="0"/>
        <v>620.80999999999995</v>
      </c>
    </row>
    <row r="33" spans="1:7" x14ac:dyDescent="0.3">
      <c r="A33" s="1">
        <v>3538</v>
      </c>
      <c r="B33" s="1" t="s">
        <v>33</v>
      </c>
      <c r="C33" s="1">
        <v>4</v>
      </c>
      <c r="D33" s="4">
        <v>11.29</v>
      </c>
      <c r="E33" s="4">
        <v>0</v>
      </c>
      <c r="F33" s="4">
        <v>344.35</v>
      </c>
      <c r="G33" s="5">
        <f t="shared" si="0"/>
        <v>355.64000000000004</v>
      </c>
    </row>
    <row r="34" spans="1:7" x14ac:dyDescent="0.3">
      <c r="A34" s="1">
        <v>3537</v>
      </c>
      <c r="B34" s="1" t="s">
        <v>34</v>
      </c>
      <c r="C34" s="1">
        <v>13</v>
      </c>
      <c r="D34" s="4">
        <v>0</v>
      </c>
      <c r="E34" s="4">
        <v>0</v>
      </c>
      <c r="F34" s="4">
        <v>104458.91</v>
      </c>
      <c r="G34" s="5">
        <f t="shared" ref="G34:G59" si="1">SUM(D34:F34)</f>
        <v>104458.91</v>
      </c>
    </row>
    <row r="35" spans="1:7" x14ac:dyDescent="0.3">
      <c r="A35" s="1">
        <v>3539</v>
      </c>
      <c r="B35" s="1" t="s">
        <v>35</v>
      </c>
      <c r="C35" s="1">
        <v>9</v>
      </c>
      <c r="D35" s="4">
        <v>0</v>
      </c>
      <c r="E35" s="4">
        <v>0</v>
      </c>
      <c r="F35" s="4">
        <v>690</v>
      </c>
      <c r="G35" s="5">
        <f t="shared" si="1"/>
        <v>690</v>
      </c>
    </row>
    <row r="36" spans="1:7" x14ac:dyDescent="0.3">
      <c r="A36" s="1">
        <v>3540</v>
      </c>
      <c r="B36" s="1" t="s">
        <v>36</v>
      </c>
      <c r="C36" s="1">
        <v>8</v>
      </c>
      <c r="D36" s="4">
        <v>200.81</v>
      </c>
      <c r="E36" s="4">
        <v>17.55</v>
      </c>
      <c r="F36" s="4">
        <v>1455.8</v>
      </c>
      <c r="G36" s="5">
        <f t="shared" si="1"/>
        <v>1674.1599999999999</v>
      </c>
    </row>
    <row r="37" spans="1:7" x14ac:dyDescent="0.3">
      <c r="A37" s="1">
        <v>3541</v>
      </c>
      <c r="B37" s="1" t="s">
        <v>37</v>
      </c>
      <c r="C37" s="1">
        <v>45</v>
      </c>
      <c r="D37" s="4">
        <v>0</v>
      </c>
      <c r="E37" s="4">
        <v>0</v>
      </c>
      <c r="F37" s="4">
        <v>1336.12</v>
      </c>
      <c r="G37" s="5">
        <f t="shared" si="1"/>
        <v>1336.12</v>
      </c>
    </row>
    <row r="38" spans="1:7" x14ac:dyDescent="0.3">
      <c r="A38" s="1">
        <v>3542</v>
      </c>
      <c r="B38" s="1" t="s">
        <v>38</v>
      </c>
      <c r="C38" s="1">
        <v>8</v>
      </c>
      <c r="D38" s="4">
        <v>4163.51</v>
      </c>
      <c r="E38" s="4">
        <v>33.85</v>
      </c>
      <c r="F38" s="4">
        <v>1552.58</v>
      </c>
      <c r="G38" s="5">
        <f t="shared" si="1"/>
        <v>5749.9400000000005</v>
      </c>
    </row>
    <row r="39" spans="1:7" x14ac:dyDescent="0.3">
      <c r="A39" s="1">
        <v>3065</v>
      </c>
      <c r="B39" s="1" t="s">
        <v>39</v>
      </c>
      <c r="C39" s="1">
        <v>1</v>
      </c>
      <c r="D39" s="4">
        <v>1560.48</v>
      </c>
      <c r="E39" s="4">
        <v>0</v>
      </c>
      <c r="F39" s="4">
        <v>0</v>
      </c>
      <c r="G39" s="5">
        <f t="shared" si="1"/>
        <v>1560.48</v>
      </c>
    </row>
    <row r="40" spans="1:7" x14ac:dyDescent="0.3">
      <c r="A40" s="1">
        <v>3605</v>
      </c>
      <c r="B40" s="1" t="s">
        <v>40</v>
      </c>
      <c r="C40" s="1">
        <v>788</v>
      </c>
      <c r="D40" s="4">
        <v>2992.73</v>
      </c>
      <c r="E40" s="4">
        <v>31764.95</v>
      </c>
      <c r="F40" s="4">
        <v>0</v>
      </c>
      <c r="G40" s="5">
        <f t="shared" si="1"/>
        <v>34757.68</v>
      </c>
    </row>
    <row r="41" spans="1:7" x14ac:dyDescent="0.3">
      <c r="A41" s="1">
        <v>1376</v>
      </c>
      <c r="B41" s="1" t="s">
        <v>41</v>
      </c>
      <c r="C41" s="1">
        <v>42</v>
      </c>
      <c r="D41" s="4">
        <v>4000.8</v>
      </c>
      <c r="E41" s="4">
        <v>0</v>
      </c>
      <c r="F41" s="4">
        <v>1653.32</v>
      </c>
      <c r="G41" s="5">
        <f t="shared" si="1"/>
        <v>5654.12</v>
      </c>
    </row>
    <row r="42" spans="1:7" x14ac:dyDescent="0.3">
      <c r="A42" s="1">
        <v>1398</v>
      </c>
      <c r="B42" s="1" t="s">
        <v>42</v>
      </c>
      <c r="C42" s="1">
        <v>4</v>
      </c>
      <c r="D42" s="4">
        <v>1050</v>
      </c>
      <c r="E42" s="4">
        <v>795.55</v>
      </c>
      <c r="F42" s="4">
        <v>4163.51</v>
      </c>
      <c r="G42" s="5">
        <f t="shared" si="1"/>
        <v>6009.06</v>
      </c>
    </row>
    <row r="43" spans="1:7" x14ac:dyDescent="0.3">
      <c r="A43" s="1">
        <v>1395</v>
      </c>
      <c r="B43" s="1" t="s">
        <v>43</v>
      </c>
      <c r="C43" s="1">
        <v>4</v>
      </c>
      <c r="D43" s="4">
        <v>96920.75</v>
      </c>
      <c r="E43" s="4">
        <v>4163.51</v>
      </c>
      <c r="F43" s="4">
        <v>1560.48</v>
      </c>
      <c r="G43" s="5">
        <f t="shared" si="1"/>
        <v>102644.73999999999</v>
      </c>
    </row>
    <row r="44" spans="1:7" x14ac:dyDescent="0.3">
      <c r="A44" s="1">
        <v>1391</v>
      </c>
      <c r="B44" s="1" t="s">
        <v>44</v>
      </c>
      <c r="C44" s="1">
        <v>4</v>
      </c>
      <c r="D44" s="4">
        <v>1552.58</v>
      </c>
      <c r="E44" s="4">
        <v>1560.48</v>
      </c>
      <c r="F44" s="4">
        <v>2992.73</v>
      </c>
      <c r="G44" s="5">
        <f t="shared" si="1"/>
        <v>6105.79</v>
      </c>
    </row>
    <row r="45" spans="1:7" x14ac:dyDescent="0.3">
      <c r="A45" s="1">
        <v>1387</v>
      </c>
      <c r="B45" s="1" t="s">
        <v>45</v>
      </c>
      <c r="C45" s="1">
        <v>46</v>
      </c>
      <c r="D45" s="4">
        <v>2517.73</v>
      </c>
      <c r="E45" s="4">
        <v>2992.73</v>
      </c>
      <c r="F45" s="4">
        <v>4000.8</v>
      </c>
      <c r="G45" s="5">
        <f t="shared" si="1"/>
        <v>9511.26</v>
      </c>
    </row>
    <row r="46" spans="1:7" x14ac:dyDescent="0.3">
      <c r="A46" s="1">
        <v>1383</v>
      </c>
      <c r="B46" s="1" t="s">
        <v>46</v>
      </c>
      <c r="C46" s="1">
        <v>5</v>
      </c>
      <c r="D46" s="4">
        <v>345</v>
      </c>
      <c r="E46" s="4">
        <v>4000.8</v>
      </c>
      <c r="F46" s="4">
        <v>1050</v>
      </c>
      <c r="G46" s="5">
        <f t="shared" si="1"/>
        <v>5395.8</v>
      </c>
    </row>
    <row r="47" spans="1:7" x14ac:dyDescent="0.3">
      <c r="A47" s="1">
        <v>826</v>
      </c>
      <c r="B47" s="1" t="s">
        <v>47</v>
      </c>
      <c r="C47" s="1">
        <v>5</v>
      </c>
      <c r="D47" s="4">
        <v>14536.88</v>
      </c>
      <c r="E47" s="4">
        <v>1050</v>
      </c>
      <c r="F47" s="4">
        <v>96920.75</v>
      </c>
      <c r="G47" s="5">
        <f t="shared" si="1"/>
        <v>112507.63</v>
      </c>
    </row>
    <row r="48" spans="1:7" x14ac:dyDescent="0.3">
      <c r="A48" s="1">
        <v>1197</v>
      </c>
      <c r="B48" s="1" t="s">
        <v>48</v>
      </c>
      <c r="C48" s="1">
        <v>5</v>
      </c>
      <c r="D48" s="4">
        <v>18270.91</v>
      </c>
      <c r="E48" s="4">
        <v>96920.75</v>
      </c>
      <c r="F48" s="4">
        <v>84693.440000000002</v>
      </c>
      <c r="G48" s="5">
        <f t="shared" si="1"/>
        <v>199885.1</v>
      </c>
    </row>
    <row r="49" spans="1:7" x14ac:dyDescent="0.3">
      <c r="A49" s="1">
        <v>1198</v>
      </c>
      <c r="B49" s="1" t="s">
        <v>49</v>
      </c>
      <c r="C49" s="1">
        <v>47</v>
      </c>
      <c r="D49" s="4">
        <v>20097.669999999998</v>
      </c>
      <c r="E49" s="4">
        <v>4003.15</v>
      </c>
      <c r="F49" s="4">
        <v>95794.91</v>
      </c>
      <c r="G49" s="5">
        <f t="shared" si="1"/>
        <v>119895.73000000001</v>
      </c>
    </row>
    <row r="50" spans="1:7" x14ac:dyDescent="0.3">
      <c r="A50" s="1">
        <v>419</v>
      </c>
      <c r="B50" s="1" t="s">
        <v>66</v>
      </c>
      <c r="C50" s="1">
        <v>1</v>
      </c>
      <c r="D50" s="4">
        <v>1132.26</v>
      </c>
      <c r="E50" s="4">
        <v>0</v>
      </c>
      <c r="F50" s="4">
        <v>6096.77</v>
      </c>
      <c r="G50" s="5">
        <f t="shared" si="1"/>
        <v>7229.0300000000007</v>
      </c>
    </row>
    <row r="51" spans="1:7" x14ac:dyDescent="0.3">
      <c r="A51" s="1">
        <v>2950</v>
      </c>
      <c r="B51" s="1" t="s">
        <v>67</v>
      </c>
      <c r="C51" s="1">
        <v>23</v>
      </c>
      <c r="D51" s="4">
        <v>0</v>
      </c>
      <c r="E51" s="4">
        <v>0</v>
      </c>
      <c r="F51" s="4">
        <v>14280.62</v>
      </c>
      <c r="G51" s="5">
        <f t="shared" si="1"/>
        <v>14280.62</v>
      </c>
    </row>
    <row r="52" spans="1:7" x14ac:dyDescent="0.3">
      <c r="A52" s="1">
        <v>1004</v>
      </c>
      <c r="B52" s="1" t="s">
        <v>68</v>
      </c>
      <c r="C52" s="1">
        <v>14</v>
      </c>
      <c r="D52" s="4">
        <v>0</v>
      </c>
      <c r="E52" s="4">
        <v>0</v>
      </c>
      <c r="F52" s="4">
        <v>7283.86</v>
      </c>
      <c r="G52" s="5">
        <f t="shared" si="1"/>
        <v>7283.86</v>
      </c>
    </row>
    <row r="53" spans="1:7" x14ac:dyDescent="0.3">
      <c r="A53" s="1">
        <v>169</v>
      </c>
      <c r="B53" s="1" t="s">
        <v>69</v>
      </c>
      <c r="C53" s="1">
        <v>3</v>
      </c>
      <c r="D53" s="4">
        <v>345</v>
      </c>
      <c r="E53" s="4">
        <v>234.5</v>
      </c>
      <c r="F53" s="4">
        <v>3336</v>
      </c>
      <c r="G53" s="5">
        <f t="shared" si="1"/>
        <v>3915.5</v>
      </c>
    </row>
    <row r="54" spans="1:7" x14ac:dyDescent="0.3">
      <c r="A54" s="1">
        <v>1786</v>
      </c>
      <c r="B54" s="1" t="s">
        <v>70</v>
      </c>
      <c r="C54" s="1">
        <v>10</v>
      </c>
      <c r="D54" s="4">
        <v>1024.03</v>
      </c>
      <c r="E54" s="4">
        <v>5.85</v>
      </c>
      <c r="F54" s="4">
        <v>13779.02</v>
      </c>
      <c r="G54" s="5">
        <f t="shared" si="1"/>
        <v>14808.9</v>
      </c>
    </row>
    <row r="55" spans="1:7" x14ac:dyDescent="0.3">
      <c r="A55" s="1">
        <v>662</v>
      </c>
      <c r="B55" s="1" t="s">
        <v>71</v>
      </c>
      <c r="C55" s="1">
        <v>2</v>
      </c>
      <c r="D55" s="4">
        <v>0</v>
      </c>
      <c r="E55" s="4">
        <v>0</v>
      </c>
      <c r="F55" s="4">
        <v>9204</v>
      </c>
      <c r="G55" s="5">
        <f t="shared" si="1"/>
        <v>9204</v>
      </c>
    </row>
    <row r="56" spans="1:7" x14ac:dyDescent="0.3">
      <c r="A56" s="1">
        <v>99</v>
      </c>
      <c r="B56" s="1" t="s">
        <v>72</v>
      </c>
      <c r="C56" s="1">
        <v>1</v>
      </c>
      <c r="D56" s="4">
        <v>83.87</v>
      </c>
      <c r="E56" s="4">
        <v>0</v>
      </c>
      <c r="F56" s="4">
        <v>0</v>
      </c>
      <c r="G56" s="5">
        <f t="shared" si="1"/>
        <v>83.87</v>
      </c>
    </row>
    <row r="57" spans="1:7" x14ac:dyDescent="0.3">
      <c r="A57" s="1">
        <v>319</v>
      </c>
      <c r="B57" s="1" t="s">
        <v>73</v>
      </c>
      <c r="C57" s="1">
        <v>1</v>
      </c>
      <c r="D57" s="4">
        <v>0</v>
      </c>
      <c r="E57" s="4">
        <v>0</v>
      </c>
      <c r="F57" s="4">
        <v>0</v>
      </c>
      <c r="G57" s="5">
        <f t="shared" si="1"/>
        <v>0</v>
      </c>
    </row>
    <row r="58" spans="1:7" x14ac:dyDescent="0.3">
      <c r="A58" s="1">
        <v>745</v>
      </c>
      <c r="B58" s="1" t="s">
        <v>74</v>
      </c>
      <c r="C58" s="1">
        <v>20</v>
      </c>
      <c r="D58" s="4">
        <v>1029.51</v>
      </c>
      <c r="E58" s="4">
        <v>3.9</v>
      </c>
      <c r="F58" s="4">
        <v>7700.31</v>
      </c>
      <c r="G58" s="5">
        <f t="shared" si="1"/>
        <v>8733.7200000000012</v>
      </c>
    </row>
    <row r="59" spans="1:7" x14ac:dyDescent="0.3">
      <c r="A59" s="1">
        <v>283</v>
      </c>
      <c r="B59" s="1" t="s">
        <v>75</v>
      </c>
      <c r="C59" s="1">
        <v>1</v>
      </c>
      <c r="D59" s="4">
        <v>0</v>
      </c>
      <c r="E59" s="4">
        <v>0</v>
      </c>
      <c r="F59" s="4">
        <v>0</v>
      </c>
      <c r="G59" s="5">
        <f t="shared" si="1"/>
        <v>0</v>
      </c>
    </row>
  </sheetData>
  <sortState ref="A2:G61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Адреса</vt:lpstr>
      <vt:lpstr>все данные</vt:lpstr>
      <vt:lpstr>ОСНОВНОЙ ОТЧЕТ</vt:lpstr>
      <vt:lpstr>ПЛАН2016</vt:lpstr>
      <vt:lpstr>ВЫРУЧКА</vt:lpstr>
      <vt:lpstr>ПЛАН</vt:lpstr>
      <vt:lpstr>Январь</vt:lpstr>
      <vt:lpstr>Февраль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2016-01-12T16:01:32Z</dcterms:modified>
</cp:coreProperties>
</file>