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Михаил\Downloads\"/>
    </mc:Choice>
  </mc:AlternateContent>
  <bookViews>
    <workbookView xWindow="930" yWindow="0" windowWidth="19560" windowHeight="7710" activeTab="1"/>
  </bookViews>
  <sheets>
    <sheet name="отчет склада" sheetId="1" r:id="rId1"/>
    <sheet name="сводный акт" sheetId="2" r:id="rId2"/>
  </sheets>
  <definedNames>
    <definedName name="_xlnm._FilterDatabase" localSheetId="1" hidden="1">'сводный акт'!$A$1:$E$33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2" l="1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2" i="2"/>
  <c r="H11" i="2" a="1"/>
  <c r="H11" i="2" s="1"/>
  <c r="H12" i="2" a="1"/>
  <c r="H12" i="2"/>
  <c r="H13" i="2" a="1"/>
  <c r="H13" i="2" s="1"/>
  <c r="H14" i="2" a="1"/>
  <c r="H14" i="2"/>
  <c r="H15" i="2" a="1"/>
  <c r="H15" i="2" s="1"/>
  <c r="H16" i="2" a="1"/>
  <c r="H16" i="2"/>
  <c r="H17" i="2" a="1"/>
  <c r="H17" i="2" s="1"/>
  <c r="H18" i="2" a="1"/>
  <c r="H18" i="2"/>
  <c r="H19" i="2" a="1"/>
  <c r="H19" i="2" s="1"/>
  <c r="H20" i="2" a="1"/>
  <c r="H20" i="2"/>
  <c r="H21" i="2" a="1"/>
  <c r="H21" i="2" s="1"/>
  <c r="H22" i="2" a="1"/>
  <c r="H22" i="2"/>
  <c r="H23" i="2" a="1"/>
  <c r="H23" i="2" s="1"/>
  <c r="H24" i="2" a="1"/>
  <c r="H24" i="2"/>
  <c r="H25" i="2" a="1"/>
  <c r="H25" i="2" s="1"/>
  <c r="H26" i="2" a="1"/>
  <c r="H26" i="2"/>
  <c r="H27" i="2" a="1"/>
  <c r="H27" i="2" s="1"/>
  <c r="H28" i="2" a="1"/>
  <c r="H28" i="2"/>
  <c r="H29" i="2" a="1"/>
  <c r="H29" i="2" s="1"/>
  <c r="H30" i="2" a="1"/>
  <c r="H30" i="2"/>
  <c r="H31" i="2" a="1"/>
  <c r="H31" i="2" s="1"/>
  <c r="H32" i="2" a="1"/>
  <c r="H32" i="2" s="1"/>
  <c r="H33" i="2" a="1"/>
  <c r="H33" i="2" s="1"/>
  <c r="H3" i="2" a="1"/>
  <c r="H3" i="2" s="1"/>
  <c r="H4" i="2" a="1"/>
  <c r="H4" i="2"/>
  <c r="H5" i="2" a="1"/>
  <c r="H5" i="2" s="1"/>
  <c r="H6" i="2" a="1"/>
  <c r="H6" i="2"/>
  <c r="H7" i="2" a="1"/>
  <c r="H7" i="2" s="1"/>
  <c r="H8" i="2" a="1"/>
  <c r="H8" i="2" s="1"/>
  <c r="H9" i="2" a="1"/>
  <c r="H9" i="2" s="1"/>
  <c r="H10" i="2" a="1"/>
  <c r="H10" i="2" s="1"/>
  <c r="I10" i="2" l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" i="2"/>
  <c r="I4" i="2" s="1"/>
  <c r="I5" i="2" s="1"/>
  <c r="I6" i="2" s="1"/>
  <c r="I7" i="2" s="1"/>
  <c r="I8" i="2" s="1"/>
  <c r="I9" i="2" s="1"/>
  <c r="I2" i="2"/>
  <c r="H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2" i="2"/>
  <c r="J2" i="1" l="1"/>
  <c r="I2" i="1"/>
  <c r="H2" i="1"/>
  <c r="G2" i="1"/>
  <c r="F2" i="1"/>
  <c r="E2" i="1"/>
  <c r="D2" i="1"/>
  <c r="A2" i="1"/>
</calcChain>
</file>

<file path=xl/comments1.xml><?xml version="1.0" encoding="utf-8"?>
<comments xmlns="http://schemas.openxmlformats.org/spreadsheetml/2006/main">
  <authors>
    <author>Автор</author>
  </authors>
  <commentList>
    <comment ref="A1" authorId="0" shape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наименование сайта
</t>
        </r>
      </text>
    </comment>
  </commentList>
</comments>
</file>

<file path=xl/sharedStrings.xml><?xml version="1.0" encoding="utf-8"?>
<sst xmlns="http://schemas.openxmlformats.org/spreadsheetml/2006/main" count="131" uniqueCount="43">
  <si>
    <t>Site Name</t>
  </si>
  <si>
    <t>Дата проведения обслуживание ДГ</t>
  </si>
  <si>
    <t>№ АВР</t>
  </si>
  <si>
    <t>Масло Wurt 10x40</t>
  </si>
  <si>
    <t>Фильтр масленный RO 100</t>
  </si>
  <si>
    <t>Воздушный фильтр GEKO 15001/11001</t>
  </si>
  <si>
    <t>Фильтер топливный (мален)1-ступень RK 130</t>
  </si>
  <si>
    <t>Фильтер топливный II ступень гр.очистки RK200</t>
  </si>
  <si>
    <t>Фильтер топливный III ступень гр.очистки</t>
  </si>
  <si>
    <t>Антифриз ТОСОЛ</t>
  </si>
  <si>
    <t>Nasosnaya</t>
  </si>
  <si>
    <t>12/1099</t>
  </si>
  <si>
    <t>Ovchikalacha</t>
  </si>
  <si>
    <t>Ovchikalacha2</t>
  </si>
  <si>
    <t>Katagan2</t>
  </si>
  <si>
    <t>Kostakoz2</t>
  </si>
  <si>
    <t>12/1092</t>
  </si>
  <si>
    <t>Kostakoz3</t>
  </si>
  <si>
    <t>Avtobaza1</t>
  </si>
  <si>
    <t>Chkalovsk4</t>
  </si>
  <si>
    <t>№</t>
  </si>
  <si>
    <t>ИМЯ САЙТА/SITE NAME</t>
  </si>
  <si>
    <t>Название оборудование по (SAP)</t>
  </si>
  <si>
    <t>Ед.изм.</t>
  </si>
  <si>
    <t>Количество установленного</t>
  </si>
  <si>
    <t>шт.</t>
  </si>
  <si>
    <t>литр</t>
  </si>
  <si>
    <t>Масло Wurt 10x41</t>
  </si>
  <si>
    <t>Масло Wurt 10x42</t>
  </si>
  <si>
    <t>Масло Wurt 10x43</t>
  </si>
  <si>
    <t>Масло Wurt 10x44</t>
  </si>
  <si>
    <t>Масло Wurt 10x45</t>
  </si>
  <si>
    <t>Масло Wurt 10x46</t>
  </si>
  <si>
    <t>Масло Wurt 10x47</t>
  </si>
  <si>
    <t>Фильтр масленный RO 101</t>
  </si>
  <si>
    <t>Фильтр масленный RO 102</t>
  </si>
  <si>
    <t>Фильтр масленный RO 104</t>
  </si>
  <si>
    <t>Фильтр масленный RO 105</t>
  </si>
  <si>
    <t>Фильтр масленный RO 106</t>
  </si>
  <si>
    <t>Фильтр масленный RO 107</t>
  </si>
  <si>
    <t>Воздушный фильтр GEKO 15001/11003</t>
  </si>
  <si>
    <t>Воздушный фильтр GEKO 15001/11005</t>
  </si>
  <si>
    <t>Воздушный фильтр GEKO 15001/11008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</si>
</sst>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14" fontId="1" fillId="3" borderId="1" xfId="1" applyNumberFormat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4" fillId="4" borderId="0" xfId="0" applyFont="1" applyFill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14" fontId="1" fillId="5" borderId="2" xfId="1" applyNumberFormat="1" applyFont="1" applyFill="1" applyBorder="1" applyAlignment="1">
      <alignment horizontal="center" vertical="center" wrapText="1"/>
    </xf>
    <xf numFmtId="0" fontId="1" fillId="5" borderId="2" xfId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/>
    </xf>
    <xf numFmtId="14" fontId="0" fillId="0" borderId="1" xfId="0" applyNumberFormat="1" applyBorder="1"/>
    <xf numFmtId="0" fontId="0" fillId="0" borderId="1" xfId="0" applyBorder="1"/>
    <xf numFmtId="0" fontId="0" fillId="6" borderId="1" xfId="0" applyFill="1" applyBorder="1"/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7" borderId="1" xfId="0" applyFill="1" applyBorder="1"/>
    <xf numFmtId="49" fontId="0" fillId="7" borderId="1" xfId="0" applyNumberFormat="1" applyFill="1" applyBorder="1"/>
  </cellXfs>
  <cellStyles count="2">
    <cellStyle name="Normal 17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"/>
  <sheetViews>
    <sheetView workbookViewId="0">
      <selection activeCell="L13" sqref="L13"/>
    </sheetView>
  </sheetViews>
  <sheetFormatPr defaultRowHeight="15" x14ac:dyDescent="0.25"/>
  <cols>
    <col min="1" max="1" width="15.42578125" customWidth="1"/>
    <col min="2" max="2" width="10.140625" bestFit="1" customWidth="1"/>
  </cols>
  <sheetData>
    <row r="1" spans="1:10" ht="90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7" t="s">
        <v>8</v>
      </c>
      <c r="J1" s="7" t="s">
        <v>9</v>
      </c>
    </row>
    <row r="2" spans="1:10" x14ac:dyDescent="0.25">
      <c r="A2" s="8">
        <f>SUBTOTAL(3,A3:A1206)</f>
        <v>8</v>
      </c>
      <c r="B2" s="9"/>
      <c r="C2" s="10"/>
      <c r="D2" s="8">
        <f>SUBTOTAL(3,D3:D1206)</f>
        <v>8</v>
      </c>
      <c r="E2" s="8">
        <f t="shared" ref="E2:J2" si="0">SUBTOTAL(3,E3:E1206)</f>
        <v>7</v>
      </c>
      <c r="F2" s="8">
        <f t="shared" si="0"/>
        <v>3</v>
      </c>
      <c r="G2" s="8">
        <f t="shared" si="0"/>
        <v>4</v>
      </c>
      <c r="H2" s="8">
        <f t="shared" si="0"/>
        <v>5</v>
      </c>
      <c r="I2" s="8">
        <f t="shared" si="0"/>
        <v>2</v>
      </c>
      <c r="J2" s="8">
        <f t="shared" si="0"/>
        <v>3</v>
      </c>
    </row>
    <row r="3" spans="1:10" x14ac:dyDescent="0.25">
      <c r="A3" s="11" t="s">
        <v>10</v>
      </c>
      <c r="B3" s="12">
        <v>42000</v>
      </c>
      <c r="C3" s="13" t="s">
        <v>11</v>
      </c>
      <c r="D3" s="13">
        <v>5</v>
      </c>
      <c r="E3" s="13">
        <v>1</v>
      </c>
      <c r="F3" s="13"/>
      <c r="G3" s="13"/>
      <c r="H3" s="13">
        <v>1</v>
      </c>
      <c r="I3" s="13">
        <v>1</v>
      </c>
      <c r="J3" s="14">
        <v>5</v>
      </c>
    </row>
    <row r="4" spans="1:10" x14ac:dyDescent="0.25">
      <c r="A4" s="15" t="s">
        <v>12</v>
      </c>
      <c r="B4" s="17">
        <v>41999</v>
      </c>
      <c r="C4" s="16" t="s">
        <v>11</v>
      </c>
      <c r="D4" s="16">
        <v>5</v>
      </c>
      <c r="E4" s="16">
        <v>1</v>
      </c>
      <c r="F4" s="16"/>
      <c r="G4" s="16">
        <v>1</v>
      </c>
      <c r="H4" s="16"/>
      <c r="I4" s="16"/>
      <c r="J4" s="18"/>
    </row>
    <row r="5" spans="1:10" x14ac:dyDescent="0.25">
      <c r="A5" s="15" t="s">
        <v>13</v>
      </c>
      <c r="B5" s="17">
        <v>41999</v>
      </c>
      <c r="C5" s="16" t="s">
        <v>11</v>
      </c>
      <c r="D5" s="16">
        <v>5</v>
      </c>
      <c r="E5" s="16">
        <v>1</v>
      </c>
      <c r="F5" s="16">
        <v>1</v>
      </c>
      <c r="G5" s="16"/>
      <c r="H5" s="16">
        <v>1</v>
      </c>
      <c r="I5" s="16">
        <v>1</v>
      </c>
      <c r="J5" s="18">
        <v>5</v>
      </c>
    </row>
    <row r="6" spans="1:10" x14ac:dyDescent="0.25">
      <c r="A6" s="15" t="s">
        <v>14</v>
      </c>
      <c r="B6" s="17">
        <v>41999</v>
      </c>
      <c r="C6" s="16" t="s">
        <v>11</v>
      </c>
      <c r="D6" s="16">
        <v>3</v>
      </c>
      <c r="E6" s="16"/>
      <c r="F6" s="16"/>
      <c r="G6" s="16"/>
      <c r="H6" s="16"/>
      <c r="I6" s="16"/>
      <c r="J6" s="18"/>
    </row>
    <row r="7" spans="1:10" x14ac:dyDescent="0.25">
      <c r="A7" s="15" t="s">
        <v>15</v>
      </c>
      <c r="B7" s="17">
        <v>41998</v>
      </c>
      <c r="C7" s="16" t="s">
        <v>16</v>
      </c>
      <c r="D7" s="16">
        <v>5</v>
      </c>
      <c r="E7" s="16">
        <v>1</v>
      </c>
      <c r="F7" s="16">
        <v>1</v>
      </c>
      <c r="G7" s="16">
        <v>1</v>
      </c>
      <c r="H7" s="16">
        <v>1</v>
      </c>
      <c r="I7" s="16"/>
      <c r="J7" s="18"/>
    </row>
    <row r="8" spans="1:10" x14ac:dyDescent="0.25">
      <c r="A8" s="15" t="s">
        <v>17</v>
      </c>
      <c r="B8" s="17">
        <v>41998</v>
      </c>
      <c r="C8" s="16" t="s">
        <v>16</v>
      </c>
      <c r="D8" s="16">
        <v>5</v>
      </c>
      <c r="E8" s="16">
        <v>1</v>
      </c>
      <c r="F8" s="16"/>
      <c r="G8" s="16"/>
      <c r="H8" s="16">
        <v>1</v>
      </c>
      <c r="I8" s="16"/>
      <c r="J8" s="18"/>
    </row>
    <row r="9" spans="1:10" x14ac:dyDescent="0.25">
      <c r="A9" s="15" t="s">
        <v>18</v>
      </c>
      <c r="B9" s="17">
        <v>41998</v>
      </c>
      <c r="C9" s="16" t="s">
        <v>16</v>
      </c>
      <c r="D9" s="16">
        <v>5</v>
      </c>
      <c r="E9" s="16">
        <v>1</v>
      </c>
      <c r="F9" s="16"/>
      <c r="G9" s="16">
        <v>1</v>
      </c>
      <c r="H9" s="16"/>
      <c r="I9" s="16"/>
      <c r="J9" s="18">
        <v>5</v>
      </c>
    </row>
    <row r="10" spans="1:10" x14ac:dyDescent="0.25">
      <c r="A10" s="15" t="s">
        <v>19</v>
      </c>
      <c r="B10" s="17">
        <v>41998</v>
      </c>
      <c r="C10" s="16" t="s">
        <v>16</v>
      </c>
      <c r="D10" s="16">
        <v>5</v>
      </c>
      <c r="E10" s="16">
        <v>1</v>
      </c>
      <c r="F10" s="16">
        <v>1</v>
      </c>
      <c r="G10" s="16">
        <v>1</v>
      </c>
      <c r="H10" s="16">
        <v>1</v>
      </c>
      <c r="I10" s="16"/>
      <c r="J10" s="18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abSelected="1" workbookViewId="0">
      <selection activeCell="K2" sqref="K2:K33"/>
    </sheetView>
  </sheetViews>
  <sheetFormatPr defaultRowHeight="15" x14ac:dyDescent="0.25"/>
  <cols>
    <col min="2" max="2" width="13.28515625" bestFit="1" customWidth="1"/>
    <col min="3" max="3" width="41.5703125" customWidth="1"/>
    <col min="9" max="9" width="15.140625" customWidth="1"/>
  </cols>
  <sheetData>
    <row r="1" spans="1:11" ht="57" x14ac:dyDescent="0.25">
      <c r="A1" s="21" t="s">
        <v>20</v>
      </c>
      <c r="B1" s="19" t="s">
        <v>21</v>
      </c>
      <c r="C1" s="20" t="s">
        <v>22</v>
      </c>
      <c r="D1" s="19" t="s">
        <v>23</v>
      </c>
      <c r="E1" s="19" t="s">
        <v>24</v>
      </c>
      <c r="G1" s="27"/>
      <c r="H1" s="27" t="s">
        <v>21</v>
      </c>
      <c r="I1" s="27" t="s">
        <v>22</v>
      </c>
      <c r="J1" s="27" t="s">
        <v>23</v>
      </c>
      <c r="K1" s="27" t="s">
        <v>24</v>
      </c>
    </row>
    <row r="2" spans="1:11" x14ac:dyDescent="0.25">
      <c r="A2" s="22">
        <v>1</v>
      </c>
      <c r="B2" s="11" t="s">
        <v>10</v>
      </c>
      <c r="C2" s="26" t="s">
        <v>3</v>
      </c>
      <c r="D2" s="24" t="s">
        <v>26</v>
      </c>
      <c r="E2" s="24">
        <v>5</v>
      </c>
      <c r="G2" s="27">
        <f>ROW()-1</f>
        <v>1</v>
      </c>
      <c r="H2" s="28" t="str">
        <f xml:space="preserve"> 'отчет склада'!A3</f>
        <v>Nasosnaya</v>
      </c>
      <c r="I2" s="27" t="str">
        <f>'отчет склада'!D1</f>
        <v>Масло Wurt 10x40</v>
      </c>
      <c r="J2" s="27"/>
      <c r="K2" s="27">
        <f>INDEX('отчет склада'!$D$3:$J$10,MATCH(H2,'отчет склада'!$A$3:$A$10,0),MATCH(I2,'отчет склада'!$D$1:$J$1,0))</f>
        <v>5</v>
      </c>
    </row>
    <row r="3" spans="1:11" x14ac:dyDescent="0.25">
      <c r="A3" s="22">
        <v>2</v>
      </c>
      <c r="B3" s="15" t="s">
        <v>12</v>
      </c>
      <c r="C3" s="26" t="s">
        <v>27</v>
      </c>
      <c r="D3" s="24" t="s">
        <v>26</v>
      </c>
      <c r="E3" s="24">
        <v>5</v>
      </c>
      <c r="G3" s="27">
        <f t="shared" ref="G3:G33" si="0">ROW()-1</f>
        <v>2</v>
      </c>
      <c r="H3" s="27" t="str">
        <f t="array" ref="H3">INDEX('отчет склада'!$A$3:$A$10,SMALL(IF(ISNUMBER(INDEX('отчет склада'!$D$3:$J$10,,MATCH(I3,'отчет склада'!$D$1:$J$1,0))),ROW($D$1:$D$8),""),COUNTIF($I$2:I2,I3)+1))</f>
        <v>Ovchikalacha</v>
      </c>
      <c r="I3" s="27" t="str">
        <f>IF(COUNTIF($I$2:I2,I2)=INDEX('отчет склада'!$D$2:$J$2,MATCH(I2,'отчет склада'!$D$1:$J$1,0)),INDEX('отчет склада'!$D$1:$J$1,MATCH(I2,'отчет склада'!$D$1:$J$1,0)+1),I2)</f>
        <v>Масло Wurt 10x40</v>
      </c>
      <c r="J3" s="27"/>
      <c r="K3" s="27">
        <f>INDEX('отчет склада'!$D$3:$J$10,MATCH(H3,'отчет склада'!$A$3:$A$10,0),MATCH(I3,'отчет склада'!$D$1:$J$1,0))</f>
        <v>5</v>
      </c>
    </row>
    <row r="4" spans="1:11" x14ac:dyDescent="0.25">
      <c r="A4" s="22">
        <v>3</v>
      </c>
      <c r="B4" s="15" t="s">
        <v>13</v>
      </c>
      <c r="C4" s="26" t="s">
        <v>28</v>
      </c>
      <c r="D4" s="24" t="s">
        <v>26</v>
      </c>
      <c r="E4" s="24">
        <v>5</v>
      </c>
      <c r="G4" s="27">
        <f t="shared" si="0"/>
        <v>3</v>
      </c>
      <c r="H4" s="27" t="str">
        <f t="array" ref="H4">INDEX('отчет склада'!$A$3:$A$10,SMALL(IF(ISNUMBER(INDEX('отчет склада'!$D$3:$J$10,,MATCH(I4,'отчет склада'!$D$1:$J$1,0))),ROW($D$1:$D$8),""),COUNTIF($I$2:I3,I4)+1))</f>
        <v>Ovchikalacha2</v>
      </c>
      <c r="I4" s="27" t="str">
        <f>IF(COUNTIF($I$2:I3,I3)=INDEX('отчет склада'!$D$2:$J$2,MATCH(I3,'отчет склада'!$D$1:$J$1,0)),INDEX('отчет склада'!$D$1:$J$1,MATCH(I3,'отчет склада'!$D$1:$J$1,0)+1),I3)</f>
        <v>Масло Wurt 10x40</v>
      </c>
      <c r="J4" s="27"/>
      <c r="K4" s="27">
        <f>INDEX('отчет склада'!$D$3:$J$10,MATCH(H4,'отчет склада'!$A$3:$A$10,0),MATCH(I4,'отчет склада'!$D$1:$J$1,0))</f>
        <v>5</v>
      </c>
    </row>
    <row r="5" spans="1:11" x14ac:dyDescent="0.25">
      <c r="A5" s="22">
        <v>4</v>
      </c>
      <c r="B5" s="15" t="s">
        <v>14</v>
      </c>
      <c r="C5" s="26" t="s">
        <v>29</v>
      </c>
      <c r="D5" s="24" t="s">
        <v>26</v>
      </c>
      <c r="E5" s="24">
        <v>3</v>
      </c>
      <c r="G5" s="27">
        <f t="shared" si="0"/>
        <v>4</v>
      </c>
      <c r="H5" s="27" t="str">
        <f t="array" ref="H5">INDEX('отчет склада'!$A$3:$A$10,SMALL(IF(ISNUMBER(INDEX('отчет склада'!$D$3:$J$10,,MATCH(I5,'отчет склада'!$D$1:$J$1,0))),ROW($D$1:$D$8),""),COUNTIF($I$2:I4,I5)+1))</f>
        <v>Katagan2</v>
      </c>
      <c r="I5" s="27" t="str">
        <f>IF(COUNTIF($I$2:I4,I4)=INDEX('отчет склада'!$D$2:$J$2,MATCH(I4,'отчет склада'!$D$1:$J$1,0)),INDEX('отчет склада'!$D$1:$J$1,MATCH(I4,'отчет склада'!$D$1:$J$1,0)+1),I4)</f>
        <v>Масло Wurt 10x40</v>
      </c>
      <c r="J5" s="27"/>
      <c r="K5" s="27">
        <f>INDEX('отчет склада'!$D$3:$J$10,MATCH(H5,'отчет склада'!$A$3:$A$10,0),MATCH(I5,'отчет склада'!$D$1:$J$1,0))</f>
        <v>3</v>
      </c>
    </row>
    <row r="6" spans="1:11" x14ac:dyDescent="0.25">
      <c r="A6" s="22">
        <v>5</v>
      </c>
      <c r="B6" s="15" t="s">
        <v>15</v>
      </c>
      <c r="C6" s="26" t="s">
        <v>30</v>
      </c>
      <c r="D6" s="24" t="s">
        <v>26</v>
      </c>
      <c r="E6" s="24">
        <v>5</v>
      </c>
      <c r="G6" s="27">
        <f t="shared" si="0"/>
        <v>5</v>
      </c>
      <c r="H6" s="27" t="str">
        <f t="array" ref="H6">INDEX('отчет склада'!$A$3:$A$10,SMALL(IF(ISNUMBER(INDEX('отчет склада'!$D$3:$J$10,,MATCH(I6,'отчет склада'!$D$1:$J$1,0))),ROW($D$1:$D$8),""),COUNTIF($I$2:I5,I6)+1))</f>
        <v>Kostakoz2</v>
      </c>
      <c r="I6" s="27" t="str">
        <f>IF(COUNTIF($I$2:I5,I5)=INDEX('отчет склада'!$D$2:$J$2,MATCH(I5,'отчет склада'!$D$1:$J$1,0)),INDEX('отчет склада'!$D$1:$J$1,MATCH(I5,'отчет склада'!$D$1:$J$1,0)+1),I5)</f>
        <v>Масло Wurt 10x40</v>
      </c>
      <c r="J6" s="27"/>
      <c r="K6" s="27">
        <f>INDEX('отчет склада'!$D$3:$J$10,MATCH(H6,'отчет склада'!$A$3:$A$10,0),MATCH(I6,'отчет склада'!$D$1:$J$1,0))</f>
        <v>5</v>
      </c>
    </row>
    <row r="7" spans="1:11" x14ac:dyDescent="0.25">
      <c r="A7" s="22">
        <v>6</v>
      </c>
      <c r="B7" s="15" t="s">
        <v>17</v>
      </c>
      <c r="C7" s="26" t="s">
        <v>31</v>
      </c>
      <c r="D7" s="24" t="s">
        <v>26</v>
      </c>
      <c r="E7" s="24">
        <v>5</v>
      </c>
      <c r="G7" s="27">
        <f t="shared" si="0"/>
        <v>6</v>
      </c>
      <c r="H7" s="27" t="str">
        <f t="array" ref="H7">INDEX('отчет склада'!$A$3:$A$10,SMALL(IF(ISNUMBER(INDEX('отчет склада'!$D$3:$J$10,,MATCH(I7,'отчет склада'!$D$1:$J$1,0))),ROW($D$1:$D$8),""),COUNTIF($I$2:I6,I7)+1))</f>
        <v>Kostakoz3</v>
      </c>
      <c r="I7" s="27" t="str">
        <f>IF(COUNTIF($I$2:I6,I6)=INDEX('отчет склада'!$D$2:$J$2,MATCH(I6,'отчет склада'!$D$1:$J$1,0)),INDEX('отчет склада'!$D$1:$J$1,MATCH(I6,'отчет склада'!$D$1:$J$1,0)+1),I6)</f>
        <v>Масло Wurt 10x40</v>
      </c>
      <c r="J7" s="27"/>
      <c r="K7" s="27">
        <f>INDEX('отчет склада'!$D$3:$J$10,MATCH(H7,'отчет склада'!$A$3:$A$10,0),MATCH(I7,'отчет склада'!$D$1:$J$1,0))</f>
        <v>5</v>
      </c>
    </row>
    <row r="8" spans="1:11" x14ac:dyDescent="0.25">
      <c r="A8" s="22">
        <v>7</v>
      </c>
      <c r="B8" s="15" t="s">
        <v>18</v>
      </c>
      <c r="C8" s="26" t="s">
        <v>32</v>
      </c>
      <c r="D8" s="24" t="s">
        <v>26</v>
      </c>
      <c r="E8" s="24">
        <v>5</v>
      </c>
      <c r="G8" s="27">
        <f t="shared" si="0"/>
        <v>7</v>
      </c>
      <c r="H8" s="27" t="str">
        <f t="array" ref="H8">INDEX('отчет склада'!$A$3:$A$10,SMALL(IF(ISNUMBER(INDEX('отчет склада'!$D$3:$J$10,,MATCH(I8,'отчет склада'!$D$1:$J$1,0))),ROW($D$1:$D$8),""),COUNTIF($I$2:I7,I8)+1))</f>
        <v>Avtobaza1</v>
      </c>
      <c r="I8" s="27" t="str">
        <f>IF(COUNTIF($I$2:I7,I7)=INDEX('отчет склада'!$D$2:$J$2,MATCH(I7,'отчет склада'!$D$1:$J$1,0)),INDEX('отчет склада'!$D$1:$J$1,MATCH(I7,'отчет склада'!$D$1:$J$1,0)+1),I7)</f>
        <v>Масло Wurt 10x40</v>
      </c>
      <c r="J8" s="27"/>
      <c r="K8" s="27">
        <f>INDEX('отчет склада'!$D$3:$J$10,MATCH(H8,'отчет склада'!$A$3:$A$10,0),MATCH(I8,'отчет склада'!$D$1:$J$1,0))</f>
        <v>5</v>
      </c>
    </row>
    <row r="9" spans="1:11" x14ac:dyDescent="0.25">
      <c r="A9" s="22">
        <v>8</v>
      </c>
      <c r="B9" s="15" t="s">
        <v>19</v>
      </c>
      <c r="C9" s="26" t="s">
        <v>33</v>
      </c>
      <c r="D9" s="24" t="s">
        <v>26</v>
      </c>
      <c r="E9" s="24">
        <v>5</v>
      </c>
      <c r="G9" s="27">
        <f t="shared" si="0"/>
        <v>8</v>
      </c>
      <c r="H9" s="27" t="str">
        <f t="array" ref="H9">INDEX('отчет склада'!$A$3:$A$10,SMALL(IF(ISNUMBER(INDEX('отчет склада'!$D$3:$J$10,,MATCH(I9,'отчет склада'!$D$1:$J$1,0))),ROW($D$1:$D$8),""),COUNTIF($I$2:I8,I9)+1))</f>
        <v>Chkalovsk4</v>
      </c>
      <c r="I9" s="27" t="str">
        <f>IF(COUNTIF($I$2:I8,I8)=INDEX('отчет склада'!$D$2:$J$2,MATCH(I8,'отчет склада'!$D$1:$J$1,0)),INDEX('отчет склада'!$D$1:$J$1,MATCH(I8,'отчет склада'!$D$1:$J$1,0)+1),I8)</f>
        <v>Масло Wurt 10x40</v>
      </c>
      <c r="J9" s="27"/>
      <c r="K9" s="27">
        <f>INDEX('отчет склада'!$D$3:$J$10,MATCH(H9,'отчет склада'!$A$3:$A$10,0),MATCH(I9,'отчет склада'!$D$1:$J$1,0))</f>
        <v>5</v>
      </c>
    </row>
    <row r="10" spans="1:11" x14ac:dyDescent="0.25">
      <c r="A10" s="22">
        <v>9</v>
      </c>
      <c r="B10" s="11" t="s">
        <v>10</v>
      </c>
      <c r="C10" s="26" t="s">
        <v>4</v>
      </c>
      <c r="D10" s="24" t="s">
        <v>25</v>
      </c>
      <c r="E10" s="24">
        <v>1</v>
      </c>
      <c r="G10" s="27">
        <f t="shared" si="0"/>
        <v>9</v>
      </c>
      <c r="H10" s="27" t="str">
        <f t="array" ref="H10">INDEX('отчет склада'!$A$3:$A$10,SMALL(IF(ISNUMBER(INDEX('отчет склада'!$D$3:$J$10,,MATCH(I10,'отчет склада'!$D$1:$J$1,0))),ROW($D$1:$D$8),""),COUNTIF($I$2:I9,I10)+1))</f>
        <v>Nasosnaya</v>
      </c>
      <c r="I10" s="27" t="str">
        <f>IF(COUNTIF($I$2:I9,I9)=INDEX('отчет склада'!$D$2:$J$2,MATCH(I9,'отчет склада'!$D$1:$J$1,0)),INDEX('отчет склада'!$D$1:$J$1,MATCH(I9,'отчет склада'!$D$1:$J$1,0)+1),I9)</f>
        <v>Фильтр масленный RO 100</v>
      </c>
      <c r="J10" s="27"/>
      <c r="K10" s="27">
        <f>INDEX('отчет склада'!$D$3:$J$10,MATCH(H10,'отчет склада'!$A$3:$A$10,0),MATCH(I10,'отчет склада'!$D$1:$J$1,0))</f>
        <v>1</v>
      </c>
    </row>
    <row r="11" spans="1:11" x14ac:dyDescent="0.25">
      <c r="A11" s="22">
        <v>10</v>
      </c>
      <c r="B11" s="15" t="s">
        <v>12</v>
      </c>
      <c r="C11" s="26" t="s">
        <v>34</v>
      </c>
      <c r="D11" s="24" t="s">
        <v>25</v>
      </c>
      <c r="E11" s="25">
        <v>1</v>
      </c>
      <c r="G11" s="27">
        <f t="shared" si="0"/>
        <v>10</v>
      </c>
      <c r="H11" s="27" t="str">
        <f t="array" ref="H11">INDEX('отчет склада'!$A$3:$A$10,SMALL(IF(ISNUMBER(INDEX('отчет склада'!$D$3:$J$10,,MATCH(I11,'отчет склада'!$D$1:$J$1,0))),ROW($D$1:$D$8),""),COUNTIF($I$2:I10,I11)+1))</f>
        <v>Ovchikalacha</v>
      </c>
      <c r="I11" s="27" t="str">
        <f>IF(COUNTIF($I$2:I10,I10)=INDEX('отчет склада'!$D$2:$J$2,MATCH(I10,'отчет склада'!$D$1:$J$1,0)),INDEX('отчет склада'!$D$1:$J$1,MATCH(I10,'отчет склада'!$D$1:$J$1,0)+1),I10)</f>
        <v>Фильтр масленный RO 100</v>
      </c>
      <c r="J11" s="27"/>
      <c r="K11" s="27">
        <f>INDEX('отчет склада'!$D$3:$J$10,MATCH(H11,'отчет склада'!$A$3:$A$10,0),MATCH(I11,'отчет склада'!$D$1:$J$1,0))</f>
        <v>1</v>
      </c>
    </row>
    <row r="12" spans="1:11" x14ac:dyDescent="0.25">
      <c r="A12" s="22">
        <v>11</v>
      </c>
      <c r="B12" s="15" t="s">
        <v>13</v>
      </c>
      <c r="C12" s="26" t="s">
        <v>35</v>
      </c>
      <c r="D12" s="24" t="s">
        <v>25</v>
      </c>
      <c r="E12" s="24">
        <v>1</v>
      </c>
      <c r="G12" s="27">
        <f t="shared" si="0"/>
        <v>11</v>
      </c>
      <c r="H12" s="27" t="str">
        <f t="array" ref="H12">INDEX('отчет склада'!$A$3:$A$10,SMALL(IF(ISNUMBER(INDEX('отчет склада'!$D$3:$J$10,,MATCH(I12,'отчет склада'!$D$1:$J$1,0))),ROW($D$1:$D$8),""),COUNTIF($I$2:I11,I12)+1))</f>
        <v>Ovchikalacha2</v>
      </c>
      <c r="I12" s="27" t="str">
        <f>IF(COUNTIF($I$2:I11,I11)=INDEX('отчет склада'!$D$2:$J$2,MATCH(I11,'отчет склада'!$D$1:$J$1,0)),INDEX('отчет склада'!$D$1:$J$1,MATCH(I11,'отчет склада'!$D$1:$J$1,0)+1),I11)</f>
        <v>Фильтр масленный RO 100</v>
      </c>
      <c r="J12" s="27"/>
      <c r="K12" s="27">
        <f>INDEX('отчет склада'!$D$3:$J$10,MATCH(H12,'отчет склада'!$A$3:$A$10,0),MATCH(I12,'отчет склада'!$D$1:$J$1,0))</f>
        <v>1</v>
      </c>
    </row>
    <row r="13" spans="1:11" x14ac:dyDescent="0.25">
      <c r="A13" s="22">
        <v>12</v>
      </c>
      <c r="B13" s="15" t="s">
        <v>15</v>
      </c>
      <c r="C13" s="26" t="s">
        <v>36</v>
      </c>
      <c r="D13" s="24" t="s">
        <v>25</v>
      </c>
      <c r="E13" s="24">
        <v>1</v>
      </c>
      <c r="G13" s="27">
        <f t="shared" si="0"/>
        <v>12</v>
      </c>
      <c r="H13" s="27" t="str">
        <f t="array" ref="H13">INDEX('отчет склада'!$A$3:$A$10,SMALL(IF(ISNUMBER(INDEX('отчет склада'!$D$3:$J$10,,MATCH(I13,'отчет склада'!$D$1:$J$1,0))),ROW($D$1:$D$8),""),COUNTIF($I$2:I12,I13)+1))</f>
        <v>Kostakoz2</v>
      </c>
      <c r="I13" s="27" t="str">
        <f>IF(COUNTIF($I$2:I12,I12)=INDEX('отчет склада'!$D$2:$J$2,MATCH(I12,'отчет склада'!$D$1:$J$1,0)),INDEX('отчет склада'!$D$1:$J$1,MATCH(I12,'отчет склада'!$D$1:$J$1,0)+1),I12)</f>
        <v>Фильтр масленный RO 100</v>
      </c>
      <c r="J13" s="27"/>
      <c r="K13" s="27">
        <f>INDEX('отчет склада'!$D$3:$J$10,MATCH(H13,'отчет склада'!$A$3:$A$10,0),MATCH(I13,'отчет склада'!$D$1:$J$1,0))</f>
        <v>1</v>
      </c>
    </row>
    <row r="14" spans="1:11" x14ac:dyDescent="0.25">
      <c r="A14" s="22">
        <v>13</v>
      </c>
      <c r="B14" s="15" t="s">
        <v>17</v>
      </c>
      <c r="C14" s="26" t="s">
        <v>37</v>
      </c>
      <c r="D14" s="24" t="s">
        <v>25</v>
      </c>
      <c r="E14" s="25">
        <v>1</v>
      </c>
      <c r="G14" s="27">
        <f t="shared" si="0"/>
        <v>13</v>
      </c>
      <c r="H14" s="27" t="str">
        <f t="array" ref="H14">INDEX('отчет склада'!$A$3:$A$10,SMALL(IF(ISNUMBER(INDEX('отчет склада'!$D$3:$J$10,,MATCH(I14,'отчет склада'!$D$1:$J$1,0))),ROW($D$1:$D$8),""),COUNTIF($I$2:I13,I14)+1))</f>
        <v>Kostakoz3</v>
      </c>
      <c r="I14" s="27" t="str">
        <f>IF(COUNTIF($I$2:I13,I13)=INDEX('отчет склада'!$D$2:$J$2,MATCH(I13,'отчет склада'!$D$1:$J$1,0)),INDEX('отчет склада'!$D$1:$J$1,MATCH(I13,'отчет склада'!$D$1:$J$1,0)+1),I13)</f>
        <v>Фильтр масленный RO 100</v>
      </c>
      <c r="J14" s="27"/>
      <c r="K14" s="27">
        <f>INDEX('отчет склада'!$D$3:$J$10,MATCH(H14,'отчет склада'!$A$3:$A$10,0),MATCH(I14,'отчет склада'!$D$1:$J$1,0))</f>
        <v>1</v>
      </c>
    </row>
    <row r="15" spans="1:11" x14ac:dyDescent="0.25">
      <c r="A15" s="22">
        <v>14</v>
      </c>
      <c r="B15" s="15" t="s">
        <v>18</v>
      </c>
      <c r="C15" s="26" t="s">
        <v>38</v>
      </c>
      <c r="D15" s="24" t="s">
        <v>25</v>
      </c>
      <c r="E15" s="25">
        <v>1</v>
      </c>
      <c r="G15" s="27">
        <f t="shared" si="0"/>
        <v>14</v>
      </c>
      <c r="H15" s="27" t="str">
        <f t="array" ref="H15">INDEX('отчет склада'!$A$3:$A$10,SMALL(IF(ISNUMBER(INDEX('отчет склада'!$D$3:$J$10,,MATCH(I15,'отчет склада'!$D$1:$J$1,0))),ROW($D$1:$D$8),""),COUNTIF($I$2:I14,I15)+1))</f>
        <v>Avtobaza1</v>
      </c>
      <c r="I15" s="27" t="str">
        <f>IF(COUNTIF($I$2:I14,I14)=INDEX('отчет склада'!$D$2:$J$2,MATCH(I14,'отчет склада'!$D$1:$J$1,0)),INDEX('отчет склада'!$D$1:$J$1,MATCH(I14,'отчет склада'!$D$1:$J$1,0)+1),I14)</f>
        <v>Фильтр масленный RO 100</v>
      </c>
      <c r="J15" s="27"/>
      <c r="K15" s="27">
        <f>INDEX('отчет склада'!$D$3:$J$10,MATCH(H15,'отчет склада'!$A$3:$A$10,0),MATCH(I15,'отчет склада'!$D$1:$J$1,0))</f>
        <v>1</v>
      </c>
    </row>
    <row r="16" spans="1:11" x14ac:dyDescent="0.25">
      <c r="A16" s="22">
        <v>15</v>
      </c>
      <c r="B16" s="15" t="s">
        <v>19</v>
      </c>
      <c r="C16" s="26" t="s">
        <v>39</v>
      </c>
      <c r="D16" s="24" t="s">
        <v>25</v>
      </c>
      <c r="E16" s="25">
        <v>1</v>
      </c>
      <c r="G16" s="27">
        <f t="shared" si="0"/>
        <v>15</v>
      </c>
      <c r="H16" s="27" t="str">
        <f t="array" ref="H16">INDEX('отчет склада'!$A$3:$A$10,SMALL(IF(ISNUMBER(INDEX('отчет склада'!$D$3:$J$10,,MATCH(I16,'отчет склада'!$D$1:$J$1,0))),ROW($D$1:$D$8),""),COUNTIF($I$2:I15,I16)+1))</f>
        <v>Chkalovsk4</v>
      </c>
      <c r="I16" s="27" t="str">
        <f>IF(COUNTIF($I$2:I15,I15)=INDEX('отчет склада'!$D$2:$J$2,MATCH(I15,'отчет склада'!$D$1:$J$1,0)),INDEX('отчет склада'!$D$1:$J$1,MATCH(I15,'отчет склада'!$D$1:$J$1,0)+1),I15)</f>
        <v>Фильтр масленный RO 100</v>
      </c>
      <c r="J16" s="27"/>
      <c r="K16" s="27">
        <f>INDEX('отчет склада'!$D$3:$J$10,MATCH(H16,'отчет склада'!$A$3:$A$10,0),MATCH(I16,'отчет склада'!$D$1:$J$1,0))</f>
        <v>1</v>
      </c>
    </row>
    <row r="17" spans="1:11" x14ac:dyDescent="0.25">
      <c r="A17" s="22">
        <v>16</v>
      </c>
      <c r="B17" s="15" t="s">
        <v>13</v>
      </c>
      <c r="C17" s="23" t="s">
        <v>40</v>
      </c>
      <c r="D17" s="24" t="s">
        <v>26</v>
      </c>
      <c r="E17" s="25">
        <v>1</v>
      </c>
      <c r="G17" s="27">
        <f t="shared" si="0"/>
        <v>16</v>
      </c>
      <c r="H17" s="27" t="str">
        <f t="array" ref="H17">INDEX('отчет склада'!$A$3:$A$10,SMALL(IF(ISNUMBER(INDEX('отчет склада'!$D$3:$J$10,,MATCH(I17,'отчет склада'!$D$1:$J$1,0))),ROW($D$1:$D$8),""),COUNTIF($I$2:I16,I17)+1))</f>
        <v>Ovchikalacha2</v>
      </c>
      <c r="I17" s="27" t="str">
        <f>IF(COUNTIF($I$2:I16,I16)=INDEX('отчет склада'!$D$2:$J$2,MATCH(I16,'отчет склада'!$D$1:$J$1,0)),INDEX('отчет склада'!$D$1:$J$1,MATCH(I16,'отчет склада'!$D$1:$J$1,0)+1),I16)</f>
        <v>Воздушный фильтр GEKO 15001/11001</v>
      </c>
      <c r="J17" s="27"/>
      <c r="K17" s="27">
        <f>INDEX('отчет склада'!$D$3:$J$10,MATCH(H17,'отчет склада'!$A$3:$A$10,0),MATCH(I17,'отчет склада'!$D$1:$J$1,0))</f>
        <v>1</v>
      </c>
    </row>
    <row r="18" spans="1:11" x14ac:dyDescent="0.25">
      <c r="A18" s="22">
        <v>17</v>
      </c>
      <c r="B18" s="15" t="s">
        <v>15</v>
      </c>
      <c r="C18" s="23" t="s">
        <v>41</v>
      </c>
      <c r="D18" s="24" t="s">
        <v>25</v>
      </c>
      <c r="E18" s="13">
        <v>1</v>
      </c>
      <c r="G18" s="27">
        <f t="shared" si="0"/>
        <v>17</v>
      </c>
      <c r="H18" s="27" t="str">
        <f t="array" ref="H18">INDEX('отчет склада'!$A$3:$A$10,SMALL(IF(ISNUMBER(INDEX('отчет склада'!$D$3:$J$10,,MATCH(I18,'отчет склада'!$D$1:$J$1,0))),ROW($D$1:$D$8),""),COUNTIF($I$2:I17,I18)+1))</f>
        <v>Kostakoz2</v>
      </c>
      <c r="I18" s="27" t="str">
        <f>IF(COUNTIF($I$2:I17,I17)=INDEX('отчет склада'!$D$2:$J$2,MATCH(I17,'отчет склада'!$D$1:$J$1,0)),INDEX('отчет склада'!$D$1:$J$1,MATCH(I17,'отчет склада'!$D$1:$J$1,0)+1),I17)</f>
        <v>Воздушный фильтр GEKO 15001/11001</v>
      </c>
      <c r="J18" s="27"/>
      <c r="K18" s="27">
        <f>INDEX('отчет склада'!$D$3:$J$10,MATCH(H18,'отчет склада'!$A$3:$A$10,0),MATCH(I18,'отчет склада'!$D$1:$J$1,0))</f>
        <v>1</v>
      </c>
    </row>
    <row r="19" spans="1:11" x14ac:dyDescent="0.25">
      <c r="A19" s="22">
        <v>18</v>
      </c>
      <c r="B19" s="15" t="s">
        <v>19</v>
      </c>
      <c r="C19" s="23" t="s">
        <v>42</v>
      </c>
      <c r="D19" s="24" t="s">
        <v>25</v>
      </c>
      <c r="E19" s="13">
        <v>1</v>
      </c>
      <c r="G19" s="27">
        <f t="shared" si="0"/>
        <v>18</v>
      </c>
      <c r="H19" s="27" t="str">
        <f t="array" ref="H19">INDEX('отчет склада'!$A$3:$A$10,SMALL(IF(ISNUMBER(INDEX('отчет склада'!$D$3:$J$10,,MATCH(I19,'отчет склада'!$D$1:$J$1,0))),ROW($D$1:$D$8),""),COUNTIF($I$2:I18,I19)+1))</f>
        <v>Chkalovsk4</v>
      </c>
      <c r="I19" s="27" t="str">
        <f>IF(COUNTIF($I$2:I18,I18)=INDEX('отчет склада'!$D$2:$J$2,MATCH(I18,'отчет склада'!$D$1:$J$1,0)),INDEX('отчет склада'!$D$1:$J$1,MATCH(I18,'отчет склада'!$D$1:$J$1,0)+1),I18)</f>
        <v>Воздушный фильтр GEKO 15001/11001</v>
      </c>
      <c r="J19" s="27"/>
      <c r="K19" s="27">
        <f>INDEX('отчет склада'!$D$3:$J$10,MATCH(H19,'отчет склада'!$A$3:$A$10,0),MATCH(I19,'отчет склада'!$D$1:$J$1,0))</f>
        <v>1</v>
      </c>
    </row>
    <row r="20" spans="1:11" x14ac:dyDescent="0.25">
      <c r="A20" s="22">
        <v>19</v>
      </c>
      <c r="B20" s="15" t="s">
        <v>12</v>
      </c>
      <c r="C20" s="13" t="s">
        <v>6</v>
      </c>
      <c r="D20" s="24" t="s">
        <v>25</v>
      </c>
      <c r="E20" s="13">
        <v>1</v>
      </c>
      <c r="G20" s="27">
        <f t="shared" si="0"/>
        <v>19</v>
      </c>
      <c r="H20" s="27" t="str">
        <f t="array" ref="H20">INDEX('отчет склада'!$A$3:$A$10,SMALL(IF(ISNUMBER(INDEX('отчет склада'!$D$3:$J$10,,MATCH(I20,'отчет склада'!$D$1:$J$1,0))),ROW($D$1:$D$8),""),COUNTIF($I$2:I19,I20)+1))</f>
        <v>Ovchikalacha</v>
      </c>
      <c r="I20" s="27" t="str">
        <f>IF(COUNTIF($I$2:I19,I19)=INDEX('отчет склада'!$D$2:$J$2,MATCH(I19,'отчет склада'!$D$1:$J$1,0)),INDEX('отчет склада'!$D$1:$J$1,MATCH(I19,'отчет склада'!$D$1:$J$1,0)+1),I19)</f>
        <v>Фильтер топливный (мален)1-ступень RK 130</v>
      </c>
      <c r="J20" s="27"/>
      <c r="K20" s="27">
        <f>INDEX('отчет склада'!$D$3:$J$10,MATCH(H20,'отчет склада'!$A$3:$A$10,0),MATCH(I20,'отчет склада'!$D$1:$J$1,0))</f>
        <v>1</v>
      </c>
    </row>
    <row r="21" spans="1:11" x14ac:dyDescent="0.25">
      <c r="A21" s="22">
        <v>20</v>
      </c>
      <c r="B21" s="15" t="s">
        <v>15</v>
      </c>
      <c r="C21" s="13" t="s">
        <v>6</v>
      </c>
      <c r="D21" s="24" t="s">
        <v>25</v>
      </c>
      <c r="E21" s="13">
        <v>1</v>
      </c>
      <c r="G21" s="27">
        <f t="shared" si="0"/>
        <v>20</v>
      </c>
      <c r="H21" s="27" t="str">
        <f t="array" ref="H21">INDEX('отчет склада'!$A$3:$A$10,SMALL(IF(ISNUMBER(INDEX('отчет склада'!$D$3:$J$10,,MATCH(I21,'отчет склада'!$D$1:$J$1,0))),ROW($D$1:$D$8),""),COUNTIF($I$2:I20,I21)+1))</f>
        <v>Kostakoz2</v>
      </c>
      <c r="I21" s="27" t="str">
        <f>IF(COUNTIF($I$2:I20,I20)=INDEX('отчет склада'!$D$2:$J$2,MATCH(I20,'отчет склада'!$D$1:$J$1,0)),INDEX('отчет склада'!$D$1:$J$1,MATCH(I20,'отчет склада'!$D$1:$J$1,0)+1),I20)</f>
        <v>Фильтер топливный (мален)1-ступень RK 130</v>
      </c>
      <c r="J21" s="27"/>
      <c r="K21" s="27">
        <f>INDEX('отчет склада'!$D$3:$J$10,MATCH(H21,'отчет склада'!$A$3:$A$10,0),MATCH(I21,'отчет склада'!$D$1:$J$1,0))</f>
        <v>1</v>
      </c>
    </row>
    <row r="22" spans="1:11" x14ac:dyDescent="0.25">
      <c r="A22" s="22">
        <v>21</v>
      </c>
      <c r="B22" s="15" t="s">
        <v>18</v>
      </c>
      <c r="C22" s="13" t="s">
        <v>6</v>
      </c>
      <c r="D22" s="24" t="s">
        <v>25</v>
      </c>
      <c r="E22" s="13">
        <v>1</v>
      </c>
      <c r="G22" s="27">
        <f t="shared" si="0"/>
        <v>21</v>
      </c>
      <c r="H22" s="27" t="str">
        <f t="array" ref="H22">INDEX('отчет склада'!$A$3:$A$10,SMALL(IF(ISNUMBER(INDEX('отчет склада'!$D$3:$J$10,,MATCH(I22,'отчет склада'!$D$1:$J$1,0))),ROW($D$1:$D$8),""),COUNTIF($I$2:I21,I22)+1))</f>
        <v>Avtobaza1</v>
      </c>
      <c r="I22" s="27" t="str">
        <f>IF(COUNTIF($I$2:I21,I21)=INDEX('отчет склада'!$D$2:$J$2,MATCH(I21,'отчет склада'!$D$1:$J$1,0)),INDEX('отчет склада'!$D$1:$J$1,MATCH(I21,'отчет склада'!$D$1:$J$1,0)+1),I21)</f>
        <v>Фильтер топливный (мален)1-ступень RK 130</v>
      </c>
      <c r="J22" s="27"/>
      <c r="K22" s="27">
        <f>INDEX('отчет склада'!$D$3:$J$10,MATCH(H22,'отчет склада'!$A$3:$A$10,0),MATCH(I22,'отчет склада'!$D$1:$J$1,0))</f>
        <v>1</v>
      </c>
    </row>
    <row r="23" spans="1:11" x14ac:dyDescent="0.25">
      <c r="A23" s="22">
        <v>22</v>
      </c>
      <c r="B23" s="15" t="s">
        <v>19</v>
      </c>
      <c r="C23" s="13" t="s">
        <v>6</v>
      </c>
      <c r="D23" s="24" t="s">
        <v>25</v>
      </c>
      <c r="E23" s="13">
        <v>1</v>
      </c>
      <c r="G23" s="27">
        <f t="shared" si="0"/>
        <v>22</v>
      </c>
      <c r="H23" s="27" t="str">
        <f t="array" ref="H23">INDEX('отчет склада'!$A$3:$A$10,SMALL(IF(ISNUMBER(INDEX('отчет склада'!$D$3:$J$10,,MATCH(I23,'отчет склада'!$D$1:$J$1,0))),ROW($D$1:$D$8),""),COUNTIF($I$2:I22,I23)+1))</f>
        <v>Chkalovsk4</v>
      </c>
      <c r="I23" s="27" t="str">
        <f>IF(COUNTIF($I$2:I22,I22)=INDEX('отчет склада'!$D$2:$J$2,MATCH(I22,'отчет склада'!$D$1:$J$1,0)),INDEX('отчет склада'!$D$1:$J$1,MATCH(I22,'отчет склада'!$D$1:$J$1,0)+1),I22)</f>
        <v>Фильтер топливный (мален)1-ступень RK 130</v>
      </c>
      <c r="J23" s="27"/>
      <c r="K23" s="27">
        <f>INDEX('отчет склада'!$D$3:$J$10,MATCH(H23,'отчет склада'!$A$3:$A$10,0),MATCH(I23,'отчет склада'!$D$1:$J$1,0))</f>
        <v>1</v>
      </c>
    </row>
    <row r="24" spans="1:11" x14ac:dyDescent="0.25">
      <c r="A24" s="22">
        <v>23</v>
      </c>
      <c r="B24" s="11" t="s">
        <v>10</v>
      </c>
      <c r="C24" s="13" t="s">
        <v>7</v>
      </c>
      <c r="D24" s="24" t="s">
        <v>25</v>
      </c>
      <c r="E24" s="13">
        <v>1</v>
      </c>
      <c r="G24" s="27">
        <f t="shared" si="0"/>
        <v>23</v>
      </c>
      <c r="H24" s="27" t="str">
        <f t="array" ref="H24">INDEX('отчет склада'!$A$3:$A$10,SMALL(IF(ISNUMBER(INDEX('отчет склада'!$D$3:$J$10,,MATCH(I24,'отчет склада'!$D$1:$J$1,0))),ROW($D$1:$D$8),""),COUNTIF($I$2:I23,I24)+1))</f>
        <v>Nasosnaya</v>
      </c>
      <c r="I24" s="27" t="str">
        <f>IF(COUNTIF($I$2:I23,I23)=INDEX('отчет склада'!$D$2:$J$2,MATCH(I23,'отчет склада'!$D$1:$J$1,0)),INDEX('отчет склада'!$D$1:$J$1,MATCH(I23,'отчет склада'!$D$1:$J$1,0)+1),I23)</f>
        <v>Фильтер топливный II ступень гр.очистки RK200</v>
      </c>
      <c r="J24" s="27"/>
      <c r="K24" s="27">
        <f>INDEX('отчет склада'!$D$3:$J$10,MATCH(H24,'отчет склада'!$A$3:$A$10,0),MATCH(I24,'отчет склада'!$D$1:$J$1,0))</f>
        <v>1</v>
      </c>
    </row>
    <row r="25" spans="1:11" x14ac:dyDescent="0.25">
      <c r="A25" s="22">
        <v>24</v>
      </c>
      <c r="B25" s="15" t="s">
        <v>13</v>
      </c>
      <c r="C25" s="13" t="s">
        <v>7</v>
      </c>
      <c r="D25" s="24" t="s">
        <v>25</v>
      </c>
      <c r="E25" s="13">
        <v>1</v>
      </c>
      <c r="G25" s="27">
        <f t="shared" si="0"/>
        <v>24</v>
      </c>
      <c r="H25" s="27" t="str">
        <f t="array" ref="H25">INDEX('отчет склада'!$A$3:$A$10,SMALL(IF(ISNUMBER(INDEX('отчет склада'!$D$3:$J$10,,MATCH(I25,'отчет склада'!$D$1:$J$1,0))),ROW($D$1:$D$8),""),COUNTIF($I$2:I24,I25)+1))</f>
        <v>Ovchikalacha2</v>
      </c>
      <c r="I25" s="27" t="str">
        <f>IF(COUNTIF($I$2:I24,I24)=INDEX('отчет склада'!$D$2:$J$2,MATCH(I24,'отчет склада'!$D$1:$J$1,0)),INDEX('отчет склада'!$D$1:$J$1,MATCH(I24,'отчет склада'!$D$1:$J$1,0)+1),I24)</f>
        <v>Фильтер топливный II ступень гр.очистки RK200</v>
      </c>
      <c r="J25" s="27"/>
      <c r="K25" s="27">
        <f>INDEX('отчет склада'!$D$3:$J$10,MATCH(H25,'отчет склада'!$A$3:$A$10,0),MATCH(I25,'отчет склада'!$D$1:$J$1,0))</f>
        <v>1</v>
      </c>
    </row>
    <row r="26" spans="1:11" x14ac:dyDescent="0.25">
      <c r="A26" s="22">
        <v>25</v>
      </c>
      <c r="B26" s="15" t="s">
        <v>15</v>
      </c>
      <c r="C26" s="13" t="s">
        <v>7</v>
      </c>
      <c r="D26" s="24" t="s">
        <v>25</v>
      </c>
      <c r="E26" s="13">
        <v>1</v>
      </c>
      <c r="G26" s="27">
        <f t="shared" si="0"/>
        <v>25</v>
      </c>
      <c r="H26" s="27" t="str">
        <f t="array" ref="H26">INDEX('отчет склада'!$A$3:$A$10,SMALL(IF(ISNUMBER(INDEX('отчет склада'!$D$3:$J$10,,MATCH(I26,'отчет склада'!$D$1:$J$1,0))),ROW($D$1:$D$8),""),COUNTIF($I$2:I25,I26)+1))</f>
        <v>Kostakoz2</v>
      </c>
      <c r="I26" s="27" t="str">
        <f>IF(COUNTIF($I$2:I25,I25)=INDEX('отчет склада'!$D$2:$J$2,MATCH(I25,'отчет склада'!$D$1:$J$1,0)),INDEX('отчет склада'!$D$1:$J$1,MATCH(I25,'отчет склада'!$D$1:$J$1,0)+1),I25)</f>
        <v>Фильтер топливный II ступень гр.очистки RK200</v>
      </c>
      <c r="J26" s="27"/>
      <c r="K26" s="27">
        <f>INDEX('отчет склада'!$D$3:$J$10,MATCH(H26,'отчет склада'!$A$3:$A$10,0),MATCH(I26,'отчет склада'!$D$1:$J$1,0))</f>
        <v>1</v>
      </c>
    </row>
    <row r="27" spans="1:11" x14ac:dyDescent="0.25">
      <c r="A27" s="22">
        <v>26</v>
      </c>
      <c r="B27" s="15" t="s">
        <v>17</v>
      </c>
      <c r="C27" s="13" t="s">
        <v>7</v>
      </c>
      <c r="D27" s="24" t="s">
        <v>25</v>
      </c>
      <c r="E27" s="13">
        <v>1</v>
      </c>
      <c r="G27" s="27">
        <f t="shared" si="0"/>
        <v>26</v>
      </c>
      <c r="H27" s="27" t="str">
        <f t="array" ref="H27">INDEX('отчет склада'!$A$3:$A$10,SMALL(IF(ISNUMBER(INDEX('отчет склада'!$D$3:$J$10,,MATCH(I27,'отчет склада'!$D$1:$J$1,0))),ROW($D$1:$D$8),""),COUNTIF($I$2:I26,I27)+1))</f>
        <v>Kostakoz3</v>
      </c>
      <c r="I27" s="27" t="str">
        <f>IF(COUNTIF($I$2:I26,I26)=INDEX('отчет склада'!$D$2:$J$2,MATCH(I26,'отчет склада'!$D$1:$J$1,0)),INDEX('отчет склада'!$D$1:$J$1,MATCH(I26,'отчет склада'!$D$1:$J$1,0)+1),I26)</f>
        <v>Фильтер топливный II ступень гр.очистки RK200</v>
      </c>
      <c r="J27" s="27"/>
      <c r="K27" s="27">
        <f>INDEX('отчет склада'!$D$3:$J$10,MATCH(H27,'отчет склада'!$A$3:$A$10,0),MATCH(I27,'отчет склада'!$D$1:$J$1,0))</f>
        <v>1</v>
      </c>
    </row>
    <row r="28" spans="1:11" x14ac:dyDescent="0.25">
      <c r="A28" s="22">
        <v>27</v>
      </c>
      <c r="B28" s="15" t="s">
        <v>19</v>
      </c>
      <c r="C28" s="13" t="s">
        <v>7</v>
      </c>
      <c r="D28" s="24" t="s">
        <v>25</v>
      </c>
      <c r="E28" s="13">
        <v>1</v>
      </c>
      <c r="G28" s="27">
        <f t="shared" si="0"/>
        <v>27</v>
      </c>
      <c r="H28" s="27" t="str">
        <f t="array" ref="H28">INDEX('отчет склада'!$A$3:$A$10,SMALL(IF(ISNUMBER(INDEX('отчет склада'!$D$3:$J$10,,MATCH(I28,'отчет склада'!$D$1:$J$1,0))),ROW($D$1:$D$8),""),COUNTIF($I$2:I27,I28)+1))</f>
        <v>Chkalovsk4</v>
      </c>
      <c r="I28" s="27" t="str">
        <f>IF(COUNTIF($I$2:I27,I27)=INDEX('отчет склада'!$D$2:$J$2,MATCH(I27,'отчет склада'!$D$1:$J$1,0)),INDEX('отчет склада'!$D$1:$J$1,MATCH(I27,'отчет склада'!$D$1:$J$1,0)+1),I27)</f>
        <v>Фильтер топливный II ступень гр.очистки RK200</v>
      </c>
      <c r="J28" s="27"/>
      <c r="K28" s="27">
        <f>INDEX('отчет склада'!$D$3:$J$10,MATCH(H28,'отчет склада'!$A$3:$A$10,0),MATCH(I28,'отчет склада'!$D$1:$J$1,0))</f>
        <v>1</v>
      </c>
    </row>
    <row r="29" spans="1:11" x14ac:dyDescent="0.25">
      <c r="A29" s="22">
        <v>28</v>
      </c>
      <c r="B29" s="11" t="s">
        <v>10</v>
      </c>
      <c r="C29" s="13" t="s">
        <v>8</v>
      </c>
      <c r="D29" s="24" t="s">
        <v>25</v>
      </c>
      <c r="E29" s="13">
        <v>1</v>
      </c>
      <c r="G29" s="27">
        <f t="shared" si="0"/>
        <v>28</v>
      </c>
      <c r="H29" s="27" t="str">
        <f t="array" ref="H29">INDEX('отчет склада'!$A$3:$A$10,SMALL(IF(ISNUMBER(INDEX('отчет склада'!$D$3:$J$10,,MATCH(I29,'отчет склада'!$D$1:$J$1,0))),ROW($D$1:$D$8),""),COUNTIF($I$2:I28,I29)+1))</f>
        <v>Nasosnaya</v>
      </c>
      <c r="I29" s="27" t="str">
        <f>IF(COUNTIF($I$2:I28,I28)=INDEX('отчет склада'!$D$2:$J$2,MATCH(I28,'отчет склада'!$D$1:$J$1,0)),INDEX('отчет склада'!$D$1:$J$1,MATCH(I28,'отчет склада'!$D$1:$J$1,0)+1),I28)</f>
        <v>Фильтер топливный III ступень гр.очистки</v>
      </c>
      <c r="J29" s="27"/>
      <c r="K29" s="27">
        <f>INDEX('отчет склада'!$D$3:$J$10,MATCH(H29,'отчет склада'!$A$3:$A$10,0),MATCH(I29,'отчет склада'!$D$1:$J$1,0))</f>
        <v>1</v>
      </c>
    </row>
    <row r="30" spans="1:11" x14ac:dyDescent="0.25">
      <c r="A30" s="22">
        <v>29</v>
      </c>
      <c r="B30" s="15" t="s">
        <v>13</v>
      </c>
      <c r="C30" s="13" t="s">
        <v>8</v>
      </c>
      <c r="D30" s="24" t="s">
        <v>25</v>
      </c>
      <c r="E30" s="13">
        <v>1</v>
      </c>
      <c r="G30" s="27">
        <f t="shared" si="0"/>
        <v>29</v>
      </c>
      <c r="H30" s="27" t="str">
        <f t="array" ref="H30">INDEX('отчет склада'!$A$3:$A$10,SMALL(IF(ISNUMBER(INDEX('отчет склада'!$D$3:$J$10,,MATCH(I30,'отчет склада'!$D$1:$J$1,0))),ROW($D$1:$D$8),""),COUNTIF($I$2:I29,I30)+1))</f>
        <v>Ovchikalacha2</v>
      </c>
      <c r="I30" s="27" t="str">
        <f>IF(COUNTIF($I$2:I29,I29)=INDEX('отчет склада'!$D$2:$J$2,MATCH(I29,'отчет склада'!$D$1:$J$1,0)),INDEX('отчет склада'!$D$1:$J$1,MATCH(I29,'отчет склада'!$D$1:$J$1,0)+1),I29)</f>
        <v>Фильтер топливный III ступень гр.очистки</v>
      </c>
      <c r="J30" s="27"/>
      <c r="K30" s="27">
        <f>INDEX('отчет склада'!$D$3:$J$10,MATCH(H30,'отчет склада'!$A$3:$A$10,0),MATCH(I30,'отчет склада'!$D$1:$J$1,0))</f>
        <v>1</v>
      </c>
    </row>
    <row r="31" spans="1:11" x14ac:dyDescent="0.25">
      <c r="A31" s="22">
        <v>30</v>
      </c>
      <c r="B31" s="11" t="s">
        <v>10</v>
      </c>
      <c r="C31" s="13" t="s">
        <v>9</v>
      </c>
      <c r="D31" s="24" t="s">
        <v>26</v>
      </c>
      <c r="E31" s="13">
        <v>5</v>
      </c>
      <c r="G31" s="27">
        <f t="shared" si="0"/>
        <v>30</v>
      </c>
      <c r="H31" s="27" t="str">
        <f t="array" ref="H31">INDEX('отчет склада'!$A$3:$A$10,SMALL(IF(ISNUMBER(INDEX('отчет склада'!$D$3:$J$10,,MATCH(I31,'отчет склада'!$D$1:$J$1,0))),ROW($D$1:$D$8),""),COUNTIF($I$2:I30,I31)+1))</f>
        <v>Nasosnaya</v>
      </c>
      <c r="I31" s="27" t="str">
        <f>IF(COUNTIF($I$2:I30,I30)=INDEX('отчет склада'!$D$2:$J$2,MATCH(I30,'отчет склада'!$D$1:$J$1,0)),INDEX('отчет склада'!$D$1:$J$1,MATCH(I30,'отчет склада'!$D$1:$J$1,0)+1),I30)</f>
        <v>Антифриз ТОСОЛ</v>
      </c>
      <c r="J31" s="27"/>
      <c r="K31" s="27">
        <f>INDEX('отчет склада'!$D$3:$J$10,MATCH(H31,'отчет склада'!$A$3:$A$10,0),MATCH(I31,'отчет склада'!$D$1:$J$1,0))</f>
        <v>5</v>
      </c>
    </row>
    <row r="32" spans="1:11" x14ac:dyDescent="0.25">
      <c r="A32" s="22">
        <v>31</v>
      </c>
      <c r="B32" s="15" t="s">
        <v>13</v>
      </c>
      <c r="C32" s="13" t="s">
        <v>9</v>
      </c>
      <c r="D32" s="24" t="s">
        <v>26</v>
      </c>
      <c r="E32" s="13">
        <v>5</v>
      </c>
      <c r="G32" s="27">
        <f t="shared" si="0"/>
        <v>31</v>
      </c>
      <c r="H32" s="27" t="str">
        <f t="array" ref="H32">INDEX('отчет склада'!$A$3:$A$10,SMALL(IF(ISNUMBER(INDEX('отчет склада'!$D$3:$J$10,,MATCH(I32,'отчет склада'!$D$1:$J$1,0))),ROW($D$1:$D$8),""),COUNTIF($I$2:I31,I32)+1))</f>
        <v>Ovchikalacha2</v>
      </c>
      <c r="I32" s="27" t="str">
        <f>IF(COUNTIF($I$2:I31,I31)=INDEX('отчет склада'!$D$2:$J$2,MATCH(I31,'отчет склада'!$D$1:$J$1,0)),INDEX('отчет склада'!$D$1:$J$1,MATCH(I31,'отчет склада'!$D$1:$J$1,0)+1),I31)</f>
        <v>Антифриз ТОСОЛ</v>
      </c>
      <c r="J32" s="27"/>
      <c r="K32" s="27">
        <f>INDEX('отчет склада'!$D$3:$J$10,MATCH(H32,'отчет склада'!$A$3:$A$10,0),MATCH(I32,'отчет склада'!$D$1:$J$1,0))</f>
        <v>5</v>
      </c>
    </row>
    <row r="33" spans="1:11" x14ac:dyDescent="0.25">
      <c r="A33" s="22">
        <v>32</v>
      </c>
      <c r="B33" s="15" t="s">
        <v>18</v>
      </c>
      <c r="C33" s="13" t="s">
        <v>9</v>
      </c>
      <c r="D33" s="24" t="s">
        <v>26</v>
      </c>
      <c r="E33" s="13">
        <v>5</v>
      </c>
      <c r="G33" s="27">
        <f t="shared" si="0"/>
        <v>32</v>
      </c>
      <c r="H33" s="27" t="str">
        <f t="array" ref="H33">INDEX('отчет склада'!$A$3:$A$10,SMALL(IF(ISNUMBER(INDEX('отчет склада'!$D$3:$J$10,,MATCH(I33,'отчет склада'!$D$1:$J$1,0))),ROW($D$1:$D$8),""),COUNTIF($I$2:I32,I33)+1))</f>
        <v>Avtobaza1</v>
      </c>
      <c r="I33" s="27" t="str">
        <f>IF(COUNTIF($I$2:I32,I32)=INDEX('отчет склада'!$D$2:$J$2,MATCH(I32,'отчет склада'!$D$1:$J$1,0)),INDEX('отчет склада'!$D$1:$J$1,MATCH(I32,'отчет склада'!$D$1:$J$1,0)+1),I32)</f>
        <v>Антифриз ТОСОЛ</v>
      </c>
      <c r="J33" s="27"/>
      <c r="K33" s="27">
        <f>INDEX('отчет склада'!$D$3:$J$10,MATCH(H33,'отчет склада'!$A$3:$A$10,0),MATCH(I33,'отчет склада'!$D$1:$J$1,0))</f>
        <v>5</v>
      </c>
    </row>
  </sheetData>
  <autoFilter ref="A1:E3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отчет склада</vt:lpstr>
      <vt:lpstr>сводный акт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monitor</dc:creator>
  <cp:lastModifiedBy>Михаил</cp:lastModifiedBy>
  <dcterms:created xsi:type="dcterms:W3CDTF">2016-01-08T06:38:52Z</dcterms:created>
  <dcterms:modified xsi:type="dcterms:W3CDTF">2016-01-08T08:21:09Z</dcterms:modified>
</cp:coreProperties>
</file>