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00" windowHeight="8550" activeTab="1"/>
  </bookViews>
  <sheets>
    <sheet name="отчет склада" sheetId="1" r:id="rId1"/>
    <sheet name="сводный акт" sheetId="2" r:id="rId2"/>
  </sheets>
  <definedNames>
    <definedName name="_xlnm._FilterDatabase" localSheetId="1" hidden="1">'сводный акт'!$A$1:$E$33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G3" i="1"/>
  <c r="H3" i="1"/>
  <c r="I3" i="1"/>
  <c r="J3" i="1"/>
  <c r="D3" i="1"/>
  <c r="F2" i="1" l="1"/>
  <c r="I2" i="1"/>
  <c r="E2" i="1"/>
  <c r="H2" i="1"/>
  <c r="F3" i="1"/>
  <c r="D2" i="1" s="1"/>
  <c r="C2" i="2" s="1"/>
  <c r="C3" i="2" l="1"/>
  <c r="B2" i="2" a="1"/>
  <c r="B2" i="2" s="1"/>
  <c r="E2" i="2" s="1"/>
  <c r="J2" i="1"/>
  <c r="G2" i="1"/>
  <c r="C4" i="2" l="1"/>
  <c r="B3" i="2" a="1"/>
  <c r="B3" i="2" s="1"/>
  <c r="E3" i="2" s="1"/>
  <c r="C5" i="2" l="1"/>
  <c r="B4" i="2" a="1"/>
  <c r="B4" i="2" s="1"/>
  <c r="E4" i="2" s="1"/>
  <c r="C6" i="2" l="1"/>
  <c r="B5" i="2" a="1"/>
  <c r="B5" i="2" s="1"/>
  <c r="E5" i="2" s="1"/>
  <c r="C7" i="2" l="1"/>
  <c r="B6" i="2" a="1"/>
  <c r="B6" i="2" s="1"/>
  <c r="E6" i="2" s="1"/>
  <c r="C8" i="2" l="1"/>
  <c r="B7" i="2" a="1"/>
  <c r="B7" i="2" s="1"/>
  <c r="E7" i="2" s="1"/>
  <c r="C9" i="2" l="1"/>
  <c r="B8" i="2" a="1"/>
  <c r="B8" i="2" s="1"/>
  <c r="E8" i="2" s="1"/>
  <c r="C10" i="2" l="1"/>
  <c r="B9" i="2" a="1"/>
  <c r="B9" i="2" s="1"/>
  <c r="E9" i="2" s="1"/>
  <c r="C11" i="2" l="1"/>
  <c r="B10" i="2" a="1"/>
  <c r="B10" i="2" s="1"/>
  <c r="E10" i="2" s="1"/>
  <c r="C12" i="2" l="1"/>
  <c r="B11" i="2" a="1"/>
  <c r="B11" i="2" s="1"/>
  <c r="E11" i="2" s="1"/>
  <c r="C13" i="2" l="1"/>
  <c r="B12" i="2" a="1"/>
  <c r="B12" i="2" s="1"/>
  <c r="E12" i="2" s="1"/>
  <c r="C14" i="2" l="1"/>
  <c r="B13" i="2" a="1"/>
  <c r="B13" i="2" s="1"/>
  <c r="E13" i="2" s="1"/>
  <c r="C15" i="2" l="1"/>
  <c r="B14" i="2" a="1"/>
  <c r="B14" i="2" s="1"/>
  <c r="E14" i="2" s="1"/>
  <c r="C16" i="2" l="1"/>
  <c r="B15" i="2" a="1"/>
  <c r="B15" i="2" s="1"/>
  <c r="E15" i="2" s="1"/>
  <c r="C17" i="2" l="1"/>
  <c r="B16" i="2" a="1"/>
  <c r="B16" i="2" s="1"/>
  <c r="E16" i="2" s="1"/>
  <c r="C18" i="2" l="1"/>
  <c r="B17" i="2" a="1"/>
  <c r="B17" i="2" s="1"/>
  <c r="E17" i="2" s="1"/>
  <c r="C19" i="2" l="1"/>
  <c r="B18" i="2" a="1"/>
  <c r="B18" i="2" s="1"/>
  <c r="E18" i="2" s="1"/>
  <c r="C20" i="2" l="1"/>
  <c r="B19" i="2" a="1"/>
  <c r="B19" i="2" s="1"/>
  <c r="E19" i="2" s="1"/>
  <c r="C21" i="2" l="1"/>
  <c r="B20" i="2" a="1"/>
  <c r="B20" i="2" s="1"/>
  <c r="E20" i="2" s="1"/>
  <c r="C22" i="2" l="1"/>
  <c r="B21" i="2" a="1"/>
  <c r="B21" i="2" s="1"/>
  <c r="E21" i="2" s="1"/>
  <c r="C23" i="2" l="1"/>
  <c r="B22" i="2" a="1"/>
  <c r="B22" i="2" s="1"/>
  <c r="E22" i="2" s="1"/>
  <c r="C24" i="2" l="1"/>
  <c r="B23" i="2" a="1"/>
  <c r="B23" i="2" s="1"/>
  <c r="E23" i="2" s="1"/>
  <c r="C25" i="2" l="1"/>
  <c r="B24" i="2" a="1"/>
  <c r="B24" i="2" s="1"/>
  <c r="E24" i="2" s="1"/>
  <c r="C26" i="2" l="1"/>
  <c r="B25" i="2" a="1"/>
  <c r="B25" i="2" s="1"/>
  <c r="E25" i="2" s="1"/>
  <c r="C27" i="2" l="1"/>
  <c r="E26" i="2"/>
  <c r="B26" i="2" a="1"/>
  <c r="B26" i="2" s="1"/>
  <c r="C28" i="2" l="1"/>
  <c r="B27" i="2" a="1"/>
  <c r="B27" i="2" s="1"/>
  <c r="E27" i="2" s="1"/>
  <c r="C29" i="2" l="1"/>
  <c r="B28" i="2" a="1"/>
  <c r="B28" i="2" s="1"/>
  <c r="E28" i="2" s="1"/>
  <c r="C30" i="2" l="1"/>
  <c r="B29" i="2" a="1"/>
  <c r="B29" i="2" s="1"/>
  <c r="E29" i="2" s="1"/>
  <c r="C31" i="2" l="1"/>
  <c r="B30" i="2" a="1"/>
  <c r="B30" i="2" s="1"/>
  <c r="E30" i="2" s="1"/>
  <c r="C32" i="2" l="1"/>
  <c r="B31" i="2" a="1"/>
  <c r="B31" i="2" s="1"/>
  <c r="E31" i="2" s="1"/>
  <c r="C33" i="2" l="1"/>
  <c r="B32" i="2" a="1"/>
  <c r="B32" i="2" s="1"/>
  <c r="E32" i="2" s="1"/>
  <c r="B33" i="2" l="1" a="1"/>
  <c r="B33" i="2" s="1"/>
  <c r="E33" i="2" s="1"/>
</calcChain>
</file>

<file path=xl/comments1.xml><?xml version="1.0" encoding="utf-8"?>
<comments xmlns="http://schemas.openxmlformats.org/spreadsheetml/2006/main">
  <authors>
    <author>Автор</author>
  </authors>
  <commentList>
    <comment ref="A1" authorId="0" shape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наименование сайта
</t>
        </r>
      </text>
    </comment>
  </commentList>
</comments>
</file>

<file path=xl/sharedStrings.xml><?xml version="1.0" encoding="utf-8"?>
<sst xmlns="http://schemas.openxmlformats.org/spreadsheetml/2006/main" count="63" uniqueCount="27">
  <si>
    <t>Site Name</t>
  </si>
  <si>
    <t>Дата проведения обслуживание ДГ</t>
  </si>
  <si>
    <t>№ АВР</t>
  </si>
  <si>
    <t>Масло Wurt 10x40</t>
  </si>
  <si>
    <t>Фильтр масленный RO 100</t>
  </si>
  <si>
    <t>Воздушный фильтр GEKO 15001/11001</t>
  </si>
  <si>
    <t>Фильтер топливный (мален)1-ступень RK 130</t>
  </si>
  <si>
    <t>Фильтер топливный II ступень гр.очистки RK200</t>
  </si>
  <si>
    <t>Фильтер топливный III ступень гр.очистки</t>
  </si>
  <si>
    <t>Антифриз ТОСОЛ</t>
  </si>
  <si>
    <t>Nasosnaya</t>
  </si>
  <si>
    <t>12/1099</t>
  </si>
  <si>
    <t>Ovchikalacha</t>
  </si>
  <si>
    <t>Ovchikalacha2</t>
  </si>
  <si>
    <t>Katagan2</t>
  </si>
  <si>
    <t>Kostakoz2</t>
  </si>
  <si>
    <t>12/1092</t>
  </si>
  <si>
    <t>Kostakoz3</t>
  </si>
  <si>
    <t>Avtobaza1</t>
  </si>
  <si>
    <t>Chkalovsk4</t>
  </si>
  <si>
    <t>№</t>
  </si>
  <si>
    <t>ИМЯ САЙТА/SITE NAME</t>
  </si>
  <si>
    <t>Название оборудование по (SAP)</t>
  </si>
  <si>
    <t>Ед.изм.</t>
  </si>
  <si>
    <t>Количество установленного</t>
  </si>
  <si>
    <t>шт.</t>
  </si>
  <si>
    <t>литр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</si>
</sst>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6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14" fontId="1" fillId="3" borderId="1" xfId="1" applyNumberFormat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4" fillId="4" borderId="0" xfId="0" applyFont="1" applyFill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/>
    </xf>
    <xf numFmtId="14" fontId="0" fillId="0" borderId="1" xfId="0" applyNumberFormat="1" applyBorder="1"/>
    <xf numFmtId="0" fontId="0" fillId="0" borderId="1" xfId="0" applyBorder="1"/>
    <xf numFmtId="0" fontId="0" fillId="6" borderId="1" xfId="0" applyFill="1" applyBorder="1"/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/>
    </xf>
    <xf numFmtId="0" fontId="14" fillId="7" borderId="1" xfId="0" applyNumberFormat="1" applyFont="1" applyFill="1" applyBorder="1" applyAlignment="1">
      <alignment horizontal="center" vertical="center"/>
    </xf>
    <xf numFmtId="14" fontId="1" fillId="0" borderId="2" xfId="1" applyNumberFormat="1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/>
    </xf>
    <xf numFmtId="0" fontId="5" fillId="9" borderId="1" xfId="0" applyNumberFormat="1" applyFont="1" applyFill="1" applyBorder="1" applyAlignment="1">
      <alignment horizontal="center"/>
    </xf>
    <xf numFmtId="0" fontId="13" fillId="10" borderId="1" xfId="0" applyNumberFormat="1" applyFont="1" applyFill="1" applyBorder="1" applyAlignment="1">
      <alignment horizontal="center" vertical="center"/>
    </xf>
  </cellXfs>
  <cellStyles count="2">
    <cellStyle name="Normal 17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1"/>
  <sheetViews>
    <sheetView workbookViewId="0">
      <selection activeCell="M17" sqref="M17:S24"/>
    </sheetView>
  </sheetViews>
  <sheetFormatPr defaultRowHeight="15" x14ac:dyDescent="0.25"/>
  <cols>
    <col min="1" max="1" width="15.42578125" customWidth="1"/>
    <col min="2" max="2" width="10.140625" bestFit="1" customWidth="1"/>
  </cols>
  <sheetData>
    <row r="1" spans="1:10" ht="90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7" t="s">
        <v>8</v>
      </c>
      <c r="J1" s="7" t="s">
        <v>9</v>
      </c>
    </row>
    <row r="2" spans="1:10" x14ac:dyDescent="0.25">
      <c r="A2" s="22"/>
      <c r="B2" s="25"/>
      <c r="C2" s="26"/>
      <c r="D2" s="24" t="str">
        <f>INDEX($A1:$J1,SUMPRODUCT(SMALL(($D3:$J3&gt;0)*COLUMN($D3:$J3),COUNTIF($D3:$J3,0)+COLUMN(A1))))</f>
        <v>Масло Wurt 10x40</v>
      </c>
      <c r="E2" s="24" t="str">
        <f t="shared" ref="E2:J2" si="0">INDEX($A1:$J1,SUMPRODUCT(SMALL(($D3:$J3&gt;0)*COLUMN($D3:$J3),COUNTIF($D3:$J3,0)+COLUMN(B1))))</f>
        <v>Фильтр масленный RO 100</v>
      </c>
      <c r="F2" s="24" t="str">
        <f t="shared" si="0"/>
        <v>Воздушный фильтр GEKO 15001/11001</v>
      </c>
      <c r="G2" s="24" t="str">
        <f t="shared" si="0"/>
        <v>Фильтер топливный (мален)1-ступень RK 130</v>
      </c>
      <c r="H2" s="24" t="str">
        <f t="shared" si="0"/>
        <v>Фильтер топливный II ступень гр.очистки RK200</v>
      </c>
      <c r="I2" s="24" t="str">
        <f t="shared" si="0"/>
        <v>Фильтер топливный III ступень гр.очистки</v>
      </c>
      <c r="J2" s="24" t="str">
        <f t="shared" si="0"/>
        <v>Антифриз ТОСОЛ</v>
      </c>
    </row>
    <row r="3" spans="1:10" x14ac:dyDescent="0.25">
      <c r="A3" s="22"/>
      <c r="B3" s="25"/>
      <c r="C3" s="26"/>
      <c r="D3" s="8">
        <f>COUNT(D4:D1207)</f>
        <v>8</v>
      </c>
      <c r="E3" s="8">
        <f t="shared" ref="E3:J3" si="1">COUNT(E4:E1207)</f>
        <v>7</v>
      </c>
      <c r="F3" s="8">
        <f t="shared" si="1"/>
        <v>3</v>
      </c>
      <c r="G3" s="8">
        <f t="shared" si="1"/>
        <v>4</v>
      </c>
      <c r="H3" s="8">
        <f t="shared" si="1"/>
        <v>5</v>
      </c>
      <c r="I3" s="8">
        <f t="shared" si="1"/>
        <v>2</v>
      </c>
      <c r="J3" s="8">
        <f t="shared" si="1"/>
        <v>3</v>
      </c>
    </row>
    <row r="4" spans="1:10" x14ac:dyDescent="0.25">
      <c r="A4" s="9" t="s">
        <v>10</v>
      </c>
      <c r="B4" s="10">
        <v>42000</v>
      </c>
      <c r="C4" s="11" t="s">
        <v>11</v>
      </c>
      <c r="D4" s="11">
        <v>5</v>
      </c>
      <c r="E4" s="11">
        <v>1</v>
      </c>
      <c r="F4" s="11"/>
      <c r="G4" s="11"/>
      <c r="H4" s="11">
        <v>1</v>
      </c>
      <c r="I4" s="11">
        <v>1</v>
      </c>
      <c r="J4" s="12">
        <v>5</v>
      </c>
    </row>
    <row r="5" spans="1:10" x14ac:dyDescent="0.25">
      <c r="A5" s="13" t="s">
        <v>12</v>
      </c>
      <c r="B5" s="15">
        <v>41999</v>
      </c>
      <c r="C5" s="14" t="s">
        <v>11</v>
      </c>
      <c r="D5" s="14">
        <v>5</v>
      </c>
      <c r="E5" s="14">
        <v>1</v>
      </c>
      <c r="F5" s="14"/>
      <c r="G5" s="14">
        <v>1</v>
      </c>
      <c r="H5" s="14"/>
      <c r="I5" s="14"/>
      <c r="J5" s="16"/>
    </row>
    <row r="6" spans="1:10" x14ac:dyDescent="0.25">
      <c r="A6" s="13" t="s">
        <v>13</v>
      </c>
      <c r="B6" s="15">
        <v>41999</v>
      </c>
      <c r="C6" s="14" t="s">
        <v>11</v>
      </c>
      <c r="D6" s="14">
        <v>5</v>
      </c>
      <c r="E6" s="14">
        <v>1</v>
      </c>
      <c r="F6" s="14">
        <v>1</v>
      </c>
      <c r="G6" s="14"/>
      <c r="H6" s="14">
        <v>1</v>
      </c>
      <c r="I6" s="14">
        <v>1</v>
      </c>
      <c r="J6" s="16">
        <v>5</v>
      </c>
    </row>
    <row r="7" spans="1:10" x14ac:dyDescent="0.25">
      <c r="A7" s="13" t="s">
        <v>14</v>
      </c>
      <c r="B7" s="15">
        <v>41999</v>
      </c>
      <c r="C7" s="14" t="s">
        <v>11</v>
      </c>
      <c r="D7" s="14">
        <v>3</v>
      </c>
      <c r="E7" s="14"/>
      <c r="F7" s="14"/>
      <c r="G7" s="14"/>
      <c r="H7" s="14"/>
      <c r="I7" s="14"/>
      <c r="J7" s="16"/>
    </row>
    <row r="8" spans="1:10" x14ac:dyDescent="0.25">
      <c r="A8" s="13" t="s">
        <v>15</v>
      </c>
      <c r="B8" s="15">
        <v>41998</v>
      </c>
      <c r="C8" s="14" t="s">
        <v>16</v>
      </c>
      <c r="D8" s="14">
        <v>5</v>
      </c>
      <c r="E8" s="14">
        <v>1</v>
      </c>
      <c r="F8" s="14">
        <v>1</v>
      </c>
      <c r="G8" s="14">
        <v>1</v>
      </c>
      <c r="H8" s="14">
        <v>1</v>
      </c>
      <c r="I8" s="14"/>
      <c r="J8" s="16"/>
    </row>
    <row r="9" spans="1:10" x14ac:dyDescent="0.25">
      <c r="A9" s="13" t="s">
        <v>17</v>
      </c>
      <c r="B9" s="15">
        <v>41998</v>
      </c>
      <c r="C9" s="14" t="s">
        <v>16</v>
      </c>
      <c r="D9" s="14">
        <v>5</v>
      </c>
      <c r="E9" s="14">
        <v>1</v>
      </c>
      <c r="F9" s="14"/>
      <c r="G9" s="14"/>
      <c r="H9" s="14">
        <v>1</v>
      </c>
      <c r="I9" s="14"/>
      <c r="J9" s="16"/>
    </row>
    <row r="10" spans="1:10" x14ac:dyDescent="0.25">
      <c r="A10" s="13" t="s">
        <v>18</v>
      </c>
      <c r="B10" s="15">
        <v>41998</v>
      </c>
      <c r="C10" s="14" t="s">
        <v>16</v>
      </c>
      <c r="D10" s="14">
        <v>5</v>
      </c>
      <c r="E10" s="14">
        <v>1</v>
      </c>
      <c r="F10" s="14"/>
      <c r="G10" s="14">
        <v>1</v>
      </c>
      <c r="H10" s="14"/>
      <c r="I10" s="14"/>
      <c r="J10" s="16">
        <v>5</v>
      </c>
    </row>
    <row r="11" spans="1:10" x14ac:dyDescent="0.25">
      <c r="A11" s="13" t="s">
        <v>19</v>
      </c>
      <c r="B11" s="15">
        <v>41998</v>
      </c>
      <c r="C11" s="14" t="s">
        <v>16</v>
      </c>
      <c r="D11" s="14">
        <v>5</v>
      </c>
      <c r="E11" s="14">
        <v>1</v>
      </c>
      <c r="F11" s="14">
        <v>1</v>
      </c>
      <c r="G11" s="14">
        <v>1</v>
      </c>
      <c r="H11" s="14">
        <v>1</v>
      </c>
      <c r="I11" s="14"/>
      <c r="J11" s="16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workbookViewId="0">
      <selection activeCell="B2" sqref="B2"/>
    </sheetView>
  </sheetViews>
  <sheetFormatPr defaultRowHeight="15" x14ac:dyDescent="0.25"/>
  <cols>
    <col min="2" max="2" width="13.28515625" bestFit="1" customWidth="1"/>
    <col min="3" max="3" width="50.5703125" customWidth="1"/>
    <col min="10" max="10" width="16.5703125" customWidth="1"/>
  </cols>
  <sheetData>
    <row r="1" spans="1:5" ht="57" x14ac:dyDescent="0.25">
      <c r="A1" s="19" t="s">
        <v>20</v>
      </c>
      <c r="B1" s="17" t="s">
        <v>21</v>
      </c>
      <c r="C1" s="18" t="s">
        <v>22</v>
      </c>
      <c r="D1" s="17" t="s">
        <v>23</v>
      </c>
      <c r="E1" s="17" t="s">
        <v>24</v>
      </c>
    </row>
    <row r="2" spans="1:5" x14ac:dyDescent="0.25">
      <c r="A2" s="20">
        <v>1</v>
      </c>
      <c r="B2" s="28" t="str">
        <f t="array" ref="B2">IF(C2="","",INDEX('отчет склада'!A$1:A$1207,SMALL(IF(INDEX('отчет склада'!D$4:J$1207,,MATCH(C2,'отчет склада'!D$1:J$1,))&gt;0,ROW($4:$1207)),COUNTIF(C$2:C2,C2))))</f>
        <v>Nasosnaya</v>
      </c>
      <c r="C2" s="27" t="str">
        <f>'отчет склада'!D2</f>
        <v>Масло Wurt 10x40</v>
      </c>
      <c r="D2" s="21" t="s">
        <v>26</v>
      </c>
      <c r="E2" s="29">
        <f>IF(C2="","",INDEX('отчет склада'!D$4:J$1207,MATCH(B2,'отчет склада'!A$4:A$1207,),MATCH(C2,'отчет склада'!D$1:J$1,0)))</f>
        <v>5</v>
      </c>
    </row>
    <row r="3" spans="1:5" x14ac:dyDescent="0.25">
      <c r="A3" s="20">
        <v>2</v>
      </c>
      <c r="B3" s="28" t="str">
        <f t="array" ref="B3">IF(C3="","",INDEX('отчет склада'!A$1:A$1207,SMALL(IF(INDEX('отчет склада'!D$4:J$1207,,MATCH(C3,'отчет склада'!D$1:J$1,))&gt;0,ROW($4:$1207)),COUNTIF(C$2:C3,C3))))</f>
        <v>Ovchikalacha</v>
      </c>
      <c r="C3" s="23" t="str">
        <f>IFERROR(IF(HLOOKUP(C2,'отчет склада'!D$1:J$3,3,)=COUNTIF(C$2:C2,C2),INDEX('отчет склада'!D$2:J$2,MATCH(C2,'отчет склада'!D$2:J$2,)+1),C2),"")</f>
        <v>Масло Wurt 10x40</v>
      </c>
      <c r="D3" s="21" t="s">
        <v>26</v>
      </c>
      <c r="E3" s="29">
        <f>IF(C3="","",INDEX('отчет склада'!D$4:J$1207,MATCH(B3,'отчет склада'!A$4:A$1207,),MATCH(C3,'отчет склада'!D$1:J$1,0)))</f>
        <v>5</v>
      </c>
    </row>
    <row r="4" spans="1:5" x14ac:dyDescent="0.25">
      <c r="A4" s="20">
        <v>3</v>
      </c>
      <c r="B4" s="28" t="str">
        <f t="array" ref="B4">IF(C4="","",INDEX('отчет склада'!A$1:A$1207,SMALL(IF(INDEX('отчет склада'!D$4:J$1207,,MATCH(C4,'отчет склада'!D$1:J$1,))&gt;0,ROW($4:$1207)),COUNTIF(C$2:C4,C4))))</f>
        <v>Ovchikalacha2</v>
      </c>
      <c r="C4" s="23" t="str">
        <f>IFERROR(IF(HLOOKUP(C3,'отчет склада'!D$1:J$3,3,)=COUNTIF(C$2:C3,C3),INDEX('отчет склада'!D$2:J$2,MATCH(C3,'отчет склада'!D$2:J$2,)+1),C3),"")</f>
        <v>Масло Wurt 10x40</v>
      </c>
      <c r="D4" s="21" t="s">
        <v>26</v>
      </c>
      <c r="E4" s="29">
        <f>IF(C4="","",INDEX('отчет склада'!D$4:J$1207,MATCH(B4,'отчет склада'!A$4:A$1207,),MATCH(C4,'отчет склада'!D$1:J$1,0)))</f>
        <v>5</v>
      </c>
    </row>
    <row r="5" spans="1:5" x14ac:dyDescent="0.25">
      <c r="A5" s="20">
        <v>4</v>
      </c>
      <c r="B5" s="28" t="str">
        <f t="array" ref="B5">IF(C5="","",INDEX('отчет склада'!A$1:A$1207,SMALL(IF(INDEX('отчет склада'!D$4:J$1207,,MATCH(C5,'отчет склада'!D$1:J$1,))&gt;0,ROW($4:$1207)),COUNTIF(C$2:C5,C5))))</f>
        <v>Katagan2</v>
      </c>
      <c r="C5" s="23" t="str">
        <f>IFERROR(IF(HLOOKUP(C4,'отчет склада'!D$1:J$3,3,)=COUNTIF(C$2:C4,C4),INDEX('отчет склада'!D$2:J$2,MATCH(C4,'отчет склада'!D$2:J$2,)+1),C4),"")</f>
        <v>Масло Wurt 10x40</v>
      </c>
      <c r="D5" s="21" t="s">
        <v>26</v>
      </c>
      <c r="E5" s="29">
        <f>IF(C5="","",INDEX('отчет склада'!D$4:J$1207,MATCH(B5,'отчет склада'!A$4:A$1207,),MATCH(C5,'отчет склада'!D$1:J$1,0)))</f>
        <v>3</v>
      </c>
    </row>
    <row r="6" spans="1:5" x14ac:dyDescent="0.25">
      <c r="A6" s="20">
        <v>5</v>
      </c>
      <c r="B6" s="28" t="str">
        <f t="array" ref="B6">IF(C6="","",INDEX('отчет склада'!A$1:A$1207,SMALL(IF(INDEX('отчет склада'!D$4:J$1207,,MATCH(C6,'отчет склада'!D$1:J$1,))&gt;0,ROW($4:$1207)),COUNTIF(C$2:C6,C6))))</f>
        <v>Kostakoz2</v>
      </c>
      <c r="C6" s="23" t="str">
        <f>IFERROR(IF(HLOOKUP(C5,'отчет склада'!D$1:J$3,3,)=COUNTIF(C$2:C5,C5),INDEX('отчет склада'!D$2:J$2,MATCH(C5,'отчет склада'!D$2:J$2,)+1),C5),"")</f>
        <v>Масло Wurt 10x40</v>
      </c>
      <c r="D6" s="21" t="s">
        <v>26</v>
      </c>
      <c r="E6" s="29">
        <f>IF(C6="","",INDEX('отчет склада'!D$4:J$1207,MATCH(B6,'отчет склада'!A$4:A$1207,),MATCH(C6,'отчет склада'!D$1:J$1,0)))</f>
        <v>5</v>
      </c>
    </row>
    <row r="7" spans="1:5" x14ac:dyDescent="0.25">
      <c r="A7" s="20">
        <v>6</v>
      </c>
      <c r="B7" s="28" t="str">
        <f t="array" ref="B7">IF(C7="","",INDEX('отчет склада'!A$1:A$1207,SMALL(IF(INDEX('отчет склада'!D$4:J$1207,,MATCH(C7,'отчет склада'!D$1:J$1,))&gt;0,ROW($4:$1207)),COUNTIF(C$2:C7,C7))))</f>
        <v>Kostakoz3</v>
      </c>
      <c r="C7" s="23" t="str">
        <f>IFERROR(IF(HLOOKUP(C6,'отчет склада'!D$1:J$3,3,)=COUNTIF(C$2:C6,C6),INDEX('отчет склада'!D$2:J$2,MATCH(C6,'отчет склада'!D$2:J$2,)+1),C6),"")</f>
        <v>Масло Wurt 10x40</v>
      </c>
      <c r="D7" s="21" t="s">
        <v>26</v>
      </c>
      <c r="E7" s="29">
        <f>IF(C7="","",INDEX('отчет склада'!D$4:J$1207,MATCH(B7,'отчет склада'!A$4:A$1207,),MATCH(C7,'отчет склада'!D$1:J$1,0)))</f>
        <v>5</v>
      </c>
    </row>
    <row r="8" spans="1:5" x14ac:dyDescent="0.25">
      <c r="A8" s="20">
        <v>7</v>
      </c>
      <c r="B8" s="28" t="str">
        <f t="array" ref="B8">IF(C8="","",INDEX('отчет склада'!A$1:A$1207,SMALL(IF(INDEX('отчет склада'!D$4:J$1207,,MATCH(C8,'отчет склада'!D$1:J$1,))&gt;0,ROW($4:$1207)),COUNTIF(C$2:C8,C8))))</f>
        <v>Avtobaza1</v>
      </c>
      <c r="C8" s="23" t="str">
        <f>IFERROR(IF(HLOOKUP(C7,'отчет склада'!D$1:J$3,3,)=COUNTIF(C$2:C7,C7),INDEX('отчет склада'!D$2:J$2,MATCH(C7,'отчет склада'!D$2:J$2,)+1),C7),"")</f>
        <v>Масло Wurt 10x40</v>
      </c>
      <c r="D8" s="21" t="s">
        <v>26</v>
      </c>
      <c r="E8" s="29">
        <f>IF(C8="","",INDEX('отчет склада'!D$4:J$1207,MATCH(B8,'отчет склада'!A$4:A$1207,),MATCH(C8,'отчет склада'!D$1:J$1,0)))</f>
        <v>5</v>
      </c>
    </row>
    <row r="9" spans="1:5" x14ac:dyDescent="0.25">
      <c r="A9" s="20">
        <v>8</v>
      </c>
      <c r="B9" s="28" t="str">
        <f t="array" ref="B9">IF(C9="","",INDEX('отчет склада'!A$1:A$1207,SMALL(IF(INDEX('отчет склада'!D$4:J$1207,,MATCH(C9,'отчет склада'!D$1:J$1,))&gt;0,ROW($4:$1207)),COUNTIF(C$2:C9,C9))))</f>
        <v>Chkalovsk4</v>
      </c>
      <c r="C9" s="23" t="str">
        <f>IFERROR(IF(HLOOKUP(C8,'отчет склада'!D$1:J$3,3,)=COUNTIF(C$2:C8,C8),INDEX('отчет склада'!D$2:J$2,MATCH(C8,'отчет склада'!D$2:J$2,)+1),C8),"")</f>
        <v>Масло Wurt 10x40</v>
      </c>
      <c r="D9" s="21" t="s">
        <v>26</v>
      </c>
      <c r="E9" s="29">
        <f>IF(C9="","",INDEX('отчет склада'!D$4:J$1207,MATCH(B9,'отчет склада'!A$4:A$1207,),MATCH(C9,'отчет склада'!D$1:J$1,0)))</f>
        <v>5</v>
      </c>
    </row>
    <row r="10" spans="1:5" x14ac:dyDescent="0.25">
      <c r="A10" s="20">
        <v>9</v>
      </c>
      <c r="B10" s="28" t="str">
        <f t="array" ref="B10">IF(C10="","",INDEX('отчет склада'!A$1:A$1207,SMALL(IF(INDEX('отчет склада'!D$4:J$1207,,MATCH(C10,'отчет склада'!D$1:J$1,))&gt;0,ROW($4:$1207)),COUNTIF(C$2:C10,C10))))</f>
        <v>Nasosnaya</v>
      </c>
      <c r="C10" s="23" t="str">
        <f>IFERROR(IF(HLOOKUP(C9,'отчет склада'!D$1:J$3,3,)=COUNTIF(C$2:C9,C9),INDEX('отчет склада'!D$2:J$2,MATCH(C9,'отчет склада'!D$2:J$2,)+1),C9),"")</f>
        <v>Фильтр масленный RO 100</v>
      </c>
      <c r="D10" s="21" t="s">
        <v>25</v>
      </c>
      <c r="E10" s="29">
        <f>IF(C10="","",INDEX('отчет склада'!D$4:J$1207,MATCH(B10,'отчет склада'!A$4:A$1207,),MATCH(C10,'отчет склада'!D$1:J$1,0)))</f>
        <v>1</v>
      </c>
    </row>
    <row r="11" spans="1:5" x14ac:dyDescent="0.25">
      <c r="A11" s="20">
        <v>10</v>
      </c>
      <c r="B11" s="28" t="str">
        <f t="array" ref="B11">IF(C11="","",INDEX('отчет склада'!A$1:A$1207,SMALL(IF(INDEX('отчет склада'!D$4:J$1207,,MATCH(C11,'отчет склада'!D$1:J$1,))&gt;0,ROW($4:$1207)),COUNTIF(C$2:C11,C11))))</f>
        <v>Ovchikalacha</v>
      </c>
      <c r="C11" s="23" t="str">
        <f>IFERROR(IF(HLOOKUP(C10,'отчет склада'!D$1:J$3,3,)=COUNTIF(C$2:C10,C10),INDEX('отчет склада'!D$2:J$2,MATCH(C10,'отчет склада'!D$2:J$2,)+1),C10),"")</f>
        <v>Фильтр масленный RO 100</v>
      </c>
      <c r="D11" s="21" t="s">
        <v>25</v>
      </c>
      <c r="E11" s="29">
        <f>IF(C11="","",INDEX('отчет склада'!D$4:J$1207,MATCH(B11,'отчет склада'!A$4:A$1207,),MATCH(C11,'отчет склада'!D$1:J$1,0)))</f>
        <v>1</v>
      </c>
    </row>
    <row r="12" spans="1:5" x14ac:dyDescent="0.25">
      <c r="A12" s="20">
        <v>11</v>
      </c>
      <c r="B12" s="28" t="str">
        <f t="array" ref="B12">IF(C12="","",INDEX('отчет склада'!A$1:A$1207,SMALL(IF(INDEX('отчет склада'!D$4:J$1207,,MATCH(C12,'отчет склада'!D$1:J$1,))&gt;0,ROW($4:$1207)),COUNTIF(C$2:C12,C12))))</f>
        <v>Ovchikalacha2</v>
      </c>
      <c r="C12" s="23" t="str">
        <f>IFERROR(IF(HLOOKUP(C11,'отчет склада'!D$1:J$3,3,)=COUNTIF(C$2:C11,C11),INDEX('отчет склада'!D$2:J$2,MATCH(C11,'отчет склада'!D$2:J$2,)+1),C11),"")</f>
        <v>Фильтр масленный RO 100</v>
      </c>
      <c r="D12" s="21" t="s">
        <v>25</v>
      </c>
      <c r="E12" s="29">
        <f>IF(C12="","",INDEX('отчет склада'!D$4:J$1207,MATCH(B12,'отчет склада'!A$4:A$1207,),MATCH(C12,'отчет склада'!D$1:J$1,0)))</f>
        <v>1</v>
      </c>
    </row>
    <row r="13" spans="1:5" x14ac:dyDescent="0.25">
      <c r="A13" s="20">
        <v>12</v>
      </c>
      <c r="B13" s="28" t="str">
        <f t="array" ref="B13">IF(C13="","",INDEX('отчет склада'!A$1:A$1207,SMALL(IF(INDEX('отчет склада'!D$4:J$1207,,MATCH(C13,'отчет склада'!D$1:J$1,))&gt;0,ROW($4:$1207)),COUNTIF(C$2:C13,C13))))</f>
        <v>Kostakoz2</v>
      </c>
      <c r="C13" s="23" t="str">
        <f>IFERROR(IF(HLOOKUP(C12,'отчет склада'!D$1:J$3,3,)=COUNTIF(C$2:C12,C12),INDEX('отчет склада'!D$2:J$2,MATCH(C12,'отчет склада'!D$2:J$2,)+1),C12),"")</f>
        <v>Фильтр масленный RO 100</v>
      </c>
      <c r="D13" s="21" t="s">
        <v>25</v>
      </c>
      <c r="E13" s="29">
        <f>IF(C13="","",INDEX('отчет склада'!D$4:J$1207,MATCH(B13,'отчет склада'!A$4:A$1207,),MATCH(C13,'отчет склада'!D$1:J$1,0)))</f>
        <v>1</v>
      </c>
    </row>
    <row r="14" spans="1:5" x14ac:dyDescent="0.25">
      <c r="A14" s="20">
        <v>13</v>
      </c>
      <c r="B14" s="28" t="str">
        <f t="array" ref="B14">IF(C14="","",INDEX('отчет склада'!A$1:A$1207,SMALL(IF(INDEX('отчет склада'!D$4:J$1207,,MATCH(C14,'отчет склада'!D$1:J$1,))&gt;0,ROW($4:$1207)),COUNTIF(C$2:C14,C14))))</f>
        <v>Kostakoz3</v>
      </c>
      <c r="C14" s="23" t="str">
        <f>IFERROR(IF(HLOOKUP(C13,'отчет склада'!D$1:J$3,3,)=COUNTIF(C$2:C13,C13),INDEX('отчет склада'!D$2:J$2,MATCH(C13,'отчет склада'!D$2:J$2,)+1),C13),"")</f>
        <v>Фильтр масленный RO 100</v>
      </c>
      <c r="D14" s="21" t="s">
        <v>25</v>
      </c>
      <c r="E14" s="29">
        <f>IF(C14="","",INDEX('отчет склада'!D$4:J$1207,MATCH(B14,'отчет склада'!A$4:A$1207,),MATCH(C14,'отчет склада'!D$1:J$1,0)))</f>
        <v>1</v>
      </c>
    </row>
    <row r="15" spans="1:5" x14ac:dyDescent="0.25">
      <c r="A15" s="20">
        <v>14</v>
      </c>
      <c r="B15" s="28" t="str">
        <f t="array" ref="B15">IF(C15="","",INDEX('отчет склада'!A$1:A$1207,SMALL(IF(INDEX('отчет склада'!D$4:J$1207,,MATCH(C15,'отчет склада'!D$1:J$1,))&gt;0,ROW($4:$1207)),COUNTIF(C$2:C15,C15))))</f>
        <v>Avtobaza1</v>
      </c>
      <c r="C15" s="23" t="str">
        <f>IFERROR(IF(HLOOKUP(C14,'отчет склада'!D$1:J$3,3,)=COUNTIF(C$2:C14,C14),INDEX('отчет склада'!D$2:J$2,MATCH(C14,'отчет склада'!D$2:J$2,)+1),C14),"")</f>
        <v>Фильтр масленный RO 100</v>
      </c>
      <c r="D15" s="21" t="s">
        <v>25</v>
      </c>
      <c r="E15" s="29">
        <f>IF(C15="","",INDEX('отчет склада'!D$4:J$1207,MATCH(B15,'отчет склада'!A$4:A$1207,),MATCH(C15,'отчет склада'!D$1:J$1,0)))</f>
        <v>1</v>
      </c>
    </row>
    <row r="16" spans="1:5" x14ac:dyDescent="0.25">
      <c r="A16" s="20">
        <v>15</v>
      </c>
      <c r="B16" s="28" t="str">
        <f t="array" ref="B16">IF(C16="","",INDEX('отчет склада'!A$1:A$1207,SMALL(IF(INDEX('отчет склада'!D$4:J$1207,,MATCH(C16,'отчет склада'!D$1:J$1,))&gt;0,ROW($4:$1207)),COUNTIF(C$2:C16,C16))))</f>
        <v>Chkalovsk4</v>
      </c>
      <c r="C16" s="23" t="str">
        <f>IFERROR(IF(HLOOKUP(C15,'отчет склада'!D$1:J$3,3,)=COUNTIF(C$2:C15,C15),INDEX('отчет склада'!D$2:J$2,MATCH(C15,'отчет склада'!D$2:J$2,)+1),C15),"")</f>
        <v>Фильтр масленный RO 100</v>
      </c>
      <c r="D16" s="21" t="s">
        <v>25</v>
      </c>
      <c r="E16" s="29">
        <f>IF(C16="","",INDEX('отчет склада'!D$4:J$1207,MATCH(B16,'отчет склада'!A$4:A$1207,),MATCH(C16,'отчет склада'!D$1:J$1,0)))</f>
        <v>1</v>
      </c>
    </row>
    <row r="17" spans="1:5" x14ac:dyDescent="0.25">
      <c r="A17" s="20">
        <v>16</v>
      </c>
      <c r="B17" s="28" t="str">
        <f t="array" ref="B17">IF(C17="","",INDEX('отчет склада'!A$1:A$1207,SMALL(IF(INDEX('отчет склада'!D$4:J$1207,,MATCH(C17,'отчет склада'!D$1:J$1,))&gt;0,ROW($4:$1207)),COUNTIF(C$2:C17,C17))))</f>
        <v>Ovchikalacha2</v>
      </c>
      <c r="C17" s="23" t="str">
        <f>IFERROR(IF(HLOOKUP(C16,'отчет склада'!D$1:J$3,3,)=COUNTIF(C$2:C16,C16),INDEX('отчет склада'!D$2:J$2,MATCH(C16,'отчет склада'!D$2:J$2,)+1),C16),"")</f>
        <v>Воздушный фильтр GEKO 15001/11001</v>
      </c>
      <c r="D17" s="21" t="s">
        <v>26</v>
      </c>
      <c r="E17" s="29">
        <f>IF(C17="","",INDEX('отчет склада'!D$4:J$1207,MATCH(B17,'отчет склада'!A$4:A$1207,),MATCH(C17,'отчет склада'!D$1:J$1,0)))</f>
        <v>1</v>
      </c>
    </row>
    <row r="18" spans="1:5" x14ac:dyDescent="0.25">
      <c r="A18" s="20">
        <v>17</v>
      </c>
      <c r="B18" s="28" t="str">
        <f t="array" ref="B18">IF(C18="","",INDEX('отчет склада'!A$1:A$1207,SMALL(IF(INDEX('отчет склада'!D$4:J$1207,,MATCH(C18,'отчет склада'!D$1:J$1,))&gt;0,ROW($4:$1207)),COUNTIF(C$2:C18,C18))))</f>
        <v>Kostakoz2</v>
      </c>
      <c r="C18" s="23" t="str">
        <f>IFERROR(IF(HLOOKUP(C17,'отчет склада'!D$1:J$3,3,)=COUNTIF(C$2:C17,C17),INDEX('отчет склада'!D$2:J$2,MATCH(C17,'отчет склада'!D$2:J$2,)+1),C17),"")</f>
        <v>Воздушный фильтр GEKO 15001/11001</v>
      </c>
      <c r="D18" s="21" t="s">
        <v>25</v>
      </c>
      <c r="E18" s="29">
        <f>IF(C18="","",INDEX('отчет склада'!D$4:J$1207,MATCH(B18,'отчет склада'!A$4:A$1207,),MATCH(C18,'отчет склада'!D$1:J$1,0)))</f>
        <v>1</v>
      </c>
    </row>
    <row r="19" spans="1:5" x14ac:dyDescent="0.25">
      <c r="A19" s="20">
        <v>18</v>
      </c>
      <c r="B19" s="28" t="str">
        <f t="array" ref="B19">IF(C19="","",INDEX('отчет склада'!A$1:A$1207,SMALL(IF(INDEX('отчет склада'!D$4:J$1207,,MATCH(C19,'отчет склада'!D$1:J$1,))&gt;0,ROW($4:$1207)),COUNTIF(C$2:C19,C19))))</f>
        <v>Chkalovsk4</v>
      </c>
      <c r="C19" s="23" t="str">
        <f>IFERROR(IF(HLOOKUP(C18,'отчет склада'!D$1:J$3,3,)=COUNTIF(C$2:C18,C18),INDEX('отчет склада'!D$2:J$2,MATCH(C18,'отчет склада'!D$2:J$2,)+1),C18),"")</f>
        <v>Воздушный фильтр GEKO 15001/11001</v>
      </c>
      <c r="D19" s="21" t="s">
        <v>25</v>
      </c>
      <c r="E19" s="29">
        <f>IF(C19="","",INDEX('отчет склада'!D$4:J$1207,MATCH(B19,'отчет склада'!A$4:A$1207,),MATCH(C19,'отчет склада'!D$1:J$1,0)))</f>
        <v>1</v>
      </c>
    </row>
    <row r="20" spans="1:5" x14ac:dyDescent="0.25">
      <c r="A20" s="20">
        <v>19</v>
      </c>
      <c r="B20" s="28" t="str">
        <f t="array" ref="B20">IF(C20="","",INDEX('отчет склада'!A$1:A$1207,SMALL(IF(INDEX('отчет склада'!D$4:J$1207,,MATCH(C20,'отчет склада'!D$1:J$1,))&gt;0,ROW($4:$1207)),COUNTIF(C$2:C20,C20))))</f>
        <v>Ovchikalacha</v>
      </c>
      <c r="C20" s="23" t="str">
        <f>IFERROR(IF(HLOOKUP(C19,'отчет склада'!D$1:J$3,3,)=COUNTIF(C$2:C19,C19),INDEX('отчет склада'!D$2:J$2,MATCH(C19,'отчет склада'!D$2:J$2,)+1),C19),"")</f>
        <v>Фильтер топливный (мален)1-ступень RK 130</v>
      </c>
      <c r="D20" s="21" t="s">
        <v>25</v>
      </c>
      <c r="E20" s="29">
        <f>IF(C20="","",INDEX('отчет склада'!D$4:J$1207,MATCH(B20,'отчет склада'!A$4:A$1207,),MATCH(C20,'отчет склада'!D$1:J$1,0)))</f>
        <v>1</v>
      </c>
    </row>
    <row r="21" spans="1:5" x14ac:dyDescent="0.25">
      <c r="A21" s="20">
        <v>20</v>
      </c>
      <c r="B21" s="28" t="str">
        <f t="array" ref="B21">IF(C21="","",INDEX('отчет склада'!A$1:A$1207,SMALL(IF(INDEX('отчет склада'!D$4:J$1207,,MATCH(C21,'отчет склада'!D$1:J$1,))&gt;0,ROW($4:$1207)),COUNTIF(C$2:C21,C21))))</f>
        <v>Kostakoz2</v>
      </c>
      <c r="C21" s="23" t="str">
        <f>IFERROR(IF(HLOOKUP(C20,'отчет склада'!D$1:J$3,3,)=COUNTIF(C$2:C20,C20),INDEX('отчет склада'!D$2:J$2,MATCH(C20,'отчет склада'!D$2:J$2,)+1),C20),"")</f>
        <v>Фильтер топливный (мален)1-ступень RK 130</v>
      </c>
      <c r="D21" s="21" t="s">
        <v>25</v>
      </c>
      <c r="E21" s="29">
        <f>IF(C21="","",INDEX('отчет склада'!D$4:J$1207,MATCH(B21,'отчет склада'!A$4:A$1207,),MATCH(C21,'отчет склада'!D$1:J$1,0)))</f>
        <v>1</v>
      </c>
    </row>
    <row r="22" spans="1:5" x14ac:dyDescent="0.25">
      <c r="A22" s="20">
        <v>21</v>
      </c>
      <c r="B22" s="28" t="str">
        <f t="array" ref="B22">IF(C22="","",INDEX('отчет склада'!A$1:A$1207,SMALL(IF(INDEX('отчет склада'!D$4:J$1207,,MATCH(C22,'отчет склада'!D$1:J$1,))&gt;0,ROW($4:$1207)),COUNTIF(C$2:C22,C22))))</f>
        <v>Avtobaza1</v>
      </c>
      <c r="C22" s="23" t="str">
        <f>IFERROR(IF(HLOOKUP(C21,'отчет склада'!D$1:J$3,3,)=COUNTIF(C$2:C21,C21),INDEX('отчет склада'!D$2:J$2,MATCH(C21,'отчет склада'!D$2:J$2,)+1),C21),"")</f>
        <v>Фильтер топливный (мален)1-ступень RK 130</v>
      </c>
      <c r="D22" s="21" t="s">
        <v>25</v>
      </c>
      <c r="E22" s="29">
        <f>IF(C22="","",INDEX('отчет склада'!D$4:J$1207,MATCH(B22,'отчет склада'!A$4:A$1207,),MATCH(C22,'отчет склада'!D$1:J$1,0)))</f>
        <v>1</v>
      </c>
    </row>
    <row r="23" spans="1:5" x14ac:dyDescent="0.25">
      <c r="A23" s="20">
        <v>22</v>
      </c>
      <c r="B23" s="28" t="str">
        <f t="array" ref="B23">IF(C23="","",INDEX('отчет склада'!A$1:A$1207,SMALL(IF(INDEX('отчет склада'!D$4:J$1207,,MATCH(C23,'отчет склада'!D$1:J$1,))&gt;0,ROW($4:$1207)),COUNTIF(C$2:C23,C23))))</f>
        <v>Chkalovsk4</v>
      </c>
      <c r="C23" s="23" t="str">
        <f>IFERROR(IF(HLOOKUP(C22,'отчет склада'!D$1:J$3,3,)=COUNTIF(C$2:C22,C22),INDEX('отчет склада'!D$2:J$2,MATCH(C22,'отчет склада'!D$2:J$2,)+1),C22),"")</f>
        <v>Фильтер топливный (мален)1-ступень RK 130</v>
      </c>
      <c r="D23" s="21" t="s">
        <v>25</v>
      </c>
      <c r="E23" s="29">
        <f>IF(C23="","",INDEX('отчет склада'!D$4:J$1207,MATCH(B23,'отчет склада'!A$4:A$1207,),MATCH(C23,'отчет склада'!D$1:J$1,0)))</f>
        <v>1</v>
      </c>
    </row>
    <row r="24" spans="1:5" x14ac:dyDescent="0.25">
      <c r="A24" s="20">
        <v>23</v>
      </c>
      <c r="B24" s="28" t="str">
        <f t="array" ref="B24">IF(C24="","",INDEX('отчет склада'!A$1:A$1207,SMALL(IF(INDEX('отчет склада'!D$4:J$1207,,MATCH(C24,'отчет склада'!D$1:J$1,))&gt;0,ROW($4:$1207)),COUNTIF(C$2:C24,C24))))</f>
        <v>Nasosnaya</v>
      </c>
      <c r="C24" s="23" t="str">
        <f>IFERROR(IF(HLOOKUP(C23,'отчет склада'!D$1:J$3,3,)=COUNTIF(C$2:C23,C23),INDEX('отчет склада'!D$2:J$2,MATCH(C23,'отчет склада'!D$2:J$2,)+1),C23),"")</f>
        <v>Фильтер топливный II ступень гр.очистки RK200</v>
      </c>
      <c r="D24" s="21" t="s">
        <v>25</v>
      </c>
      <c r="E24" s="29">
        <f>IF(C24="","",INDEX('отчет склада'!D$4:J$1207,MATCH(B24,'отчет склада'!A$4:A$1207,),MATCH(C24,'отчет склада'!D$1:J$1,0)))</f>
        <v>1</v>
      </c>
    </row>
    <row r="25" spans="1:5" x14ac:dyDescent="0.25">
      <c r="A25" s="20">
        <v>24</v>
      </c>
      <c r="B25" s="28" t="str">
        <f t="array" ref="B25">IF(C25="","",INDEX('отчет склада'!A$1:A$1207,SMALL(IF(INDEX('отчет склада'!D$4:J$1207,,MATCH(C25,'отчет склада'!D$1:J$1,))&gt;0,ROW($4:$1207)),COUNTIF(C$2:C25,C25))))</f>
        <v>Ovchikalacha2</v>
      </c>
      <c r="C25" s="23" t="str">
        <f>IFERROR(IF(HLOOKUP(C24,'отчет склада'!D$1:J$3,3,)=COUNTIF(C$2:C24,C24),INDEX('отчет склада'!D$2:J$2,MATCH(C24,'отчет склада'!D$2:J$2,)+1),C24),"")</f>
        <v>Фильтер топливный II ступень гр.очистки RK200</v>
      </c>
      <c r="D25" s="21" t="s">
        <v>25</v>
      </c>
      <c r="E25" s="29">
        <f>IF(C25="","",INDEX('отчет склада'!D$4:J$1207,MATCH(B25,'отчет склада'!A$4:A$1207,),MATCH(C25,'отчет склада'!D$1:J$1,0)))</f>
        <v>1</v>
      </c>
    </row>
    <row r="26" spans="1:5" x14ac:dyDescent="0.25">
      <c r="A26" s="20">
        <v>25</v>
      </c>
      <c r="B26" s="28" t="str">
        <f t="array" ref="B26">IF(C26="","",INDEX('отчет склада'!A$1:A$1207,SMALL(IF(INDEX('отчет склада'!D$4:J$1207,,MATCH(C26,'отчет склада'!D$1:J$1,))&gt;0,ROW($4:$1207)),COUNTIF(C$2:C26,C26))))</f>
        <v>Kostakoz2</v>
      </c>
      <c r="C26" s="23" t="str">
        <f>IFERROR(IF(HLOOKUP(C25,'отчет склада'!D$1:J$3,3,)=COUNTIF(C$2:C25,C25),INDEX('отчет склада'!D$2:J$2,MATCH(C25,'отчет склада'!D$2:J$2,)+1),C25),"")</f>
        <v>Фильтер топливный II ступень гр.очистки RK200</v>
      </c>
      <c r="D26" s="21" t="s">
        <v>25</v>
      </c>
      <c r="E26" s="29">
        <f>IF(C26="","",INDEX('отчет склада'!D$4:J$1207,MATCH(B26,'отчет склада'!A$4:A$1207,),MATCH(C26,'отчет склада'!D$1:J$1,0)))</f>
        <v>1</v>
      </c>
    </row>
    <row r="27" spans="1:5" x14ac:dyDescent="0.25">
      <c r="A27" s="20">
        <v>26</v>
      </c>
      <c r="B27" s="28" t="str">
        <f t="array" ref="B27">IF(C27="","",INDEX('отчет склада'!A$1:A$1207,SMALL(IF(INDEX('отчет склада'!D$4:J$1207,,MATCH(C27,'отчет склада'!D$1:J$1,))&gt;0,ROW($4:$1207)),COUNTIF(C$2:C27,C27))))</f>
        <v>Kostakoz3</v>
      </c>
      <c r="C27" s="23" t="str">
        <f>IFERROR(IF(HLOOKUP(C26,'отчет склада'!D$1:J$3,3,)=COUNTIF(C$2:C26,C26),INDEX('отчет склада'!D$2:J$2,MATCH(C26,'отчет склада'!D$2:J$2,)+1),C26),"")</f>
        <v>Фильтер топливный II ступень гр.очистки RK200</v>
      </c>
      <c r="D27" s="21" t="s">
        <v>25</v>
      </c>
      <c r="E27" s="29">
        <f>IF(C27="","",INDEX('отчет склада'!D$4:J$1207,MATCH(B27,'отчет склада'!A$4:A$1207,),MATCH(C27,'отчет склада'!D$1:J$1,0)))</f>
        <v>1</v>
      </c>
    </row>
    <row r="28" spans="1:5" x14ac:dyDescent="0.25">
      <c r="A28" s="20">
        <v>27</v>
      </c>
      <c r="B28" s="28" t="str">
        <f t="array" ref="B28">IF(C28="","",INDEX('отчет склада'!A$1:A$1207,SMALL(IF(INDEX('отчет склада'!D$4:J$1207,,MATCH(C28,'отчет склада'!D$1:J$1,))&gt;0,ROW($4:$1207)),COUNTIF(C$2:C28,C28))))</f>
        <v>Chkalovsk4</v>
      </c>
      <c r="C28" s="23" t="str">
        <f>IFERROR(IF(HLOOKUP(C27,'отчет склада'!D$1:J$3,3,)=COUNTIF(C$2:C27,C27),INDEX('отчет склада'!D$2:J$2,MATCH(C27,'отчет склада'!D$2:J$2,)+1),C27),"")</f>
        <v>Фильтер топливный II ступень гр.очистки RK200</v>
      </c>
      <c r="D28" s="21" t="s">
        <v>25</v>
      </c>
      <c r="E28" s="29">
        <f>IF(C28="","",INDEX('отчет склада'!D$4:J$1207,MATCH(B28,'отчет склада'!A$4:A$1207,),MATCH(C28,'отчет склада'!D$1:J$1,0)))</f>
        <v>1</v>
      </c>
    </row>
    <row r="29" spans="1:5" x14ac:dyDescent="0.25">
      <c r="A29" s="20">
        <v>28</v>
      </c>
      <c r="B29" s="28" t="str">
        <f t="array" ref="B29">IF(C29="","",INDEX('отчет склада'!A$1:A$1207,SMALL(IF(INDEX('отчет склада'!D$4:J$1207,,MATCH(C29,'отчет склада'!D$1:J$1,))&gt;0,ROW($4:$1207)),COUNTIF(C$2:C29,C29))))</f>
        <v>Nasosnaya</v>
      </c>
      <c r="C29" s="23" t="str">
        <f>IFERROR(IF(HLOOKUP(C28,'отчет склада'!D$1:J$3,3,)=COUNTIF(C$2:C28,C28),INDEX('отчет склада'!D$2:J$2,MATCH(C28,'отчет склада'!D$2:J$2,)+1),C28),"")</f>
        <v>Фильтер топливный III ступень гр.очистки</v>
      </c>
      <c r="D29" s="21" t="s">
        <v>25</v>
      </c>
      <c r="E29" s="29">
        <f>IF(C29="","",INDEX('отчет склада'!D$4:J$1207,MATCH(B29,'отчет склада'!A$4:A$1207,),MATCH(C29,'отчет склада'!D$1:J$1,0)))</f>
        <v>1</v>
      </c>
    </row>
    <row r="30" spans="1:5" x14ac:dyDescent="0.25">
      <c r="A30" s="20">
        <v>29</v>
      </c>
      <c r="B30" s="28" t="str">
        <f t="array" ref="B30">IF(C30="","",INDEX('отчет склада'!A$1:A$1207,SMALL(IF(INDEX('отчет склада'!D$4:J$1207,,MATCH(C30,'отчет склада'!D$1:J$1,))&gt;0,ROW($4:$1207)),COUNTIF(C$2:C30,C30))))</f>
        <v>Ovchikalacha2</v>
      </c>
      <c r="C30" s="23" t="str">
        <f>IFERROR(IF(HLOOKUP(C29,'отчет склада'!D$1:J$3,3,)=COUNTIF(C$2:C29,C29),INDEX('отчет склада'!D$2:J$2,MATCH(C29,'отчет склада'!D$2:J$2,)+1),C29),"")</f>
        <v>Фильтер топливный III ступень гр.очистки</v>
      </c>
      <c r="D30" s="21" t="s">
        <v>25</v>
      </c>
      <c r="E30" s="29">
        <f>IF(C30="","",INDEX('отчет склада'!D$4:J$1207,MATCH(B30,'отчет склада'!A$4:A$1207,),MATCH(C30,'отчет склада'!D$1:J$1,0)))</f>
        <v>1</v>
      </c>
    </row>
    <row r="31" spans="1:5" x14ac:dyDescent="0.25">
      <c r="A31" s="20">
        <v>30</v>
      </c>
      <c r="B31" s="28" t="str">
        <f t="array" ref="B31">IF(C31="","",INDEX('отчет склада'!A$1:A$1207,SMALL(IF(INDEX('отчет склада'!D$4:J$1207,,MATCH(C31,'отчет склада'!D$1:J$1,))&gt;0,ROW($4:$1207)),COUNTIF(C$2:C31,C31))))</f>
        <v>Nasosnaya</v>
      </c>
      <c r="C31" s="23" t="str">
        <f>IFERROR(IF(HLOOKUP(C30,'отчет склада'!D$1:J$3,3,)=COUNTIF(C$2:C30,C30),INDEX('отчет склада'!D$2:J$2,MATCH(C30,'отчет склада'!D$2:J$2,)+1),C30),"")</f>
        <v>Антифриз ТОСОЛ</v>
      </c>
      <c r="D31" s="21" t="s">
        <v>26</v>
      </c>
      <c r="E31" s="29">
        <f>IF(C31="","",INDEX('отчет склада'!D$4:J$1207,MATCH(B31,'отчет склада'!A$4:A$1207,),MATCH(C31,'отчет склада'!D$1:J$1,0)))</f>
        <v>5</v>
      </c>
    </row>
    <row r="32" spans="1:5" x14ac:dyDescent="0.25">
      <c r="A32" s="20">
        <v>31</v>
      </c>
      <c r="B32" s="28" t="str">
        <f t="array" ref="B32">IF(C32="","",INDEX('отчет склада'!A$1:A$1207,SMALL(IF(INDEX('отчет склада'!D$4:J$1207,,MATCH(C32,'отчет склада'!D$1:J$1,))&gt;0,ROW($4:$1207)),COUNTIF(C$2:C32,C32))))</f>
        <v>Ovchikalacha2</v>
      </c>
      <c r="C32" s="23" t="str">
        <f>IFERROR(IF(HLOOKUP(C31,'отчет склада'!D$1:J$3,3,)=COUNTIF(C$2:C31,C31),INDEX('отчет склада'!D$2:J$2,MATCH(C31,'отчет склада'!D$2:J$2,)+1),C31),"")</f>
        <v>Антифриз ТОСОЛ</v>
      </c>
      <c r="D32" s="21" t="s">
        <v>26</v>
      </c>
      <c r="E32" s="29">
        <f>IF(C32="","",INDEX('отчет склада'!D$4:J$1207,MATCH(B32,'отчет склада'!A$4:A$1207,),MATCH(C32,'отчет склада'!D$1:J$1,0)))</f>
        <v>5</v>
      </c>
    </row>
    <row r="33" spans="1:5" x14ac:dyDescent="0.25">
      <c r="A33" s="20">
        <v>32</v>
      </c>
      <c r="B33" s="28" t="str">
        <f t="array" ref="B33">IF(C33="","",INDEX('отчет склада'!A$1:A$1207,SMALL(IF(INDEX('отчет склада'!D$4:J$1207,,MATCH(C33,'отчет склада'!D$1:J$1,))&gt;0,ROW($4:$1207)),COUNTIF(C$2:C33,C33))))</f>
        <v>Avtobaza1</v>
      </c>
      <c r="C33" s="23" t="str">
        <f>IFERROR(IF(HLOOKUP(C32,'отчет склада'!D$1:J$3,3,)=COUNTIF(C$2:C32,C32),INDEX('отчет склада'!D$2:J$2,MATCH(C32,'отчет склада'!D$2:J$2,)+1),C32),"")</f>
        <v>Антифриз ТОСОЛ</v>
      </c>
      <c r="D33" s="21" t="s">
        <v>26</v>
      </c>
      <c r="E33" s="29">
        <f>IF(C33="","",INDEX('отчет склада'!D$4:J$1207,MATCH(B33,'отчет склада'!A$4:A$1207,),MATCH(C33,'отчет склада'!D$1:J$1,0)))</f>
        <v>5</v>
      </c>
    </row>
  </sheetData>
  <autoFilter ref="A1:E3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отчет склада</vt:lpstr>
      <vt:lpstr>сводный акт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monitor</dc:creator>
  <cp:lastModifiedBy>user</cp:lastModifiedBy>
  <dcterms:created xsi:type="dcterms:W3CDTF">2016-01-08T06:38:52Z</dcterms:created>
  <dcterms:modified xsi:type="dcterms:W3CDTF">2016-01-08T06:48:32Z</dcterms:modified>
</cp:coreProperties>
</file>