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70" yWindow="555" windowWidth="24240" windowHeight="10680"/>
  </bookViews>
  <sheets>
    <sheet name="DST (2)" sheetId="3" r:id="rId1"/>
    <sheet name="DST" sheetId="1" r:id="rId2"/>
    <sheet name="Лист1" sheetId="2" r:id="rId3"/>
  </sheets>
  <definedNames>
    <definedName name="_xlnm._FilterDatabase" localSheetId="1" hidden="1">DST!$A$1:$BB$31</definedName>
    <definedName name="_xlnm._FilterDatabase" localSheetId="0" hidden="1">'DST (2)'!$A$4:$BB$34</definedName>
    <definedName name="solver_adj" localSheetId="1" hidden="1">DST!$BA$2:$BA$31</definedName>
    <definedName name="solver_cvg" localSheetId="1" hidden="1">0.000001</definedName>
    <definedName name="solver_cvg" localSheetId="0" hidden="1">0.000001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3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DST!$BA$2:$BA$31</definedName>
    <definedName name="solver_lhs1" localSheetId="0" hidden="1">'DST (2)'!$BA$5:$BA$69</definedName>
    <definedName name="solver_lhs2" localSheetId="1" hidden="1">DST!$BA$2:$BA$31</definedName>
    <definedName name="solver_lhs2" localSheetId="0" hidden="1">'DST (2)'!$BA$5:$BA$69</definedName>
    <definedName name="solver_lhs3" localSheetId="1" hidden="1">DST!$BA$2:$BA$31</definedName>
    <definedName name="solver_lhs3" localSheetId="0" hidden="1">'DST (2)'!$BA$5:$BA$69</definedName>
    <definedName name="solver_lhs4" localSheetId="1" hidden="1">DST!$BD$2:$BU$2</definedName>
    <definedName name="solver_lhs4" localSheetId="0" hidden="1">'DST (2)'!$BD$2:$BU$2</definedName>
    <definedName name="solver_mip" localSheetId="1" hidden="1">2147483647</definedName>
    <definedName name="solver_mip" localSheetId="0" hidden="1">2147483647</definedName>
    <definedName name="solver_mni" localSheetId="1" hidden="1">100</definedName>
    <definedName name="solver_mni" localSheetId="0" hidden="1">100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4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DST!$BX$2</definedName>
    <definedName name="solver_pre" localSheetId="1" hidden="1">0.0000001</definedName>
    <definedName name="solver_pre" localSheetId="0" hidden="1">0.0000001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1</definedName>
    <definedName name="solver_rel2" localSheetId="1" hidden="1">4</definedName>
    <definedName name="solver_rel2" localSheetId="0" hidden="1">4</definedName>
    <definedName name="solver_rel3" localSheetId="1" hidden="1">3</definedName>
    <definedName name="solver_rel3" localSheetId="0" hidden="1">3</definedName>
    <definedName name="solver_rel4" localSheetId="1" hidden="1">1</definedName>
    <definedName name="solver_rel4" localSheetId="0" hidden="1">1</definedName>
    <definedName name="solver_rhs1" localSheetId="1" hidden="1">9</definedName>
    <definedName name="solver_rhs1" localSheetId="0" hidden="1">15</definedName>
    <definedName name="solver_rhs2" localSheetId="1" hidden="1">целое</definedName>
    <definedName name="solver_rhs2" localSheetId="0" hidden="1">целое</definedName>
    <definedName name="solver_rhs3" localSheetId="1" hidden="1">1</definedName>
    <definedName name="solver_rhs3" localSheetId="0" hidden="1">1</definedName>
    <definedName name="solver_rhs4" localSheetId="1" hidden="1">DST!$BX$1</definedName>
    <definedName name="solver_rhs4" localSheetId="0" hidden="1">'DST (2)'!$BX$1</definedName>
    <definedName name="solver_rlx" localSheetId="1" hidden="1">2</definedName>
    <definedName name="solver_rlx" localSheetId="0" hidden="1">2</definedName>
    <definedName name="solver_rsd" localSheetId="1" hidden="1">1</definedName>
    <definedName name="solver_rsd" localSheetId="0" hidden="1">1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0</definedName>
    <definedName name="solver_ssz" localSheetId="0" hidden="1">0</definedName>
    <definedName name="solver_tim" localSheetId="1" hidden="1">100</definedName>
    <definedName name="solver_tim" localSheetId="0" hidden="1">100</definedName>
    <definedName name="solver_tol" localSheetId="1" hidden="1">0.001</definedName>
    <definedName name="solver_tol" localSheetId="0" hidden="1">0.001</definedName>
    <definedName name="solver_typ" localSheetId="1" hidden="1">2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5" i="3"/>
  <c r="BX2" i="3"/>
  <c r="BB5" i="3" a="1"/>
  <c r="BB5" i="3"/>
  <c r="BF6" i="3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2" i="1"/>
  <c r="CA2" i="1"/>
  <c r="BY2" i="1"/>
  <c r="BZ1" i="1"/>
  <c r="BS2" i="1"/>
  <c r="BS3" i="1"/>
  <c r="BG2" i="1"/>
  <c r="BG3" i="1"/>
  <c r="BJ2" i="1"/>
  <c r="BJ3" i="1"/>
  <c r="BL2" i="1"/>
  <c r="BL3" i="1"/>
  <c r="BP2" i="1"/>
  <c r="BP3" i="1"/>
  <c r="BQ2" i="1"/>
  <c r="BQ3" i="1"/>
  <c r="BU2" i="1"/>
  <c r="BU3" i="1"/>
  <c r="BD2" i="1"/>
  <c r="BI2" i="1"/>
  <c r="BI3" i="1"/>
  <c r="BO2" i="1"/>
  <c r="BO3" i="1"/>
  <c r="BE2" i="1"/>
  <c r="BE3" i="1"/>
  <c r="BF2" i="1"/>
  <c r="BF3" i="1"/>
  <c r="BK2" i="1"/>
  <c r="BK3" i="1"/>
  <c r="BH2" i="1"/>
  <c r="BH3" i="1"/>
  <c r="BM2" i="1"/>
  <c r="BM3" i="1"/>
  <c r="BN2" i="1"/>
  <c r="BN3" i="1"/>
  <c r="BR2" i="1"/>
  <c r="BR3" i="1"/>
  <c r="BT2" i="1"/>
  <c r="BT3" i="1"/>
  <c r="BD3" i="1"/>
  <c r="BX2" i="1"/>
  <c r="BY3" i="1"/>
  <c r="BX6" i="1"/>
  <c r="BT6" i="3"/>
  <c r="BP6" i="3"/>
  <c r="BL6" i="3"/>
  <c r="BH6" i="3"/>
  <c r="BD6" i="3"/>
  <c r="BU6" i="3"/>
  <c r="BQ6" i="3"/>
  <c r="BM6" i="3"/>
  <c r="BI6" i="3"/>
  <c r="BE6" i="3"/>
  <c r="BS6" i="3"/>
  <c r="BO6" i="3"/>
  <c r="BK6" i="3"/>
  <c r="BG6" i="3"/>
  <c r="BR6" i="3"/>
  <c r="BN6" i="3"/>
  <c r="BJ6" i="3"/>
  <c r="BB6" i="3" a="1"/>
  <c r="BB6" i="3"/>
  <c r="BR7" i="3"/>
  <c r="BQ7" i="3"/>
  <c r="BK7" i="3"/>
  <c r="BF7" i="3"/>
  <c r="BD7" i="3"/>
  <c r="BT7" i="3"/>
  <c r="BH7" i="3"/>
  <c r="BE7" i="3"/>
  <c r="BU7" i="3"/>
  <c r="BO7" i="3"/>
  <c r="BJ7" i="3"/>
  <c r="BL7" i="3"/>
  <c r="BI7" i="3"/>
  <c r="BS7" i="3"/>
  <c r="BN7" i="3"/>
  <c r="BP7" i="3"/>
  <c r="BM7" i="3"/>
  <c r="BG7" i="3"/>
  <c r="BB7" i="3" a="1"/>
  <c r="BB7" i="3"/>
  <c r="BD8" i="3"/>
  <c r="BB8" i="3" a="1"/>
  <c r="BB8" i="3"/>
  <c r="BB9" i="3" a="1"/>
  <c r="BB9" i="3"/>
  <c r="BB10" i="3" a="1"/>
  <c r="BB10" i="3"/>
  <c r="BB11" i="3" a="1"/>
  <c r="BB11" i="3"/>
  <c r="BB12" i="3" a="1"/>
  <c r="BB12" i="3"/>
  <c r="BB13" i="3" a="1"/>
  <c r="BB13" i="3"/>
  <c r="BB14" i="3" a="1"/>
  <c r="BB14" i="3"/>
  <c r="BB15" i="3" a="1"/>
  <c r="BB15" i="3"/>
  <c r="BB16" i="3" a="1"/>
  <c r="BB16" i="3"/>
  <c r="BB17" i="3" a="1"/>
  <c r="BB17" i="3"/>
  <c r="BB18" i="3" a="1"/>
  <c r="BB18" i="3"/>
  <c r="BB19" i="3" a="1"/>
  <c r="BB19" i="3"/>
  <c r="BB20" i="3" a="1"/>
  <c r="BB20" i="3"/>
  <c r="BP8" i="3"/>
  <c r="BI8" i="3"/>
  <c r="BN8" i="3"/>
  <c r="BM8" i="3"/>
  <c r="BR8" i="3"/>
  <c r="BK8" i="3"/>
  <c r="BQ8" i="3"/>
  <c r="BF8" i="3"/>
  <c r="BE8" i="3"/>
  <c r="BJ8" i="3"/>
  <c r="BL8" i="3"/>
  <c r="BU8" i="3"/>
  <c r="BG8" i="3"/>
  <c r="BO8" i="3"/>
  <c r="BS8" i="3"/>
  <c r="BT8" i="3"/>
  <c r="BH8" i="3"/>
  <c r="BR12" i="3"/>
  <c r="BP11" i="3"/>
  <c r="BE11" i="3"/>
  <c r="BS9" i="3"/>
  <c r="BK12" i="3"/>
  <c r="BG10" i="3"/>
  <c r="BM10" i="3"/>
  <c r="BK9" i="3"/>
  <c r="BT10" i="3"/>
  <c r="BO10" i="3"/>
  <c r="BI9" i="3"/>
  <c r="BH9" i="3"/>
  <c r="BT9" i="3"/>
  <c r="BF15" i="3"/>
  <c r="BI19" i="3"/>
  <c r="BK21" i="3"/>
  <c r="BU15" i="3"/>
  <c r="BJ15" i="3"/>
  <c r="BT18" i="3"/>
  <c r="BD18" i="3"/>
  <c r="BM19" i="3"/>
  <c r="BS20" i="3"/>
  <c r="BN14" i="3"/>
  <c r="BI14" i="3"/>
  <c r="BR13" i="3"/>
  <c r="BO14" i="3"/>
  <c r="BU19" i="3"/>
  <c r="BE19" i="3"/>
  <c r="BP13" i="3"/>
  <c r="BK13" i="3"/>
  <c r="BT12" i="3"/>
  <c r="BQ17" i="3"/>
  <c r="BE16" i="3"/>
  <c r="BN15" i="3"/>
  <c r="BI13" i="3"/>
  <c r="BS14" i="3"/>
  <c r="BF11" i="3"/>
  <c r="BL13" i="3"/>
  <c r="BQ16" i="3"/>
  <c r="BH13" i="3"/>
  <c r="BM16" i="3"/>
  <c r="BN19" i="3"/>
  <c r="BF12" i="3"/>
  <c r="BS11" i="3"/>
  <c r="BJ11" i="3"/>
  <c r="BD16" i="3"/>
  <c r="BL14" i="3"/>
  <c r="BI15" i="3"/>
  <c r="BD11" i="3"/>
  <c r="BQ10" i="3"/>
  <c r="BH10" i="3"/>
  <c r="BO18" i="3"/>
  <c r="BS12" i="3"/>
  <c r="BQ11" i="3"/>
  <c r="BF10" i="3"/>
  <c r="BJ9" i="3"/>
  <c r="BG14" i="3"/>
  <c r="BQ15" i="3"/>
  <c r="BJ16" i="3"/>
  <c r="BM12" i="3"/>
  <c r="BD12" i="3"/>
  <c r="BQ9" i="3"/>
  <c r="BU11" i="3"/>
  <c r="BO11" i="3"/>
  <c r="BE21" i="3"/>
  <c r="BS10" i="3"/>
  <c r="BN12" i="3"/>
  <c r="BD9" i="3"/>
  <c r="BG13" i="3"/>
  <c r="BO9" i="3"/>
  <c r="BU9" i="3"/>
  <c r="BP9" i="3"/>
  <c r="BU12" i="3"/>
  <c r="BQ19" i="3"/>
  <c r="BP21" i="3"/>
  <c r="BT20" i="3"/>
  <c r="BE15" i="3"/>
  <c r="BK18" i="3"/>
  <c r="BR20" i="3"/>
  <c r="BM20" i="3"/>
  <c r="BD20" i="3"/>
  <c r="BK16" i="3"/>
  <c r="BL15" i="3"/>
  <c r="BU13" i="3"/>
  <c r="BN20" i="3"/>
  <c r="BI12" i="3"/>
  <c r="BJ20" i="3"/>
  <c r="BH19" i="3"/>
  <c r="BU18" i="3"/>
  <c r="BL18" i="3"/>
  <c r="BT16" i="3"/>
  <c r="BP18" i="3"/>
  <c r="BN21" i="3"/>
  <c r="BN11" i="3"/>
  <c r="BG12" i="3"/>
  <c r="BF18" i="3"/>
  <c r="BS17" i="3"/>
  <c r="BJ17" i="3"/>
  <c r="BQ21" i="3"/>
  <c r="BM11" i="3"/>
  <c r="BI11" i="3"/>
  <c r="BH17" i="3"/>
  <c r="BU16" i="3"/>
  <c r="BL16" i="3"/>
  <c r="BI21" i="3"/>
  <c r="BG18" i="3"/>
  <c r="BQ13" i="3"/>
  <c r="BF19" i="3"/>
  <c r="BS16" i="3"/>
  <c r="BT11" i="3"/>
  <c r="BP14" i="3"/>
  <c r="BK10" i="3"/>
  <c r="BD17" i="3"/>
  <c r="BR10" i="3"/>
  <c r="BI20" i="3"/>
  <c r="BK11" i="3"/>
  <c r="BM9" i="3"/>
  <c r="BR16" i="3"/>
  <c r="BE20" i="3"/>
  <c r="BP15" i="3"/>
  <c r="BK15" i="3"/>
  <c r="BT14" i="3"/>
  <c r="BB21" i="3" a="1"/>
  <c r="BB21" i="3"/>
  <c r="BT22" i="3"/>
  <c r="BU21" i="3"/>
  <c r="BO19" i="3"/>
  <c r="BK20" i="3"/>
  <c r="BG15" i="3"/>
  <c r="BH18" i="3"/>
  <c r="BK14" i="3"/>
  <c r="BL21" i="3"/>
  <c r="BT17" i="3"/>
  <c r="BJ14" i="3"/>
  <c r="BG21" i="3"/>
  <c r="BO17" i="3"/>
  <c r="BE14" i="3"/>
  <c r="BM13" i="3"/>
  <c r="BH21" i="3"/>
  <c r="BP17" i="3"/>
  <c r="BF14" i="3"/>
  <c r="BN10" i="3"/>
  <c r="BU20" i="3"/>
  <c r="BK17" i="3"/>
  <c r="BS13" i="3"/>
  <c r="BI10" i="3"/>
  <c r="BL20" i="3"/>
  <c r="BE9" i="3"/>
  <c r="BF20" i="3"/>
  <c r="BN16" i="3"/>
  <c r="BD13" i="3"/>
  <c r="BL9" i="3"/>
  <c r="BS19" i="3"/>
  <c r="BI16" i="3"/>
  <c r="BQ12" i="3"/>
  <c r="BG9" i="3"/>
  <c r="BJ19" i="3"/>
  <c r="BR15" i="3"/>
  <c r="BH12" i="3"/>
  <c r="BD10" i="3"/>
  <c r="BP12" i="3"/>
  <c r="BR17" i="3"/>
  <c r="BF9" i="3"/>
  <c r="BR11" i="3"/>
  <c r="BD19" i="3"/>
  <c r="BM17" i="3"/>
  <c r="BI17" i="3"/>
  <c r="BM21" i="3"/>
  <c r="BP19" i="3"/>
  <c r="BF16" i="3"/>
  <c r="BK19" i="3"/>
  <c r="BS15" i="3"/>
  <c r="BO16" i="3"/>
  <c r="BM15" i="3"/>
  <c r="BO20" i="3"/>
  <c r="BL19" i="3"/>
  <c r="BT15" i="3"/>
  <c r="BJ12" i="3"/>
  <c r="BG19" i="3"/>
  <c r="BO15" i="3"/>
  <c r="BE12" i="3"/>
  <c r="BG16" i="3"/>
  <c r="BT21" i="3"/>
  <c r="BJ18" i="3"/>
  <c r="BR14" i="3"/>
  <c r="BH11" i="3"/>
  <c r="BO21" i="3"/>
  <c r="BE18" i="3"/>
  <c r="BM14" i="3"/>
  <c r="BU10" i="3"/>
  <c r="BF21" i="3"/>
  <c r="BN17" i="3"/>
  <c r="BD14" i="3"/>
  <c r="BL10" i="3"/>
  <c r="BF17" i="3"/>
  <c r="BH14" i="3"/>
  <c r="BR19" i="3"/>
  <c r="BJ13" i="3"/>
  <c r="BL12" i="3"/>
  <c r="BT19" i="3"/>
  <c r="BG20" i="3"/>
  <c r="BS18" i="3"/>
  <c r="BQ18" i="3"/>
  <c r="BR21" i="3"/>
  <c r="BU17" i="3"/>
  <c r="BR18" i="3"/>
  <c r="BH15" i="3"/>
  <c r="BE22" i="3"/>
  <c r="BM18" i="3"/>
  <c r="BU14" i="3"/>
  <c r="BE13" i="3"/>
  <c r="BE17" i="3"/>
  <c r="BN18" i="3"/>
  <c r="BD15" i="3"/>
  <c r="BL11" i="3"/>
  <c r="BS21" i="3"/>
  <c r="BI18" i="3"/>
  <c r="BQ14" i="3"/>
  <c r="BG11" i="3"/>
  <c r="BJ21" i="3"/>
  <c r="BO12" i="3"/>
  <c r="BD21" i="3"/>
  <c r="BL17" i="3"/>
  <c r="BT13" i="3"/>
  <c r="BJ10" i="3"/>
  <c r="BQ20" i="3"/>
  <c r="BG17" i="3"/>
  <c r="BO13" i="3"/>
  <c r="BE10" i="3"/>
  <c r="BH20" i="3"/>
  <c r="BP16" i="3"/>
  <c r="BF13" i="3"/>
  <c r="BN9" i="3"/>
  <c r="BN13" i="3"/>
  <c r="BP10" i="3"/>
  <c r="BH16" i="3"/>
  <c r="BR9" i="3"/>
  <c r="BP20" i="3"/>
  <c r="BQ22" i="3"/>
  <c r="BF22" i="3"/>
  <c r="BJ22" i="3"/>
  <c r="BI22" i="3"/>
  <c r="BU22" i="3"/>
  <c r="BH22" i="3"/>
  <c r="BK22" i="3"/>
  <c r="BP22" i="3"/>
  <c r="BB22" i="3" a="1"/>
  <c r="BB22" i="3"/>
  <c r="BM23" i="3"/>
  <c r="BR22" i="3"/>
  <c r="BO22" i="3"/>
  <c r="BN22" i="3"/>
  <c r="BS22" i="3"/>
  <c r="BL22" i="3"/>
  <c r="BD22" i="3"/>
  <c r="BG22" i="3"/>
  <c r="BM22" i="3"/>
  <c r="BN23" i="3"/>
  <c r="BT23" i="3"/>
  <c r="BJ23" i="3"/>
  <c r="BF23" i="3"/>
  <c r="BQ23" i="3"/>
  <c r="BE23" i="3"/>
  <c r="BB23" i="3" a="1"/>
  <c r="BB23" i="3"/>
  <c r="BR24" i="3"/>
  <c r="BI23" i="3"/>
  <c r="BL23" i="3"/>
  <c r="BU23" i="3"/>
  <c r="BP23" i="3"/>
  <c r="BH23" i="3"/>
  <c r="BK23" i="3"/>
  <c r="BD23" i="3"/>
  <c r="BG23" i="3"/>
  <c r="BR23" i="3"/>
  <c r="BO23" i="3"/>
  <c r="BS23" i="3"/>
  <c r="BT24" i="3"/>
  <c r="BM24" i="3"/>
  <c r="BI24" i="3"/>
  <c r="BO24" i="3"/>
  <c r="BP24" i="3"/>
  <c r="BN24" i="3"/>
  <c r="BS24" i="3"/>
  <c r="BD24" i="3"/>
  <c r="BB24" i="3" a="1"/>
  <c r="BB24" i="3"/>
  <c r="BR25" i="3"/>
  <c r="BG24" i="3"/>
  <c r="BK24" i="3"/>
  <c r="BL24" i="3"/>
  <c r="BJ24" i="3"/>
  <c r="BU24" i="3"/>
  <c r="BF24" i="3"/>
  <c r="BE24" i="3"/>
  <c r="BH24" i="3"/>
  <c r="BQ24" i="3"/>
  <c r="BM25" i="3"/>
  <c r="BH25" i="3"/>
  <c r="BN25" i="3"/>
  <c r="BU25" i="3"/>
  <c r="BI25" i="3"/>
  <c r="BB25" i="3" a="1"/>
  <c r="BB25" i="3"/>
  <c r="BL26" i="3"/>
  <c r="BT25" i="3"/>
  <c r="BK25" i="3"/>
  <c r="BL25" i="3"/>
  <c r="BG25" i="3"/>
  <c r="BP25" i="3"/>
  <c r="BJ25" i="3"/>
  <c r="BQ25" i="3"/>
  <c r="BO25" i="3"/>
  <c r="BS25" i="3"/>
  <c r="BE25" i="3"/>
  <c r="BF25" i="3"/>
  <c r="BD25" i="3"/>
  <c r="BR26" i="3"/>
  <c r="BN26" i="3"/>
  <c r="BT26" i="3"/>
  <c r="BI26" i="3"/>
  <c r="BG26" i="3"/>
  <c r="BE26" i="3"/>
  <c r="BS26" i="3"/>
  <c r="BB26" i="3" a="1"/>
  <c r="BB26" i="3"/>
  <c r="BJ27" i="3"/>
  <c r="BK26" i="3"/>
  <c r="BF26" i="3"/>
  <c r="BJ26" i="3"/>
  <c r="BP26" i="3"/>
  <c r="BO26" i="3"/>
  <c r="BQ26" i="3"/>
  <c r="BM26" i="3"/>
  <c r="BU26" i="3"/>
  <c r="BD26" i="3"/>
  <c r="BH26" i="3"/>
  <c r="BG27" i="3"/>
  <c r="BO27" i="3"/>
  <c r="BU27" i="3"/>
  <c r="BS27" i="3"/>
  <c r="BB27" i="3" a="1"/>
  <c r="BB27" i="3"/>
  <c r="BM27" i="3"/>
  <c r="BK27" i="3"/>
  <c r="BI27" i="3"/>
  <c r="BT27" i="3"/>
  <c r="BP27" i="3"/>
  <c r="BF27" i="3"/>
  <c r="BQ27" i="3"/>
  <c r="BD27" i="3"/>
  <c r="BR27" i="3"/>
  <c r="BN27" i="3"/>
  <c r="BH27" i="3"/>
  <c r="BE27" i="3"/>
  <c r="BL27" i="3"/>
  <c r="BB28" i="3" a="1"/>
  <c r="BB28" i="3"/>
  <c r="BE28" i="3"/>
  <c r="BF28" i="3"/>
  <c r="BQ28" i="3"/>
  <c r="BR28" i="3"/>
  <c r="BT28" i="3"/>
  <c r="BS28" i="3"/>
  <c r="BO28" i="3"/>
  <c r="BU28" i="3"/>
  <c r="BJ28" i="3"/>
  <c r="BP28" i="3"/>
  <c r="BN28" i="3"/>
  <c r="BD28" i="3"/>
  <c r="BG28" i="3"/>
  <c r="BM28" i="3"/>
  <c r="BL28" i="3"/>
  <c r="BI28" i="3"/>
  <c r="BK28" i="3"/>
  <c r="BH28" i="3"/>
  <c r="BB29" i="3" a="1"/>
  <c r="BB29" i="3"/>
  <c r="BO29" i="3"/>
  <c r="BF29" i="3"/>
  <c r="BG29" i="3"/>
  <c r="BU29" i="3"/>
  <c r="BL29" i="3"/>
  <c r="BP29" i="3"/>
  <c r="BI29" i="3"/>
  <c r="BR29" i="3"/>
  <c r="BN29" i="3"/>
  <c r="BM29" i="3"/>
  <c r="BE29" i="3"/>
  <c r="BS29" i="3"/>
  <c r="BT29" i="3"/>
  <c r="BK29" i="3"/>
  <c r="BJ29" i="3"/>
  <c r="BH29" i="3"/>
  <c r="BQ29" i="3"/>
  <c r="BD29" i="3"/>
  <c r="BB30" i="3" a="1"/>
  <c r="BB30" i="3"/>
  <c r="BU30" i="3"/>
  <c r="BE30" i="3"/>
  <c r="BN30" i="3"/>
  <c r="BP30" i="3"/>
  <c r="BF30" i="3"/>
  <c r="BR30" i="3"/>
  <c r="BI30" i="3"/>
  <c r="BK30" i="3"/>
  <c r="BQ30" i="3"/>
  <c r="BG30" i="3"/>
  <c r="BS30" i="3"/>
  <c r="BM30" i="3"/>
  <c r="BO30" i="3"/>
  <c r="BJ30" i="3"/>
  <c r="BD30" i="3"/>
  <c r="BL30" i="3"/>
  <c r="BT30" i="3"/>
  <c r="BH30" i="3"/>
  <c r="BB31" i="3" a="1"/>
  <c r="BB31" i="3"/>
  <c r="BO31" i="3"/>
  <c r="BF31" i="3"/>
  <c r="BD31" i="3"/>
  <c r="BP31" i="3"/>
  <c r="BE31" i="3"/>
  <c r="BQ31" i="3"/>
  <c r="BT31" i="3"/>
  <c r="BL31" i="3"/>
  <c r="BJ31" i="3"/>
  <c r="BU31" i="3"/>
  <c r="BM31" i="3"/>
  <c r="BR31" i="3"/>
  <c r="BG31" i="3"/>
  <c r="BS31" i="3"/>
  <c r="BI31" i="3"/>
  <c r="BN31" i="3"/>
  <c r="BK31" i="3"/>
  <c r="BH31" i="3"/>
  <c r="BB32" i="3" a="1"/>
  <c r="BB32" i="3"/>
  <c r="BL32" i="3"/>
  <c r="BQ32" i="3"/>
  <c r="BH32" i="3"/>
  <c r="BF32" i="3"/>
  <c r="BP32" i="3"/>
  <c r="BM32" i="3"/>
  <c r="BJ32" i="3"/>
  <c r="BG32" i="3"/>
  <c r="BI32" i="3"/>
  <c r="BK32" i="3"/>
  <c r="BU32" i="3"/>
  <c r="BE32" i="3"/>
  <c r="BD32" i="3"/>
  <c r="BS32" i="3"/>
  <c r="BN32" i="3"/>
  <c r="BO32" i="3"/>
  <c r="BT32" i="3"/>
  <c r="BR32" i="3"/>
  <c r="BB33" i="3" a="1"/>
  <c r="BB33" i="3"/>
  <c r="BM33" i="3"/>
  <c r="BT33" i="3"/>
  <c r="BS33" i="3"/>
  <c r="BQ33" i="3"/>
  <c r="BH33" i="3"/>
  <c r="BL33" i="3"/>
  <c r="BD33" i="3"/>
  <c r="BF33" i="3"/>
  <c r="BP33" i="3"/>
  <c r="BJ33" i="3"/>
  <c r="BK33" i="3"/>
  <c r="BU33" i="3"/>
  <c r="BG33" i="3"/>
  <c r="BR33" i="3"/>
  <c r="BE33" i="3"/>
  <c r="BN33" i="3"/>
  <c r="BI33" i="3"/>
  <c r="BO33" i="3"/>
  <c r="BB34" i="3" a="1"/>
  <c r="BB34" i="3"/>
  <c r="BT34" i="3"/>
  <c r="BU34" i="3"/>
  <c r="BI34" i="3"/>
  <c r="BH34" i="3"/>
  <c r="BE34" i="3"/>
  <c r="BO34" i="3"/>
  <c r="BF34" i="3"/>
  <c r="BN34" i="3"/>
  <c r="BM34" i="3"/>
  <c r="BP34" i="3"/>
  <c r="BK34" i="3"/>
  <c r="BJ34" i="3"/>
  <c r="BL34" i="3"/>
  <c r="BG34" i="3"/>
  <c r="BD34" i="3"/>
  <c r="BR34" i="3"/>
  <c r="BQ34" i="3"/>
  <c r="BS34" i="3"/>
  <c r="BM35" i="3"/>
  <c r="BO35" i="3"/>
  <c r="BL35" i="3"/>
  <c r="BS35" i="3"/>
  <c r="BD35" i="3"/>
  <c r="BU35" i="3"/>
  <c r="BT35" i="3"/>
  <c r="BJ35" i="3"/>
  <c r="BF35" i="3"/>
  <c r="BP35" i="3"/>
  <c r="BQ35" i="3"/>
  <c r="BR35" i="3"/>
  <c r="BN35" i="3"/>
  <c r="BI35" i="3"/>
  <c r="BG35" i="3"/>
  <c r="BK35" i="3"/>
  <c r="BH35" i="3"/>
  <c r="BE35" i="3"/>
  <c r="BB35" i="3" a="1"/>
  <c r="BB35" i="3"/>
  <c r="BR36" i="3"/>
  <c r="BL36" i="3"/>
  <c r="BD36" i="3"/>
  <c r="BT36" i="3"/>
  <c r="BG36" i="3"/>
  <c r="BK36" i="3"/>
  <c r="BQ36" i="3"/>
  <c r="BF36" i="3"/>
  <c r="BJ36" i="3"/>
  <c r="BN36" i="3"/>
  <c r="BE36" i="3"/>
  <c r="BP36" i="3"/>
  <c r="BH36" i="3"/>
  <c r="BI36" i="3"/>
  <c r="BM36" i="3"/>
  <c r="BO36" i="3"/>
  <c r="BU36" i="3"/>
  <c r="BS36" i="3"/>
  <c r="BB36" i="3" a="1"/>
  <c r="BB36" i="3"/>
  <c r="BR37" i="3"/>
  <c r="BK37" i="3"/>
  <c r="BE37" i="3"/>
  <c r="BG37" i="3"/>
  <c r="BN37" i="3"/>
  <c r="BS37" i="3"/>
  <c r="BI37" i="3"/>
  <c r="BU37" i="3"/>
  <c r="BO37" i="3"/>
  <c r="BQ37" i="3"/>
  <c r="BJ37" i="3"/>
  <c r="BP37" i="3"/>
  <c r="BF37" i="3"/>
  <c r="BM37" i="3"/>
  <c r="BH37" i="3"/>
  <c r="BD37" i="3"/>
  <c r="BT37" i="3"/>
  <c r="BL37" i="3"/>
  <c r="BB37" i="3" a="1"/>
  <c r="BB37" i="3"/>
  <c r="BF38" i="3"/>
  <c r="BI38" i="3"/>
  <c r="BT38" i="3"/>
  <c r="BS38" i="3"/>
  <c r="BP38" i="3"/>
  <c r="BN38" i="3"/>
  <c r="BE38" i="3"/>
  <c r="BJ38" i="3"/>
  <c r="BK38" i="3"/>
  <c r="BO38" i="3"/>
  <c r="BG38" i="3"/>
  <c r="BL38" i="3"/>
  <c r="BD38" i="3"/>
  <c r="BU38" i="3"/>
  <c r="BQ38" i="3"/>
  <c r="BH38" i="3"/>
  <c r="BR38" i="3"/>
  <c r="BM38" i="3"/>
  <c r="BB38" i="3" a="1"/>
  <c r="BB38" i="3"/>
  <c r="BD39" i="3"/>
  <c r="BO39" i="3"/>
  <c r="BN39" i="3"/>
  <c r="BS39" i="3"/>
  <c r="BT39" i="3"/>
  <c r="BI39" i="3"/>
  <c r="BH39" i="3"/>
  <c r="BQ39" i="3"/>
  <c r="BJ39" i="3"/>
  <c r="BP39" i="3"/>
  <c r="BG39" i="3"/>
  <c r="BF39" i="3"/>
  <c r="BU39" i="3"/>
  <c r="BK39" i="3"/>
  <c r="BE39" i="3"/>
  <c r="BM39" i="3"/>
  <c r="BR39" i="3"/>
  <c r="BL39" i="3"/>
  <c r="BB39" i="3" a="1"/>
  <c r="BB39" i="3"/>
  <c r="BT40" i="3"/>
  <c r="BL40" i="3"/>
  <c r="BF40" i="3"/>
  <c r="BR40" i="3"/>
  <c r="BE40" i="3"/>
  <c r="BD40" i="3"/>
  <c r="BH40" i="3"/>
  <c r="BN40" i="3"/>
  <c r="BI40" i="3"/>
  <c r="BO40" i="3"/>
  <c r="BQ40" i="3"/>
  <c r="BU40" i="3"/>
  <c r="BJ40" i="3"/>
  <c r="BK40" i="3"/>
  <c r="BM40" i="3"/>
  <c r="BG40" i="3"/>
  <c r="BP40" i="3"/>
  <c r="BS40" i="3"/>
  <c r="BB40" i="3" a="1"/>
  <c r="BB40" i="3"/>
  <c r="BO41" i="3"/>
  <c r="BK41" i="3"/>
  <c r="BG41" i="3"/>
  <c r="BS41" i="3"/>
  <c r="BJ41" i="3"/>
  <c r="BF41" i="3"/>
  <c r="BR41" i="3"/>
  <c r="BN41" i="3"/>
  <c r="BE41" i="3"/>
  <c r="BU41" i="3"/>
  <c r="BM41" i="3"/>
  <c r="BP41" i="3"/>
  <c r="BT41" i="3"/>
  <c r="BD41" i="3"/>
  <c r="BQ41" i="3"/>
  <c r="BH41" i="3"/>
  <c r="BI41" i="3"/>
  <c r="BL41" i="3"/>
  <c r="BB41" i="3" a="1"/>
  <c r="BB41" i="3"/>
  <c r="BN42" i="3"/>
  <c r="BH42" i="3"/>
  <c r="BO42" i="3"/>
  <c r="BP42" i="3"/>
  <c r="BR42" i="3"/>
  <c r="BJ42" i="3"/>
  <c r="BK42" i="3"/>
  <c r="BD42" i="3"/>
  <c r="BF42" i="3"/>
  <c r="BL42" i="3"/>
  <c r="BT42" i="3"/>
  <c r="BS42" i="3"/>
  <c r="BG42" i="3"/>
  <c r="BI42" i="3"/>
  <c r="BQ42" i="3"/>
  <c r="BU42" i="3"/>
  <c r="BE42" i="3"/>
  <c r="BM42" i="3"/>
  <c r="BB42" i="3" a="1"/>
  <c r="BB42" i="3"/>
  <c r="BK43" i="3"/>
  <c r="BM43" i="3"/>
  <c r="BN43" i="3"/>
  <c r="BP43" i="3"/>
  <c r="BF43" i="3"/>
  <c r="BU43" i="3"/>
  <c r="BD43" i="3"/>
  <c r="BJ43" i="3"/>
  <c r="BG43" i="3"/>
  <c r="BO43" i="3"/>
  <c r="BR43" i="3"/>
  <c r="BE43" i="3"/>
  <c r="BT43" i="3"/>
  <c r="BQ43" i="3"/>
  <c r="BH43" i="3"/>
  <c r="BL43" i="3"/>
  <c r="BS43" i="3"/>
  <c r="BI43" i="3"/>
  <c r="BB43" i="3" a="1"/>
  <c r="BB43" i="3"/>
  <c r="BD44" i="3"/>
  <c r="BM44" i="3"/>
  <c r="BU44" i="3"/>
  <c r="BI44" i="3"/>
  <c r="BR44" i="3"/>
  <c r="BP44" i="3"/>
  <c r="BG44" i="3"/>
  <c r="BT44" i="3"/>
  <c r="BJ44" i="3"/>
  <c r="BS44" i="3"/>
  <c r="BF44" i="3"/>
  <c r="BQ44" i="3"/>
  <c r="BE44" i="3"/>
  <c r="BO44" i="3"/>
  <c r="BK44" i="3"/>
  <c r="BL44" i="3"/>
  <c r="BN44" i="3"/>
  <c r="BH44" i="3"/>
  <c r="BB44" i="3" a="1"/>
  <c r="BB44" i="3"/>
  <c r="BI45" i="3"/>
  <c r="BD45" i="3"/>
  <c r="BP45" i="3"/>
  <c r="BU45" i="3"/>
  <c r="BJ45" i="3"/>
  <c r="BO45" i="3"/>
  <c r="BK45" i="3"/>
  <c r="BL45" i="3"/>
  <c r="BE45" i="3"/>
  <c r="BG45" i="3"/>
  <c r="BN45" i="3"/>
  <c r="BM45" i="3"/>
  <c r="BF45" i="3"/>
  <c r="BS45" i="3"/>
  <c r="BH45" i="3"/>
  <c r="BR45" i="3"/>
  <c r="BQ45" i="3"/>
  <c r="BT45" i="3"/>
  <c r="BB45" i="3" a="1"/>
  <c r="BB45" i="3"/>
  <c r="BF46" i="3"/>
  <c r="BU46" i="3"/>
  <c r="BD46" i="3"/>
  <c r="BH46" i="3"/>
  <c r="BN46" i="3"/>
  <c r="BE46" i="3"/>
  <c r="BP46" i="3"/>
  <c r="BS46" i="3"/>
  <c r="BO46" i="3"/>
  <c r="BI46" i="3"/>
  <c r="BM46" i="3"/>
  <c r="BK46" i="3"/>
  <c r="BL46" i="3"/>
  <c r="BJ46" i="3"/>
  <c r="BG46" i="3"/>
  <c r="BQ46" i="3"/>
  <c r="BR46" i="3"/>
  <c r="BT46" i="3"/>
  <c r="BB46" i="3" a="1"/>
  <c r="BB46" i="3"/>
  <c r="BJ47" i="3"/>
  <c r="BG47" i="3"/>
  <c r="BH47" i="3"/>
  <c r="BS47" i="3"/>
  <c r="BL47" i="3"/>
  <c r="BI47" i="3"/>
  <c r="BQ47" i="3"/>
  <c r="BU47" i="3"/>
  <c r="BP47" i="3"/>
  <c r="BE47" i="3"/>
  <c r="BM47" i="3"/>
  <c r="BT47" i="3"/>
  <c r="BF47" i="3"/>
  <c r="BR47" i="3"/>
  <c r="BK47" i="3"/>
  <c r="BD47" i="3"/>
  <c r="BN47" i="3"/>
  <c r="BO47" i="3"/>
  <c r="BB47" i="3" a="1"/>
  <c r="BB47" i="3"/>
  <c r="BG48" i="3"/>
  <c r="BL48" i="3"/>
  <c r="BO48" i="3"/>
  <c r="BM48" i="3"/>
  <c r="BK48" i="3"/>
  <c r="BN48" i="3"/>
  <c r="BI48" i="3"/>
  <c r="BH48" i="3"/>
  <c r="BP48" i="3"/>
  <c r="BT48" i="3"/>
  <c r="BR48" i="3"/>
  <c r="BS48" i="3"/>
  <c r="BU48" i="3"/>
  <c r="BQ48" i="3"/>
  <c r="BD48" i="3"/>
  <c r="BJ48" i="3"/>
  <c r="BF48" i="3"/>
  <c r="BE48" i="3"/>
  <c r="BB48" i="3" a="1"/>
  <c r="BB48" i="3"/>
  <c r="BQ49" i="3"/>
  <c r="BO49" i="3"/>
  <c r="BM49" i="3"/>
  <c r="BF49" i="3"/>
  <c r="BR49" i="3"/>
  <c r="BL49" i="3"/>
  <c r="BP49" i="3"/>
  <c r="BU49" i="3"/>
  <c r="BI49" i="3"/>
  <c r="BE49" i="3"/>
  <c r="BJ49" i="3"/>
  <c r="BT49" i="3"/>
  <c r="BN49" i="3"/>
  <c r="BD49" i="3"/>
  <c r="BG49" i="3"/>
  <c r="BH49" i="3"/>
  <c r="BS49" i="3"/>
  <c r="BK49" i="3"/>
  <c r="BB49" i="3" a="1"/>
  <c r="BB49" i="3"/>
  <c r="BE50" i="3"/>
  <c r="BI50" i="3"/>
  <c r="BN50" i="3"/>
  <c r="BM50" i="3"/>
  <c r="BR50" i="3"/>
  <c r="BJ50" i="3"/>
  <c r="BF50" i="3"/>
  <c r="BH50" i="3"/>
  <c r="BT50" i="3"/>
  <c r="BK50" i="3"/>
  <c r="BU50" i="3"/>
  <c r="BP50" i="3"/>
  <c r="BG50" i="3"/>
  <c r="BO50" i="3"/>
  <c r="BD50" i="3"/>
  <c r="BQ50" i="3"/>
  <c r="BS50" i="3"/>
  <c r="BL50" i="3"/>
  <c r="BB50" i="3" a="1"/>
  <c r="BB50" i="3"/>
  <c r="BI51" i="3"/>
  <c r="BE51" i="3"/>
  <c r="BL51" i="3"/>
  <c r="BK51" i="3"/>
  <c r="BU51" i="3"/>
  <c r="BG51" i="3"/>
  <c r="BS51" i="3"/>
  <c r="BN51" i="3"/>
  <c r="BD51" i="3"/>
  <c r="BO51" i="3"/>
  <c r="BH51" i="3"/>
  <c r="BF51" i="3"/>
  <c r="BJ51" i="3"/>
  <c r="BM51" i="3"/>
  <c r="BT51" i="3"/>
  <c r="BQ51" i="3"/>
  <c r="BP51" i="3"/>
  <c r="BR51" i="3"/>
  <c r="BB51" i="3" a="1"/>
  <c r="BB51" i="3"/>
  <c r="BF52" i="3"/>
  <c r="BH52" i="3"/>
  <c r="BQ52" i="3"/>
  <c r="BD52" i="3"/>
  <c r="BL52" i="3"/>
  <c r="BK52" i="3"/>
  <c r="BM52" i="3"/>
  <c r="BI52" i="3"/>
  <c r="BO52" i="3"/>
  <c r="BG52" i="3"/>
  <c r="BU52" i="3"/>
  <c r="BE52" i="3"/>
  <c r="BP52" i="3"/>
  <c r="BS52" i="3"/>
  <c r="BR52" i="3"/>
  <c r="BT52" i="3"/>
  <c r="BN52" i="3"/>
  <c r="BJ52" i="3"/>
  <c r="BB52" i="3" a="1"/>
  <c r="BB52" i="3"/>
  <c r="BL53" i="3"/>
  <c r="BF53" i="3"/>
  <c r="BP53" i="3"/>
  <c r="BU53" i="3"/>
  <c r="BJ53" i="3"/>
  <c r="BR53" i="3"/>
  <c r="BT53" i="3"/>
  <c r="BO53" i="3"/>
  <c r="BD53" i="3"/>
  <c r="BK53" i="3"/>
  <c r="BG53" i="3"/>
  <c r="BM53" i="3"/>
  <c r="BE53" i="3"/>
  <c r="BS53" i="3"/>
  <c r="BH53" i="3"/>
  <c r="BQ53" i="3"/>
  <c r="BI53" i="3"/>
  <c r="BN53" i="3"/>
  <c r="BB53" i="3" a="1"/>
  <c r="BB53" i="3"/>
  <c r="BD54" i="3"/>
  <c r="BI54" i="3"/>
  <c r="BK54" i="3"/>
  <c r="BE54" i="3"/>
  <c r="BS54" i="3"/>
  <c r="BL54" i="3"/>
  <c r="BQ54" i="3"/>
  <c r="BT54" i="3"/>
  <c r="BU54" i="3"/>
  <c r="BG54" i="3"/>
  <c r="BM54" i="3"/>
  <c r="BH54" i="3"/>
  <c r="BN54" i="3"/>
  <c r="BF54" i="3"/>
  <c r="BJ54" i="3"/>
  <c r="BP54" i="3"/>
  <c r="BO54" i="3"/>
  <c r="BR54" i="3"/>
  <c r="BB54" i="3" a="1"/>
  <c r="BB54" i="3"/>
  <c r="BO55" i="3"/>
  <c r="BR55" i="3"/>
  <c r="BQ55" i="3"/>
  <c r="BP55" i="3"/>
  <c r="BU55" i="3"/>
  <c r="BE55" i="3"/>
  <c r="BJ55" i="3"/>
  <c r="BI55" i="3"/>
  <c r="BK55" i="3"/>
  <c r="BN55" i="3"/>
  <c r="BM55" i="3"/>
  <c r="BL55" i="3"/>
  <c r="BF55" i="3"/>
  <c r="BD55" i="3"/>
  <c r="BG55" i="3"/>
  <c r="BT55" i="3"/>
  <c r="BH55" i="3"/>
  <c r="BS55" i="3"/>
  <c r="BB55" i="3" a="1"/>
  <c r="BB55" i="3"/>
  <c r="BS56" i="3"/>
  <c r="BJ56" i="3"/>
  <c r="BM56" i="3"/>
  <c r="BP56" i="3"/>
  <c r="BG56" i="3"/>
  <c r="BK56" i="3"/>
  <c r="BN56" i="3"/>
  <c r="BF56" i="3"/>
  <c r="BH56" i="3"/>
  <c r="BI56" i="3"/>
  <c r="BU56" i="3"/>
  <c r="BQ56" i="3"/>
  <c r="BT56" i="3"/>
  <c r="BE56" i="3"/>
  <c r="BR56" i="3"/>
  <c r="BL56" i="3"/>
  <c r="BO56" i="3"/>
  <c r="BD56" i="3"/>
  <c r="BB56" i="3" a="1"/>
  <c r="BB56" i="3"/>
  <c r="BD57" i="3"/>
  <c r="BP57" i="3"/>
  <c r="BF57" i="3"/>
  <c r="BQ57" i="3"/>
  <c r="BI57" i="3"/>
  <c r="BJ57" i="3"/>
  <c r="BO57" i="3"/>
  <c r="BR57" i="3"/>
  <c r="BK57" i="3"/>
  <c r="BL57" i="3"/>
  <c r="BG57" i="3"/>
  <c r="BT57" i="3"/>
  <c r="BN57" i="3"/>
  <c r="BS57" i="3"/>
  <c r="BM57" i="3"/>
  <c r="BU57" i="3"/>
  <c r="BE57" i="3"/>
  <c r="BH57" i="3"/>
  <c r="BB57" i="3" a="1"/>
  <c r="BB57" i="3"/>
  <c r="BG58" i="3"/>
  <c r="BH58" i="3"/>
  <c r="BI58" i="3"/>
  <c r="BL58" i="3"/>
  <c r="BJ58" i="3"/>
  <c r="BU58" i="3"/>
  <c r="BM58" i="3"/>
  <c r="BD58" i="3"/>
  <c r="BK58" i="3"/>
  <c r="BT58" i="3"/>
  <c r="BQ58" i="3"/>
  <c r="BN58" i="3"/>
  <c r="BF58" i="3"/>
  <c r="BS58" i="3"/>
  <c r="BR58" i="3"/>
  <c r="BE58" i="3"/>
  <c r="BO58" i="3"/>
  <c r="BP58" i="3"/>
  <c r="BB58" i="3" a="1"/>
  <c r="BB58" i="3"/>
  <c r="BT59" i="3"/>
  <c r="BD59" i="3"/>
  <c r="BE59" i="3"/>
  <c r="BQ59" i="3"/>
  <c r="BR59" i="3"/>
  <c r="BF59" i="3"/>
  <c r="BL59" i="3"/>
  <c r="BJ59" i="3"/>
  <c r="BM59" i="3"/>
  <c r="BI59" i="3"/>
  <c r="BO59" i="3"/>
  <c r="BP59" i="3"/>
  <c r="BK59" i="3"/>
  <c r="BU59" i="3"/>
  <c r="BH59" i="3"/>
  <c r="BG59" i="3"/>
  <c r="BN59" i="3"/>
  <c r="BS59" i="3"/>
  <c r="BB59" i="3" a="1"/>
  <c r="BB59" i="3"/>
  <c r="BJ60" i="3"/>
  <c r="BU60" i="3"/>
  <c r="BK60" i="3"/>
  <c r="BQ60" i="3"/>
  <c r="BN60" i="3"/>
  <c r="BG60" i="3"/>
  <c r="BI60" i="3"/>
  <c r="BO60" i="3"/>
  <c r="BT60" i="3"/>
  <c r="BL60" i="3"/>
  <c r="BR60" i="3"/>
  <c r="BM60" i="3"/>
  <c r="BP60" i="3"/>
  <c r="BF60" i="3"/>
  <c r="BD60" i="3"/>
  <c r="BE60" i="3"/>
  <c r="BS60" i="3"/>
  <c r="BH60" i="3"/>
  <c r="BB60" i="3" a="1"/>
  <c r="BB60" i="3"/>
  <c r="BN61" i="3"/>
  <c r="BJ61" i="3"/>
  <c r="BO61" i="3"/>
  <c r="BI61" i="3"/>
  <c r="BR61" i="3"/>
  <c r="BF61" i="3"/>
  <c r="BD61" i="3"/>
  <c r="BQ61" i="3"/>
  <c r="BL61" i="3"/>
  <c r="BU61" i="3"/>
  <c r="BK61" i="3"/>
  <c r="BS61" i="3"/>
  <c r="BM61" i="3"/>
  <c r="BT61" i="3"/>
  <c r="BH61" i="3"/>
  <c r="BE61" i="3"/>
  <c r="BP61" i="3"/>
  <c r="BG61" i="3"/>
  <c r="BB61" i="3" a="1"/>
  <c r="BB61" i="3"/>
  <c r="BP62" i="3"/>
  <c r="BI62" i="3"/>
  <c r="BM62" i="3"/>
  <c r="BF62" i="3"/>
  <c r="BK62" i="3"/>
  <c r="BD62" i="3"/>
  <c r="BS62" i="3"/>
  <c r="BU62" i="3"/>
  <c r="BR62" i="3"/>
  <c r="BT62" i="3"/>
  <c r="BQ62" i="3"/>
  <c r="BH62" i="3"/>
  <c r="BN62" i="3"/>
  <c r="BL62" i="3"/>
  <c r="BE62" i="3"/>
  <c r="BG62" i="3"/>
  <c r="BJ62" i="3"/>
  <c r="BO62" i="3"/>
  <c r="BB62" i="3" a="1"/>
  <c r="BB62" i="3"/>
  <c r="BE63" i="3"/>
  <c r="BN63" i="3"/>
  <c r="BP63" i="3"/>
  <c r="BG63" i="3"/>
  <c r="BK63" i="3"/>
  <c r="BS63" i="3"/>
  <c r="BM63" i="3"/>
  <c r="BR63" i="3"/>
  <c r="BH63" i="3"/>
  <c r="BT63" i="3"/>
  <c r="BJ63" i="3"/>
  <c r="BU63" i="3"/>
  <c r="BF63" i="3"/>
  <c r="BI63" i="3"/>
  <c r="BD63" i="3"/>
  <c r="BO63" i="3"/>
  <c r="BL63" i="3"/>
  <c r="BQ63" i="3"/>
  <c r="BB63" i="3" a="1"/>
  <c r="BB63" i="3"/>
  <c r="BH64" i="3"/>
  <c r="BM64" i="3"/>
  <c r="BU64" i="3"/>
  <c r="BL64" i="3"/>
  <c r="BN64" i="3"/>
  <c r="BF64" i="3"/>
  <c r="BE64" i="3"/>
  <c r="BS64" i="3"/>
  <c r="BK64" i="3"/>
  <c r="BG64" i="3"/>
  <c r="BP64" i="3"/>
  <c r="BO64" i="3"/>
  <c r="BT64" i="3"/>
  <c r="BJ64" i="3"/>
  <c r="BD64" i="3"/>
  <c r="BR64" i="3"/>
  <c r="BQ64" i="3"/>
  <c r="BI64" i="3"/>
  <c r="BB64" i="3" a="1"/>
  <c r="BB64" i="3"/>
  <c r="BM65" i="3"/>
  <c r="BU65" i="3"/>
  <c r="BF65" i="3"/>
  <c r="BG65" i="3"/>
  <c r="BE65" i="3"/>
  <c r="BK65" i="3"/>
  <c r="BR65" i="3"/>
  <c r="BT65" i="3"/>
  <c r="BH65" i="3"/>
  <c r="BN65" i="3"/>
  <c r="BJ65" i="3"/>
  <c r="BQ65" i="3"/>
  <c r="BP65" i="3"/>
  <c r="BL65" i="3"/>
  <c r="BO65" i="3"/>
  <c r="BD65" i="3"/>
  <c r="BI65" i="3"/>
  <c r="BS65" i="3"/>
  <c r="BB65" i="3" a="1"/>
  <c r="BB65" i="3"/>
  <c r="BE66" i="3"/>
  <c r="BL66" i="3"/>
  <c r="BI66" i="3"/>
  <c r="BN66" i="3"/>
  <c r="BU66" i="3"/>
  <c r="BP66" i="3"/>
  <c r="BF66" i="3"/>
  <c r="BQ66" i="3"/>
  <c r="BS66" i="3"/>
  <c r="BJ66" i="3"/>
  <c r="BG66" i="3"/>
  <c r="BT66" i="3"/>
  <c r="BH66" i="3"/>
  <c r="BM66" i="3"/>
  <c r="BK66" i="3"/>
  <c r="BR66" i="3"/>
  <c r="BD66" i="3"/>
  <c r="BO66" i="3"/>
  <c r="BB66" i="3" a="1"/>
  <c r="BB66" i="3"/>
  <c r="BT67" i="3"/>
  <c r="BP67" i="3"/>
  <c r="BR67" i="3"/>
  <c r="BN67" i="3"/>
  <c r="BK67" i="3"/>
  <c r="BJ67" i="3"/>
  <c r="BD67" i="3"/>
  <c r="BI67" i="3"/>
  <c r="BE67" i="3"/>
  <c r="BF67" i="3"/>
  <c r="BG67" i="3"/>
  <c r="BS67" i="3"/>
  <c r="BU67" i="3"/>
  <c r="BQ67" i="3"/>
  <c r="BO67" i="3"/>
  <c r="BH67" i="3"/>
  <c r="BM67" i="3"/>
  <c r="BL67" i="3"/>
  <c r="BB67" i="3" a="1"/>
  <c r="BB67" i="3"/>
  <c r="BL68" i="3"/>
  <c r="BR68" i="3"/>
  <c r="BH68" i="3"/>
  <c r="BT68" i="3"/>
  <c r="BD68" i="3"/>
  <c r="BQ68" i="3"/>
  <c r="BS68" i="3"/>
  <c r="BE68" i="3"/>
  <c r="BK68" i="3"/>
  <c r="BI68" i="3"/>
  <c r="BP68" i="3"/>
  <c r="BO68" i="3"/>
  <c r="BM68" i="3"/>
  <c r="BJ68" i="3"/>
  <c r="BU68" i="3"/>
  <c r="BF68" i="3"/>
  <c r="BG68" i="3"/>
  <c r="BN68" i="3"/>
  <c r="BB68" i="3" a="1"/>
  <c r="BB68" i="3"/>
  <c r="BE69" i="3"/>
  <c r="BO69" i="3"/>
  <c r="BK69" i="3"/>
  <c r="BI69" i="3"/>
  <c r="BR69" i="3"/>
  <c r="BS69" i="3"/>
  <c r="BU69" i="3"/>
  <c r="BH69" i="3"/>
  <c r="BG69" i="3"/>
  <c r="BF69" i="3"/>
  <c r="BM69" i="3"/>
  <c r="BN69" i="3"/>
  <c r="BJ69" i="3"/>
  <c r="BL69" i="3"/>
  <c r="BD69" i="3"/>
  <c r="BT69" i="3"/>
  <c r="BQ69" i="3"/>
  <c r="BP69" i="3"/>
  <c r="BB69" i="3" a="1"/>
  <c r="BB69" i="3"/>
  <c r="BG2" i="3"/>
  <c r="BG3" i="3"/>
  <c r="BS2" i="3"/>
  <c r="BS3" i="3"/>
  <c r="BH2" i="3"/>
  <c r="BH3" i="3"/>
  <c r="BJ2" i="3"/>
  <c r="BJ3" i="3"/>
  <c r="BT2" i="3"/>
  <c r="BT3" i="3"/>
  <c r="BO2" i="3"/>
  <c r="BO3" i="3"/>
  <c r="BF2" i="3"/>
  <c r="BF3" i="3"/>
  <c r="BP2" i="3"/>
  <c r="BP3" i="3"/>
  <c r="BK2" i="3"/>
  <c r="BK3" i="3"/>
  <c r="BD2" i="3"/>
  <c r="BI2" i="3"/>
  <c r="BI3" i="3"/>
  <c r="BN2" i="3"/>
  <c r="BN3" i="3"/>
  <c r="BU2" i="3"/>
  <c r="BU3" i="3"/>
  <c r="BL2" i="3"/>
  <c r="BL3" i="3"/>
  <c r="BQ2" i="3"/>
  <c r="BQ3" i="3"/>
  <c r="BM2" i="3"/>
  <c r="BM3" i="3"/>
  <c r="BE2" i="3"/>
  <c r="BE3" i="3"/>
  <c r="BR2" i="3"/>
  <c r="BR3" i="3"/>
  <c r="BD3" i="3"/>
</calcChain>
</file>

<file path=xl/sharedStrings.xml><?xml version="1.0" encoding="utf-8"?>
<sst xmlns="http://schemas.openxmlformats.org/spreadsheetml/2006/main" count="2647" uniqueCount="485">
  <si>
    <t>Shipment Number</t>
  </si>
  <si>
    <t>Shipment Type</t>
  </si>
  <si>
    <t>Container number</t>
  </si>
  <si>
    <t>Deconsol</t>
  </si>
  <si>
    <t>Deconsol Arrival Date</t>
  </si>
  <si>
    <t>Final Delivery Date</t>
  </si>
  <si>
    <t>Final Delivery Hour</t>
  </si>
  <si>
    <t>Final Delivery Ref</t>
  </si>
  <si>
    <t>Sales Order Number</t>
  </si>
  <si>
    <t>Sales Order Item Number</t>
  </si>
  <si>
    <t>Division Code</t>
  </si>
  <si>
    <t>Material Number</t>
  </si>
  <si>
    <t>Material Description</t>
  </si>
  <si>
    <t>Order Quantity</t>
  </si>
  <si>
    <t>Shipped quantity</t>
  </si>
  <si>
    <t>Number Of Cartons</t>
  </si>
  <si>
    <t>Actual Discharge Date</t>
  </si>
  <si>
    <t>Discharge Date Confirmed</t>
  </si>
  <si>
    <t>First Possible Delivery Date</t>
  </si>
  <si>
    <t>Customs Status Date</t>
  </si>
  <si>
    <t>Customer Name</t>
  </si>
  <si>
    <t>Customer PO</t>
  </si>
  <si>
    <t>Customer Request Date</t>
  </si>
  <si>
    <t>Need Month</t>
  </si>
  <si>
    <t>Delivery Remarks</t>
  </si>
  <si>
    <t>Transportation Mode</t>
  </si>
  <si>
    <t>Xref</t>
  </si>
  <si>
    <t>Ship-to Customer Number</t>
  </si>
  <si>
    <t>Seal</t>
  </si>
  <si>
    <t>Origin Location</t>
  </si>
  <si>
    <t>Purchase Order Number</t>
  </si>
  <si>
    <t>Purchase Order Item Number</t>
  </si>
  <si>
    <t>Purchase Order Quantity</t>
  </si>
  <si>
    <t>Vas At Factory</t>
  </si>
  <si>
    <t>Original Delivery Date</t>
  </si>
  <si>
    <t>Customer Confirmed Date</t>
  </si>
  <si>
    <t>Customer Cancellation Date</t>
  </si>
  <si>
    <t>Expected Discharge Date</t>
  </si>
  <si>
    <t>Arrival 2nd Loc Date</t>
  </si>
  <si>
    <t>Delivery Volume</t>
  </si>
  <si>
    <t>Purchase Order Factory Country</t>
  </si>
  <si>
    <t/>
  </si>
  <si>
    <t>SPORTMASTER LLC</t>
  </si>
  <si>
    <t>RUS05</t>
  </si>
  <si>
    <t>VL</t>
  </si>
  <si>
    <t>N</t>
  </si>
  <si>
    <t>ID</t>
  </si>
  <si>
    <t>NIKE REVOLUTION 3</t>
  </si>
  <si>
    <t>0702467287</t>
  </si>
  <si>
    <t>552141-010</t>
  </si>
  <si>
    <t>NIKE LEGEND 2.0 TI DFC CAPRI</t>
  </si>
  <si>
    <t>RDSSRU00066622BN</t>
  </si>
  <si>
    <t>LK</t>
  </si>
  <si>
    <t>NIKE PRO INDY COLOURBLOCK BRA</t>
  </si>
  <si>
    <t>VN</t>
  </si>
  <si>
    <t>340225-010</t>
  </si>
  <si>
    <t>NIKE METAL SWOOSH H86 - BLUE</t>
  </si>
  <si>
    <t>TW</t>
  </si>
  <si>
    <t>RUS15</t>
  </si>
  <si>
    <t>CN</t>
  </si>
  <si>
    <t>NIKE PRO HYPERCOOL TANK</t>
  </si>
  <si>
    <t>MY</t>
  </si>
  <si>
    <t>340225-451</t>
  </si>
  <si>
    <t>819300-001</t>
  </si>
  <si>
    <t>0704040550</t>
  </si>
  <si>
    <t>RDSSRU00066219BN</t>
  </si>
  <si>
    <t>DRI-FIT TRAINING SS</t>
  </si>
  <si>
    <t>IL</t>
  </si>
  <si>
    <t>AF</t>
  </si>
  <si>
    <t>HK</t>
  </si>
  <si>
    <t>726033-100</t>
  </si>
  <si>
    <t>NIKE RALLY PLUS PANT-JOGGER</t>
  </si>
  <si>
    <t>0704220822</t>
  </si>
  <si>
    <t>623872-032</t>
  </si>
  <si>
    <t>NIKE VICTORY REVERSIBLE BRA</t>
  </si>
  <si>
    <t>RDSSRU00066629BN</t>
  </si>
  <si>
    <t>725473-021</t>
  </si>
  <si>
    <t>NIKE PRO HC TIDAL MULTI CAPRI</t>
  </si>
  <si>
    <t>743164-342</t>
  </si>
  <si>
    <t>RDSSRU00066662ML</t>
  </si>
  <si>
    <t>NIKE PRO RIVAL BRA</t>
  </si>
  <si>
    <t>NIKE ZOOM VAPOR 9.5 TOUR</t>
  </si>
  <si>
    <t>MO</t>
  </si>
  <si>
    <t>WMNS NIKE ZOOM VAPOR 9.5 TOUR</t>
  </si>
  <si>
    <t>NIKE SB FOKUS</t>
  </si>
  <si>
    <t>IN</t>
  </si>
  <si>
    <t>Z040</t>
  </si>
  <si>
    <t>TDS</t>
  </si>
  <si>
    <t>58309</t>
  </si>
  <si>
    <t>56033</t>
  </si>
  <si>
    <t>55224</t>
  </si>
  <si>
    <t>12:00</t>
  </si>
  <si>
    <t>54201</t>
  </si>
  <si>
    <t>0301N1014E</t>
  </si>
  <si>
    <t>57035</t>
  </si>
  <si>
    <t>1038N1033E</t>
  </si>
  <si>
    <t>57078</t>
  </si>
  <si>
    <t>2050N1064E</t>
  </si>
  <si>
    <t>53357</t>
  </si>
  <si>
    <t>WMNS AIR MAX COMMAND</t>
  </si>
  <si>
    <t>57047</t>
  </si>
  <si>
    <t>50845</t>
  </si>
  <si>
    <t>NIKE AIR VAPOR ADVANTAGE</t>
  </si>
  <si>
    <t>NIKE PRO CLASSIC BRA</t>
  </si>
  <si>
    <t>POWER EPIC LUX CROP PR</t>
  </si>
  <si>
    <t>DRYU4541876</t>
  </si>
  <si>
    <t>0704035562</t>
  </si>
  <si>
    <t>816747-001</t>
  </si>
  <si>
    <t>NIKE AIR MAX DYNASTY</t>
  </si>
  <si>
    <t>RDSSRU00066293BN</t>
  </si>
  <si>
    <t>AS50006701</t>
  </si>
  <si>
    <t>0704036896</t>
  </si>
  <si>
    <t>RDSSRU00066294CL</t>
  </si>
  <si>
    <t>KKFU1145814</t>
  </si>
  <si>
    <t>0704040507</t>
  </si>
  <si>
    <t>RDSSRU00066032MP</t>
  </si>
  <si>
    <t>CBL01282</t>
  </si>
  <si>
    <t>0703249268</t>
  </si>
  <si>
    <t>RDSSRU00066036MP</t>
  </si>
  <si>
    <t>ECMU2012986</t>
  </si>
  <si>
    <t>ETA tct per barge 23.11 (needed at tct 24.11 at the latest - trucking not necessary);</t>
  </si>
  <si>
    <t>F1528227</t>
  </si>
  <si>
    <t>0704040607</t>
  </si>
  <si>
    <t>818097-002</t>
  </si>
  <si>
    <t>NIKE LUNARTEMPO 2</t>
  </si>
  <si>
    <t>RDSSRU00066212CL</t>
  </si>
  <si>
    <t>HMMU9037016</t>
  </si>
  <si>
    <t>E017191</t>
  </si>
  <si>
    <t>NIKE FS LITE RUN 3</t>
  </si>
  <si>
    <t>0704040522</t>
  </si>
  <si>
    <t>724382-012</t>
  </si>
  <si>
    <t>NIKE FREE 5.0</t>
  </si>
  <si>
    <t>RDSSRU00066209BN</t>
  </si>
  <si>
    <t>KKFU9049550</t>
  </si>
  <si>
    <t>EAP58434</t>
  </si>
  <si>
    <t>0704040403</t>
  </si>
  <si>
    <t>631458-103</t>
  </si>
  <si>
    <t>RDSSRU00066247BN</t>
  </si>
  <si>
    <t>GATU7012640</t>
  </si>
  <si>
    <t>HLB0786150</t>
  </si>
  <si>
    <t>GESU4309081</t>
  </si>
  <si>
    <t>0704040625</t>
  </si>
  <si>
    <t>704889-001</t>
  </si>
  <si>
    <t>RDSSRU00066208BN</t>
  </si>
  <si>
    <t>HLB0786114</t>
  </si>
  <si>
    <t>UESU4828970</t>
  </si>
  <si>
    <t>0704036897</t>
  </si>
  <si>
    <t>818970-001</t>
  </si>
  <si>
    <t>NIKE AIR PERNIX</t>
  </si>
  <si>
    <t>RDSSRU00066246CL</t>
  </si>
  <si>
    <t>HLB0790854</t>
  </si>
  <si>
    <t>0704040610</t>
  </si>
  <si>
    <t>819416-001</t>
  </si>
  <si>
    <t>NIKE REVOLUTION 3 (GS)</t>
  </si>
  <si>
    <t>RDSSRU00066193CL</t>
  </si>
  <si>
    <t>HLXU9012914</t>
  </si>
  <si>
    <t>0704040605</t>
  </si>
  <si>
    <t>807144-001</t>
  </si>
  <si>
    <t>RDSSRU00066218CL</t>
  </si>
  <si>
    <t>HLB0786087</t>
  </si>
  <si>
    <t>0704040503</t>
  </si>
  <si>
    <t>RDSSRU00066245BN</t>
  </si>
  <si>
    <t>UESU4830880</t>
  </si>
  <si>
    <t>0704040517</t>
  </si>
  <si>
    <t>RDSSRU00066217BN</t>
  </si>
  <si>
    <t>HLB0786123</t>
  </si>
  <si>
    <t>0704040726</t>
  </si>
  <si>
    <t>RDSSRU00066192BN</t>
  </si>
  <si>
    <t>DRYU4520699</t>
  </si>
  <si>
    <t>0704040402</t>
  </si>
  <si>
    <t>631458-106</t>
  </si>
  <si>
    <t>RDSSRU00066248BN</t>
  </si>
  <si>
    <t>AH50275124</t>
  </si>
  <si>
    <t>HLXU9012940</t>
  </si>
  <si>
    <t>HLB1680658</t>
  </si>
  <si>
    <t>0704040505</t>
  </si>
  <si>
    <t>816747-400</t>
  </si>
  <si>
    <t>RDSSRU00066215BN</t>
  </si>
  <si>
    <t>HLXU9003194</t>
  </si>
  <si>
    <t>0704040613</t>
  </si>
  <si>
    <t>807316-403</t>
  </si>
  <si>
    <t>NIKE MD RUNNER 2 (GS)</t>
  </si>
  <si>
    <t>RDSSRU00066183CL</t>
  </si>
  <si>
    <t>HLB1680660</t>
  </si>
  <si>
    <t>HLXU9008339</t>
  </si>
  <si>
    <t>HLB1680656</t>
  </si>
  <si>
    <t>0704040728</t>
  </si>
  <si>
    <t>RDSSRU00066182BN</t>
  </si>
  <si>
    <t>available for Barge on 22.11.15 21u;</t>
  </si>
  <si>
    <t>MRKU4671736</t>
  </si>
  <si>
    <t>0704040401</t>
  </si>
  <si>
    <t>631475-146</t>
  </si>
  <si>
    <t>RDSSRU00066255BN</t>
  </si>
  <si>
    <t>CN2441459</t>
  </si>
  <si>
    <t>BARGE DELAYED ETA TCT VIA BARGE 25.11.15;</t>
  </si>
  <si>
    <t>APHU4583432</t>
  </si>
  <si>
    <t>AS40205178</t>
  </si>
  <si>
    <t>0704005996</t>
  </si>
  <si>
    <t>599359-001</t>
  </si>
  <si>
    <t>RDSSRU00066252BN</t>
  </si>
  <si>
    <t>APHU4613603</t>
  </si>
  <si>
    <t>AS40205172</t>
  </si>
  <si>
    <t>0704084809</t>
  </si>
  <si>
    <t>749633-011</t>
  </si>
  <si>
    <t>NIKE SB PORTMORE MID</t>
  </si>
  <si>
    <t>RDSSRU00066266BN</t>
  </si>
  <si>
    <t>SON OF FORCE MID</t>
  </si>
  <si>
    <t>APHU4505851</t>
  </si>
  <si>
    <t>0704040514</t>
  </si>
  <si>
    <t>616281-102</t>
  </si>
  <si>
    <t>RDSSRU00066261BN</t>
  </si>
  <si>
    <t>AI40108277</t>
  </si>
  <si>
    <t>0704029997</t>
  </si>
  <si>
    <t>616302-011</t>
  </si>
  <si>
    <t>WMNS SON OF FORCE</t>
  </si>
  <si>
    <t>RDSSRU00066304BN</t>
  </si>
  <si>
    <t>APHU7040085</t>
  </si>
  <si>
    <t>AI40181115</t>
  </si>
  <si>
    <t>0704040627</t>
  </si>
  <si>
    <t>RDSSRU00066305CL</t>
  </si>
  <si>
    <t>HLXU9006402</t>
  </si>
  <si>
    <t>HLB0786032</t>
  </si>
  <si>
    <t>TCNU9991837</t>
  </si>
  <si>
    <t>0704040521</t>
  </si>
  <si>
    <t>631457-017</t>
  </si>
  <si>
    <t>NIKE ZOOM VAPOR 9.5 TOUR CLAY</t>
  </si>
  <si>
    <t>RDSSRU00066249BN</t>
  </si>
  <si>
    <t>AH40296546</t>
  </si>
  <si>
    <t>FCIU3042334</t>
  </si>
  <si>
    <t>0704040512</t>
  </si>
  <si>
    <t>649087-444</t>
  </si>
  <si>
    <t>W NIKE ZOOM VAPOR 9.5 TOUR CLY</t>
  </si>
  <si>
    <t>RDSSRU00066256BN</t>
  </si>
  <si>
    <t>AH50266679</t>
  </si>
  <si>
    <t>0704005987</t>
  </si>
  <si>
    <t>749340-014</t>
  </si>
  <si>
    <t>NIKE AIR ZOOM PEGASUS 32</t>
  </si>
  <si>
    <t>RDSSRU00066210BN</t>
  </si>
  <si>
    <t>COOL COMP SL</t>
  </si>
  <si>
    <t>TCNU9994630</t>
  </si>
  <si>
    <t>0704040510</t>
  </si>
  <si>
    <t>729809-001</t>
  </si>
  <si>
    <t>NIKE SB SATIRE II</t>
  </si>
  <si>
    <t>RDSSRU00066267BN</t>
  </si>
  <si>
    <t>AV30007010</t>
  </si>
  <si>
    <t>TCNU6049410</t>
  </si>
  <si>
    <t>CBH60782</t>
  </si>
  <si>
    <t>0704040542</t>
  </si>
  <si>
    <t>819305-106</t>
  </si>
  <si>
    <t>NIKE AIR VAPOR ADAVANTAGE OMNI</t>
  </si>
  <si>
    <t>RDSSRU00066251BN</t>
  </si>
  <si>
    <t>KKTU7023166</t>
  </si>
  <si>
    <t>EAL20562</t>
  </si>
  <si>
    <t>0704036849</t>
  </si>
  <si>
    <t>545358-063</t>
  </si>
  <si>
    <t>NIKE AW77 FT SHORT</t>
  </si>
  <si>
    <t>RDSSRU00066363ML</t>
  </si>
  <si>
    <t>3 Outer carton wet - repacked   ;</t>
  </si>
  <si>
    <t>CMAU1051368</t>
  </si>
  <si>
    <t>0704215263</t>
  </si>
  <si>
    <t>RDSSRU00066661BN</t>
  </si>
  <si>
    <t>3850268</t>
  </si>
  <si>
    <t>@DAMCO 25.11.15;</t>
  </si>
  <si>
    <t>43Z1025353</t>
  </si>
  <si>
    <t>0704743772</t>
  </si>
  <si>
    <t>RDSSRU00067568BN</t>
  </si>
  <si>
    <t>DRYU4205803</t>
  </si>
  <si>
    <t>0704040504</t>
  </si>
  <si>
    <t>RDSSRU00066211BN</t>
  </si>
  <si>
    <t>F083037</t>
  </si>
  <si>
    <t>TGHU9564919</t>
  </si>
  <si>
    <t>AI40075479</t>
  </si>
  <si>
    <t>TCNU9991800</t>
  </si>
  <si>
    <t>0704005998</t>
  </si>
  <si>
    <t>397690-511</t>
  </si>
  <si>
    <t>RDSSRU00066282BN</t>
  </si>
  <si>
    <t>AS50019721</t>
  </si>
  <si>
    <t>APZU3258955</t>
  </si>
  <si>
    <t>0704215247</t>
  </si>
  <si>
    <t>728752-671</t>
  </si>
  <si>
    <t>PRACTICE TOP WB</t>
  </si>
  <si>
    <t>RDSSRU00066700BN</t>
  </si>
  <si>
    <t>AN50218883</t>
  </si>
  <si>
    <t>HMMU9060994</t>
  </si>
  <si>
    <t>0704040538</t>
  </si>
  <si>
    <t>749477-410</t>
  </si>
  <si>
    <t>RDSSRU00066291BN</t>
  </si>
  <si>
    <t>E947649</t>
  </si>
  <si>
    <t>CMAU0038382</t>
  </si>
  <si>
    <t>0704035570</t>
  </si>
  <si>
    <t>725029-010</t>
  </si>
  <si>
    <t>WARM COMP LS CREW</t>
  </si>
  <si>
    <t>RDSSRU00066438BN</t>
  </si>
  <si>
    <t>3850269</t>
  </si>
  <si>
    <t>0704220804</t>
  </si>
  <si>
    <t>HFA00044371</t>
  </si>
  <si>
    <t>0702591679</t>
  </si>
  <si>
    <t>725635-010</t>
  </si>
  <si>
    <t>NIKE PRO HC LIMITLESS CAPRI</t>
  </si>
  <si>
    <t>RDSSRU00066771ML</t>
  </si>
  <si>
    <t>@DAMCO 03.12.15 ;</t>
  </si>
  <si>
    <t>0702591664</t>
  </si>
  <si>
    <t>650831-703</t>
  </si>
  <si>
    <t>RDSSRU00066837BN</t>
  </si>
  <si>
    <t>0702591680</t>
  </si>
  <si>
    <t>RDSSRU00066838ML</t>
  </si>
  <si>
    <t>HLXU9001571</t>
  </si>
  <si>
    <t>0704043564</t>
  </si>
  <si>
    <t>642813-023</t>
  </si>
  <si>
    <t>9" DISTANCE SHORT</t>
  </si>
  <si>
    <t>RDSSRU00066366ML</t>
  </si>
  <si>
    <t>HLB1832630</t>
  </si>
  <si>
    <t>0704044908</t>
  </si>
  <si>
    <t>644252-022</t>
  </si>
  <si>
    <t>NIKE DF ESSENTIAL HALF TGHT</t>
  </si>
  <si>
    <t>RDSSRU00066371BN</t>
  </si>
  <si>
    <t>0704043563</t>
  </si>
  <si>
    <t>RDSSRU00066372ML</t>
  </si>
  <si>
    <t>MRKU8844249</t>
  </si>
  <si>
    <t>0704136245</t>
  </si>
  <si>
    <t>RDSSRU00066737BN</t>
  </si>
  <si>
    <t>ETA TCT 29.12.2015;</t>
  </si>
  <si>
    <t>CCDG063767</t>
  </si>
  <si>
    <t>0704040631</t>
  </si>
  <si>
    <t>RDSSRU00066292CL</t>
  </si>
  <si>
    <t>0704044905</t>
  </si>
  <si>
    <t>RDSSRU00066365BN</t>
  </si>
  <si>
    <t>0702591668</t>
  </si>
  <si>
    <t>719803-703</t>
  </si>
  <si>
    <t>RDSSRU00066808BN</t>
  </si>
  <si>
    <t>HLBU1591617</t>
  </si>
  <si>
    <t>0703995932</t>
  </si>
  <si>
    <t>651648-803</t>
  </si>
  <si>
    <t>MERCURIAL VORTEX II IC</t>
  </si>
  <si>
    <t>RDSSRU00068329BN</t>
  </si>
  <si>
    <t>HLB1663496</t>
  </si>
  <si>
    <t>HLXU9012684</t>
  </si>
  <si>
    <t>0703995928</t>
  </si>
  <si>
    <t>651649-803</t>
  </si>
  <si>
    <t>MERCURIAL VORTEX II TF</t>
  </si>
  <si>
    <t>RDSSRU00068328CL</t>
  </si>
  <si>
    <t>HLB1672501</t>
  </si>
  <si>
    <t>UESU4828590</t>
  </si>
  <si>
    <t>0703995931</t>
  </si>
  <si>
    <t>651548-505</t>
  </si>
  <si>
    <t>MAGISTA OLA TF</t>
  </si>
  <si>
    <t>RDSSRU00068334CL</t>
  </si>
  <si>
    <t>HLB1672502</t>
  </si>
  <si>
    <t>0703995925</t>
  </si>
  <si>
    <t>RDSSRU00068333BN</t>
  </si>
  <si>
    <t>0703995929</t>
  </si>
  <si>
    <t>RDSSRU00068330CL</t>
  </si>
  <si>
    <t>0703995934</t>
  </si>
  <si>
    <t>RDSSRU00068327BN</t>
  </si>
  <si>
    <t>HDMU4710070</t>
  </si>
  <si>
    <t>0706655882</t>
  </si>
  <si>
    <t>683521-657</t>
  </si>
  <si>
    <t>NIKE DRI-FIT CONTOUR LS</t>
  </si>
  <si>
    <t>RDSSRU00076058ML</t>
  </si>
  <si>
    <t>E017085</t>
  </si>
  <si>
    <t>724984-002</t>
  </si>
  <si>
    <t>NIKE AIR MAX SEQUENT (GS)</t>
  </si>
  <si>
    <t>ECMU9441257</t>
  </si>
  <si>
    <t>0704044920</t>
  </si>
  <si>
    <t>742228-435</t>
  </si>
  <si>
    <t>RDSSRU00066548BN</t>
  </si>
  <si>
    <t>3850294</t>
  </si>
  <si>
    <t>0704034697</t>
  </si>
  <si>
    <t>811963-696</t>
  </si>
  <si>
    <t>NIKE YA HYPRCL PRO AOP1BRA YTH</t>
  </si>
  <si>
    <t>RDSSRU00065924BN</t>
  </si>
  <si>
    <t>0702591670</t>
  </si>
  <si>
    <t>725726-703</t>
  </si>
  <si>
    <t>RDSSRU00066756BN</t>
  </si>
  <si>
    <t>0704035553</t>
  </si>
  <si>
    <t>703092-480</t>
  </si>
  <si>
    <t>RDSSRU00066415BN</t>
  </si>
  <si>
    <t>0704040370</t>
  </si>
  <si>
    <t>742228-342</t>
  </si>
  <si>
    <t>RDSSRU00066547BN</t>
  </si>
  <si>
    <t>0702591663</t>
  </si>
  <si>
    <t>620277-703</t>
  </si>
  <si>
    <t>RDSSRU00066845BN</t>
  </si>
  <si>
    <t>43Z1026267</t>
  </si>
  <si>
    <t>0704043567</t>
  </si>
  <si>
    <t>RDSSRU00066175CL</t>
  </si>
  <si>
    <t>@ DAMCO 17.12.2015_edeyge;</t>
  </si>
  <si>
    <t>WT_Feb</t>
  </si>
  <si>
    <t>FPDD</t>
  </si>
  <si>
    <t>Bin</t>
  </si>
  <si>
    <t>OK</t>
  </si>
  <si>
    <t>Caselot</t>
  </si>
  <si>
    <t>Mono</t>
  </si>
  <si>
    <t>Open</t>
  </si>
  <si>
    <t>070246728710</t>
  </si>
  <si>
    <t>070403469710</t>
  </si>
  <si>
    <t>070403555310</t>
  </si>
  <si>
    <t>070403557010</t>
  </si>
  <si>
    <t>070403684910</t>
  </si>
  <si>
    <t>070474377210</t>
  </si>
  <si>
    <t>070259166310</t>
  </si>
  <si>
    <t>070259166410</t>
  </si>
  <si>
    <t>070259166810</t>
  </si>
  <si>
    <t>070259167010</t>
  </si>
  <si>
    <t>070259167910</t>
  </si>
  <si>
    <t>070259168010</t>
  </si>
  <si>
    <t>070404356310</t>
  </si>
  <si>
    <t>070404356410</t>
  </si>
  <si>
    <t>070404490510</t>
  </si>
  <si>
    <t>070404490810</t>
  </si>
  <si>
    <t>070404492010</t>
  </si>
  <si>
    <t>070665588210</t>
  </si>
  <si>
    <t>070404356710</t>
  </si>
  <si>
    <t>070399592510</t>
  </si>
  <si>
    <t>070399592810</t>
  </si>
  <si>
    <t>070399592910</t>
  </si>
  <si>
    <t>070399593110</t>
  </si>
  <si>
    <t>070399593210</t>
  </si>
  <si>
    <t>070399593410</t>
  </si>
  <si>
    <t>070324926820</t>
  </si>
  <si>
    <t>070404037010</t>
  </si>
  <si>
    <t>070404050720</t>
  </si>
  <si>
    <t>070413624510</t>
  </si>
  <si>
    <t>070421524710</t>
  </si>
  <si>
    <t>070421526310</t>
  </si>
  <si>
    <t>070422080410</t>
  </si>
  <si>
    <t>070422082210</t>
  </si>
  <si>
    <t>070400598710</t>
  </si>
  <si>
    <t>070402999710</t>
  </si>
  <si>
    <t>070403556210</t>
  </si>
  <si>
    <t>070403689610</t>
  </si>
  <si>
    <t>070404050510</t>
  </si>
  <si>
    <t>070404051010</t>
  </si>
  <si>
    <t>070404051410</t>
  </si>
  <si>
    <t>070404051710</t>
  </si>
  <si>
    <t>070404052210</t>
  </si>
  <si>
    <t>070404053810</t>
  </si>
  <si>
    <t>070404055010</t>
  </si>
  <si>
    <t>070404060510</t>
  </si>
  <si>
    <t>070404061010</t>
  </si>
  <si>
    <t>070404061310</t>
  </si>
  <si>
    <t>070404062710</t>
  </si>
  <si>
    <t>070404063110</t>
  </si>
  <si>
    <t>070404072610</t>
  </si>
  <si>
    <t>070404072810</t>
  </si>
  <si>
    <t>070408480910</t>
  </si>
  <si>
    <t>070400599610</t>
  </si>
  <si>
    <t>070403689710</t>
  </si>
  <si>
    <t>070404040110</t>
  </si>
  <si>
    <t>070404040210</t>
  </si>
  <si>
    <t>070404040310</t>
  </si>
  <si>
    <t>070404050310</t>
  </si>
  <si>
    <t>070404052110</t>
  </si>
  <si>
    <t>070404062520</t>
  </si>
  <si>
    <t>070404060710</t>
  </si>
  <si>
    <t>070404051210</t>
  </si>
  <si>
    <t>070404054210</t>
  </si>
  <si>
    <t>070400599810</t>
  </si>
  <si>
    <t>070404050410</t>
  </si>
  <si>
    <t>ready to ship date</t>
  </si>
  <si>
    <t>weekday</t>
  </si>
  <si>
    <t>cust po date</t>
  </si>
  <si>
    <t>KL</t>
  </si>
  <si>
    <t>PO type</t>
  </si>
  <si>
    <t>caselot mono check</t>
  </si>
  <si>
    <t>mono &amp; caselot pairs</t>
  </si>
  <si>
    <t>MATCH</t>
  </si>
  <si>
    <t>caselot idp dt</t>
  </si>
  <si>
    <t>caselot bd emp</t>
  </si>
  <si>
    <t>pair1</t>
  </si>
  <si>
    <t>pair2</t>
  </si>
  <si>
    <t>pair3</t>
  </si>
  <si>
    <t>pair4</t>
  </si>
  <si>
    <t>pair5</t>
  </si>
  <si>
    <t>pair6</t>
  </si>
  <si>
    <t>pair7</t>
  </si>
  <si>
    <t>pair8</t>
  </si>
  <si>
    <t>pair9</t>
  </si>
  <si>
    <t>pair10</t>
  </si>
  <si>
    <t>pair11</t>
  </si>
  <si>
    <t>pair12</t>
  </si>
  <si>
    <t>pair13</t>
  </si>
  <si>
    <t>pair14</t>
  </si>
  <si>
    <t>pair15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</si>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</sst>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₽_-;\-* #,##0.00\ _₽_-;_-* &quot;-&quot;??\ _₽_-;_-@_-"/>
    <numFmt numFmtId="172" formatCode="yyyymm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39">
    <xf numFmtId="0" fontId="0" fillId="0" borderId="0" xfId="0"/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0" fontId="0" fillId="0" borderId="1" xfId="0" applyNumberForma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14" fontId="1" fillId="2" borderId="2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right" vertical="center"/>
    </xf>
    <xf numFmtId="14" fontId="0" fillId="2" borderId="0" xfId="0" applyNumberFormat="1" applyFill="1"/>
    <xf numFmtId="2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0" xfId="0" applyFill="1" applyBorder="1"/>
    <xf numFmtId="0" fontId="0" fillId="0" borderId="0" xfId="0" applyBorder="1"/>
    <xf numFmtId="0" fontId="0" fillId="4" borderId="0" xfId="0" applyFill="1"/>
    <xf numFmtId="2" fontId="0" fillId="0" borderId="0" xfId="0" applyNumberFormat="1"/>
    <xf numFmtId="0" fontId="0" fillId="0" borderId="0" xfId="0" quotePrefix="1" applyAlignment="1">
      <alignment wrapText="1"/>
    </xf>
    <xf numFmtId="2" fontId="0" fillId="0" borderId="0" xfId="0" quotePrefix="1" applyNumberFormat="1"/>
    <xf numFmtId="0" fontId="0" fillId="0" borderId="5" xfId="0" quotePrefix="1" applyBorder="1"/>
    <xf numFmtId="0" fontId="0" fillId="0" borderId="1" xfId="0" quotePrefix="1" applyBorder="1"/>
    <xf numFmtId="0" fontId="0" fillId="3" borderId="8" xfId="0" applyFill="1" applyBorder="1"/>
    <xf numFmtId="0" fontId="0" fillId="0" borderId="9" xfId="0" quotePrefix="1" applyBorder="1"/>
    <xf numFmtId="0" fontId="0" fillId="0" borderId="10" xfId="0" applyBorder="1"/>
    <xf numFmtId="171" fontId="2" fillId="0" borderId="0" xfId="1" quotePrefix="1" applyFont="1" applyAlignment="1">
      <alignment shrinkToFit="1"/>
    </xf>
    <xf numFmtId="0" fontId="3" fillId="5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9"/>
  <sheetViews>
    <sheetView tabSelected="1" topLeftCell="H1" zoomScale="70" zoomScaleNormal="70" workbookViewId="0">
      <pane ySplit="6" topLeftCell="A7" activePane="bottomLeft" state="frozen"/>
      <selection activeCell="H1" sqref="H1"/>
      <selection pane="bottomLeft" activeCell="AW65" sqref="AW65"/>
    </sheetView>
  </sheetViews>
  <sheetFormatPr defaultRowHeight="15" x14ac:dyDescent="0.25"/>
  <cols>
    <col min="1" max="1" width="22.140625" hidden="1" customWidth="1"/>
    <col min="2" max="2" width="19" hidden="1" customWidth="1"/>
    <col min="3" max="3" width="22" hidden="1" customWidth="1"/>
    <col min="4" max="4" width="13.7109375" hidden="1" customWidth="1"/>
    <col min="5" max="5" width="24.85546875" hidden="1" customWidth="1"/>
    <col min="6" max="6" width="22.5703125" hidden="1" customWidth="1"/>
    <col min="7" max="7" width="22.7109375" hidden="1" customWidth="1"/>
    <col min="8" max="8" width="21.28515625" style="18" bestFit="1" customWidth="1"/>
    <col min="9" max="9" width="23.7109375" hidden="1" customWidth="1"/>
    <col min="10" max="11" width="28.42578125" hidden="1" customWidth="1"/>
    <col min="12" max="12" width="17.85546875" hidden="1" customWidth="1"/>
    <col min="13" max="13" width="21" hidden="1" customWidth="1"/>
    <col min="14" max="14" width="34.7109375" hidden="1" customWidth="1"/>
    <col min="15" max="15" width="19" hidden="1" customWidth="1"/>
    <col min="16" max="16" width="20.85546875" hidden="1" customWidth="1"/>
    <col min="17" max="17" width="22.85546875" hidden="1" customWidth="1"/>
    <col min="18" max="18" width="25" hidden="1" customWidth="1"/>
    <col min="19" max="19" width="29" hidden="1" customWidth="1"/>
    <col min="20" max="20" width="30.28515625" hidden="1" customWidth="1"/>
    <col min="21" max="21" width="23.85546875" hidden="1" customWidth="1"/>
    <col min="22" max="22" width="20" hidden="1" customWidth="1"/>
    <col min="23" max="23" width="23" hidden="1" customWidth="1"/>
    <col min="24" max="24" width="26.85546875" hidden="1" customWidth="1"/>
    <col min="25" max="25" width="16.85546875" hidden="1" customWidth="1"/>
    <col min="26" max="26" width="235.5703125" hidden="1" customWidth="1"/>
    <col min="27" max="27" width="24.5703125" hidden="1" customWidth="1"/>
    <col min="28" max="28" width="9.28515625" hidden="1" customWidth="1"/>
    <col min="29" max="29" width="29.140625" hidden="1" customWidth="1"/>
    <col min="30" max="30" width="15.140625" hidden="1" customWidth="1"/>
    <col min="31" max="31" width="19" hidden="1" customWidth="1"/>
    <col min="32" max="32" width="27.28515625" hidden="1" customWidth="1"/>
    <col min="33" max="33" width="32" hidden="1" customWidth="1"/>
    <col min="34" max="34" width="27.7109375" hidden="1" customWidth="1"/>
    <col min="35" max="35" width="18.140625" hidden="1" customWidth="1"/>
    <col min="36" max="36" width="25.28515625" hidden="1" customWidth="1"/>
    <col min="37" max="37" width="29" hidden="1" customWidth="1"/>
    <col min="38" max="38" width="30.7109375" hidden="1" customWidth="1"/>
    <col min="39" max="40" width="27.7109375" hidden="1" customWidth="1"/>
    <col min="41" max="41" width="27.7109375" style="8" hidden="1" customWidth="1"/>
    <col min="42" max="48" width="27.7109375" style="7" hidden="1" customWidth="1"/>
    <col min="49" max="49" width="27.7109375" style="16" customWidth="1"/>
    <col min="50" max="50" width="23.28515625" hidden="1" customWidth="1"/>
    <col min="51" max="51" width="20.5703125" style="18" bestFit="1" customWidth="1"/>
    <col min="52" max="52" width="34" hidden="1" customWidth="1"/>
    <col min="56" max="73" width="7.5703125" customWidth="1"/>
    <col min="76" max="76" width="10.5703125" bestFit="1" customWidth="1"/>
  </cols>
  <sheetData>
    <row r="1" spans="1:79" ht="15.75" thickBot="1" x14ac:dyDescent="0.3">
      <c r="BB1" s="6" t="s">
        <v>7</v>
      </c>
      <c r="BD1" s="21">
        <v>1</v>
      </c>
      <c r="BE1" s="22">
        <v>2</v>
      </c>
      <c r="BF1" s="22">
        <v>3</v>
      </c>
      <c r="BG1" s="22">
        <v>4</v>
      </c>
      <c r="BH1" s="22">
        <v>5</v>
      </c>
      <c r="BI1" s="22">
        <v>6</v>
      </c>
      <c r="BJ1" s="22">
        <v>7</v>
      </c>
      <c r="BK1" s="22">
        <v>8</v>
      </c>
      <c r="BL1" s="22">
        <v>9</v>
      </c>
      <c r="BM1" s="22">
        <v>10</v>
      </c>
      <c r="BN1" s="22">
        <v>11</v>
      </c>
      <c r="BO1" s="22">
        <v>12</v>
      </c>
      <c r="BP1" s="22">
        <v>13</v>
      </c>
      <c r="BQ1" s="22">
        <v>14</v>
      </c>
      <c r="BR1" s="22">
        <v>15</v>
      </c>
      <c r="BS1" s="22">
        <v>16</v>
      </c>
      <c r="BT1" s="22">
        <v>17</v>
      </c>
      <c r="BU1" s="34">
        <v>18</v>
      </c>
      <c r="BV1" s="26"/>
      <c r="BW1" s="13"/>
      <c r="BX1" s="28">
        <v>70.5</v>
      </c>
      <c r="BY1" s="13"/>
      <c r="BZ1" s="13"/>
      <c r="CA1" s="13"/>
    </row>
    <row r="2" spans="1:79" x14ac:dyDescent="0.25">
      <c r="BD2" s="32">
        <f>SUMIF($BB$5:$BB$69,BD1,$AY$5:$AY$69)</f>
        <v>70.08</v>
      </c>
      <c r="BE2" s="33">
        <f t="shared" ref="BE2:BU2" si="0">SUMIF($BB$5:$BB$69,BE1,$AY$5:$AY$69)</f>
        <v>70.02</v>
      </c>
      <c r="BF2" s="33">
        <f t="shared" si="0"/>
        <v>70.45</v>
      </c>
      <c r="BG2" s="33">
        <f t="shared" si="0"/>
        <v>70.41</v>
      </c>
      <c r="BH2" s="33">
        <f t="shared" si="0"/>
        <v>70.45</v>
      </c>
      <c r="BI2" s="33">
        <f t="shared" si="0"/>
        <v>70.22</v>
      </c>
      <c r="BJ2" s="33">
        <f t="shared" si="0"/>
        <v>70.19</v>
      </c>
      <c r="BK2" s="33">
        <f t="shared" si="0"/>
        <v>70.11</v>
      </c>
      <c r="BL2" s="33">
        <f t="shared" si="0"/>
        <v>70.38</v>
      </c>
      <c r="BM2" s="33">
        <f t="shared" si="0"/>
        <v>70.359999999999985</v>
      </c>
      <c r="BN2" s="33">
        <f t="shared" si="0"/>
        <v>69.790000000000006</v>
      </c>
      <c r="BO2" s="33">
        <f t="shared" si="0"/>
        <v>69.940000000000012</v>
      </c>
      <c r="BP2" s="33">
        <f t="shared" si="0"/>
        <v>56.790000000000006</v>
      </c>
      <c r="BQ2" s="33">
        <f t="shared" si="0"/>
        <v>39.93</v>
      </c>
      <c r="BR2" s="33">
        <f t="shared" si="0"/>
        <v>0</v>
      </c>
      <c r="BS2" s="33">
        <f t="shared" si="0"/>
        <v>0</v>
      </c>
      <c r="BT2" s="33">
        <f t="shared" si="0"/>
        <v>0</v>
      </c>
      <c r="BU2" s="35">
        <f t="shared" si="0"/>
        <v>0</v>
      </c>
      <c r="BV2" s="27"/>
      <c r="BW2" t="s">
        <v>484</v>
      </c>
      <c r="BX2">
        <f>IF(MIN(BD3:BQ3)&lt;0,ABS(MIN(BD3:BQ3))*100,MAX(BD3:BQ3))</f>
        <v>30.57</v>
      </c>
      <c r="BY2" s="29"/>
    </row>
    <row r="3" spans="1:79" ht="15.75" thickBot="1" x14ac:dyDescent="0.3">
      <c r="BD3" s="24">
        <f t="shared" ref="BD3:BU3" si="1">$BX$1-BD2</f>
        <v>0.42000000000000171</v>
      </c>
      <c r="BE3" s="25">
        <f t="shared" si="1"/>
        <v>0.48000000000000398</v>
      </c>
      <c r="BF3" s="25">
        <f t="shared" si="1"/>
        <v>4.9999999999997158E-2</v>
      </c>
      <c r="BG3" s="25">
        <f t="shared" si="1"/>
        <v>9.0000000000003411E-2</v>
      </c>
      <c r="BH3" s="25">
        <f t="shared" si="1"/>
        <v>4.9999999999997158E-2</v>
      </c>
      <c r="BI3" s="25">
        <f t="shared" si="1"/>
        <v>0.28000000000000114</v>
      </c>
      <c r="BJ3" s="25">
        <f t="shared" si="1"/>
        <v>0.31000000000000227</v>
      </c>
      <c r="BK3" s="25">
        <f t="shared" si="1"/>
        <v>0.39000000000000057</v>
      </c>
      <c r="BL3" s="25">
        <f t="shared" si="1"/>
        <v>0.12000000000000455</v>
      </c>
      <c r="BM3" s="25">
        <f t="shared" si="1"/>
        <v>0.14000000000001478</v>
      </c>
      <c r="BN3" s="25">
        <f t="shared" si="1"/>
        <v>0.70999999999999375</v>
      </c>
      <c r="BO3" s="25">
        <f t="shared" si="1"/>
        <v>0.55999999999998806</v>
      </c>
      <c r="BP3" s="25">
        <f t="shared" si="1"/>
        <v>13.709999999999994</v>
      </c>
      <c r="BQ3" s="25">
        <f t="shared" si="1"/>
        <v>30.57</v>
      </c>
      <c r="BR3" s="25">
        <f t="shared" si="1"/>
        <v>70.5</v>
      </c>
      <c r="BS3" s="25">
        <f t="shared" si="1"/>
        <v>70.5</v>
      </c>
      <c r="BT3" s="25">
        <f t="shared" si="1"/>
        <v>70.5</v>
      </c>
      <c r="BU3" s="36">
        <f t="shared" si="1"/>
        <v>70.5</v>
      </c>
      <c r="BV3" s="27"/>
    </row>
    <row r="4" spans="1:79" s="13" customFormat="1" ht="15.75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6" t="s">
        <v>7</v>
      </c>
      <c r="I4" s="10" t="s">
        <v>8</v>
      </c>
      <c r="J4" s="10" t="s">
        <v>9</v>
      </c>
      <c r="K4" s="10" t="s">
        <v>466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16</v>
      </c>
      <c r="S4" s="10" t="s">
        <v>17</v>
      </c>
      <c r="T4" s="10" t="s">
        <v>18</v>
      </c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23</v>
      </c>
      <c r="Z4" s="10" t="s">
        <v>24</v>
      </c>
      <c r="AA4" s="10" t="s">
        <v>25</v>
      </c>
      <c r="AB4" s="10" t="s">
        <v>26</v>
      </c>
      <c r="AC4" s="10" t="s">
        <v>27</v>
      </c>
      <c r="AD4" s="10" t="s">
        <v>28</v>
      </c>
      <c r="AE4" s="10" t="s">
        <v>29</v>
      </c>
      <c r="AF4" s="10" t="s">
        <v>30</v>
      </c>
      <c r="AG4" s="10" t="s">
        <v>31</v>
      </c>
      <c r="AH4" s="10" t="s">
        <v>32</v>
      </c>
      <c r="AI4" s="10" t="s">
        <v>33</v>
      </c>
      <c r="AJ4" s="10" t="s">
        <v>34</v>
      </c>
      <c r="AK4" s="10" t="s">
        <v>35</v>
      </c>
      <c r="AL4" s="10" t="s">
        <v>36</v>
      </c>
      <c r="AM4" s="10" t="s">
        <v>37</v>
      </c>
      <c r="AN4" s="10" t="s">
        <v>459</v>
      </c>
      <c r="AO4" s="11" t="s">
        <v>460</v>
      </c>
      <c r="AP4" s="12" t="s">
        <v>388</v>
      </c>
      <c r="AQ4" s="12" t="s">
        <v>461</v>
      </c>
      <c r="AR4" s="12" t="s">
        <v>462</v>
      </c>
      <c r="AS4" s="12" t="s">
        <v>463</v>
      </c>
      <c r="AT4" s="12" t="s">
        <v>467</v>
      </c>
      <c r="AU4" s="12" t="s">
        <v>468</v>
      </c>
      <c r="AV4" s="12" t="s">
        <v>464</v>
      </c>
      <c r="AW4" s="14" t="s">
        <v>465</v>
      </c>
      <c r="AX4" s="10" t="s">
        <v>38</v>
      </c>
      <c r="AY4" s="6" t="s">
        <v>39</v>
      </c>
      <c r="AZ4" s="10" t="s">
        <v>40</v>
      </c>
      <c r="BB4" s="13">
        <v>1</v>
      </c>
    </row>
    <row r="5" spans="1:79" ht="18.75" customHeight="1" x14ac:dyDescent="0.25">
      <c r="A5" s="1">
        <v>95290649</v>
      </c>
      <c r="B5" s="2" t="s">
        <v>86</v>
      </c>
      <c r="C5" s="2" t="s">
        <v>306</v>
      </c>
      <c r="D5" s="2" t="s">
        <v>87</v>
      </c>
      <c r="E5" s="3" t="s">
        <v>41</v>
      </c>
      <c r="F5" s="3">
        <v>42383</v>
      </c>
      <c r="G5" s="4" t="s">
        <v>91</v>
      </c>
      <c r="H5" s="38">
        <f>BB5</f>
        <v>1</v>
      </c>
      <c r="I5" s="2" t="s">
        <v>323</v>
      </c>
      <c r="J5" s="1">
        <v>10</v>
      </c>
      <c r="K5" s="1" t="s">
        <v>442</v>
      </c>
      <c r="L5" s="1">
        <v>20</v>
      </c>
      <c r="M5" s="2" t="s">
        <v>285</v>
      </c>
      <c r="N5" s="2" t="s">
        <v>84</v>
      </c>
      <c r="O5" s="1">
        <v>3636</v>
      </c>
      <c r="P5" s="1">
        <v>3636</v>
      </c>
      <c r="Q5" s="1">
        <v>303</v>
      </c>
      <c r="R5" s="3">
        <v>42365</v>
      </c>
      <c r="S5" s="2" t="s">
        <v>45</v>
      </c>
      <c r="T5" s="3">
        <v>42382</v>
      </c>
      <c r="U5" s="3" t="s">
        <v>41</v>
      </c>
      <c r="V5" s="2" t="s">
        <v>42</v>
      </c>
      <c r="W5" s="2" t="s">
        <v>324</v>
      </c>
      <c r="X5" s="3">
        <v>42358</v>
      </c>
      <c r="Y5" s="5">
        <v>42370</v>
      </c>
      <c r="Z5" s="2" t="s">
        <v>41</v>
      </c>
      <c r="AA5" s="2" t="s">
        <v>44</v>
      </c>
      <c r="AB5" s="2" t="s">
        <v>58</v>
      </c>
      <c r="AC5" s="1">
        <v>384665</v>
      </c>
      <c r="AD5" s="2" t="s">
        <v>311</v>
      </c>
      <c r="AE5" s="2" t="s">
        <v>90</v>
      </c>
      <c r="AF5" s="1">
        <v>4503656288</v>
      </c>
      <c r="AG5" s="1">
        <v>30</v>
      </c>
      <c r="AH5" s="1">
        <v>3636</v>
      </c>
      <c r="AI5" s="2" t="s">
        <v>45</v>
      </c>
      <c r="AJ5" s="3" t="s">
        <v>41</v>
      </c>
      <c r="AK5" s="3">
        <v>42358</v>
      </c>
      <c r="AL5" s="3">
        <v>42388</v>
      </c>
      <c r="AM5" s="3">
        <v>42365</v>
      </c>
      <c r="AN5" s="3">
        <v>42372</v>
      </c>
      <c r="AO5" s="9">
        <v>7</v>
      </c>
      <c r="AP5" s="3">
        <v>42384</v>
      </c>
      <c r="AQ5" s="3">
        <v>42351</v>
      </c>
      <c r="AR5" s="3" t="s">
        <v>41</v>
      </c>
      <c r="AS5" s="3" t="s">
        <v>391</v>
      </c>
      <c r="AT5" s="3" t="s">
        <v>41</v>
      </c>
      <c r="AU5" s="3" t="s">
        <v>41</v>
      </c>
      <c r="AV5" s="3" t="s">
        <v>390</v>
      </c>
      <c r="AW5" s="15" t="s">
        <v>477</v>
      </c>
      <c r="AX5" s="3" t="s">
        <v>41</v>
      </c>
      <c r="AY5" s="17">
        <v>35.28</v>
      </c>
      <c r="AZ5" s="2" t="s">
        <v>54</v>
      </c>
      <c r="BB5" s="30">
        <f t="array" ref="BB5">IF(AW5="",MIN((IF($BD2:$BU2+AY5&lt;$BX$1,1,9^9)*($BD$1:$BU$1))),
INT(IF(SUMIF($AW$4:AW4,AW5,$AY$4:AY4)&gt;$BX$1,MAX($BB$4:BB4,)+1,
IF(SUMIF($BB$4:BB4,BB4,$AY$4:AY4)+SUMIF($AW$4:AW61,AW5,$AY$4:AY61)-SUMIF($AW$4:AW4,AW5,$AY$4:AY4)&gt;$BX$1,MAX($BB$4:BB4,)+1,BB4
))))</f>
        <v>1</v>
      </c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</row>
    <row r="6" spans="1:79" x14ac:dyDescent="0.25">
      <c r="A6" s="1">
        <v>95159415</v>
      </c>
      <c r="B6" s="2" t="s">
        <v>86</v>
      </c>
      <c r="C6" s="2" t="s">
        <v>283</v>
      </c>
      <c r="D6" s="2" t="s">
        <v>87</v>
      </c>
      <c r="E6" s="3" t="s">
        <v>41</v>
      </c>
      <c r="F6" s="3">
        <v>42377</v>
      </c>
      <c r="G6" s="4" t="s">
        <v>91</v>
      </c>
      <c r="H6" s="38">
        <f t="shared" ref="H6:H69" si="2">BB6</f>
        <v>1</v>
      </c>
      <c r="I6" s="2" t="s">
        <v>284</v>
      </c>
      <c r="J6" s="1">
        <v>10</v>
      </c>
      <c r="K6" s="1" t="s">
        <v>436</v>
      </c>
      <c r="L6" s="1">
        <v>20</v>
      </c>
      <c r="M6" s="2" t="s">
        <v>285</v>
      </c>
      <c r="N6" s="2" t="s">
        <v>84</v>
      </c>
      <c r="O6" s="1">
        <v>3120</v>
      </c>
      <c r="P6" s="1">
        <v>3120</v>
      </c>
      <c r="Q6" s="1">
        <v>520</v>
      </c>
      <c r="R6" s="3">
        <v>42359</v>
      </c>
      <c r="S6" s="2" t="s">
        <v>45</v>
      </c>
      <c r="T6" s="3">
        <v>42376</v>
      </c>
      <c r="U6" s="3">
        <v>42359</v>
      </c>
      <c r="V6" s="2" t="s">
        <v>42</v>
      </c>
      <c r="W6" s="2" t="s">
        <v>286</v>
      </c>
      <c r="X6" s="3">
        <v>42358</v>
      </c>
      <c r="Y6" s="5">
        <v>42370</v>
      </c>
      <c r="Z6" s="2" t="s">
        <v>41</v>
      </c>
      <c r="AA6" s="2" t="s">
        <v>44</v>
      </c>
      <c r="AB6" s="2" t="s">
        <v>58</v>
      </c>
      <c r="AC6" s="1">
        <v>384665</v>
      </c>
      <c r="AD6" s="2" t="s">
        <v>287</v>
      </c>
      <c r="AE6" s="2" t="s">
        <v>90</v>
      </c>
      <c r="AF6" s="1">
        <v>4503656288</v>
      </c>
      <c r="AG6" s="1">
        <v>20</v>
      </c>
      <c r="AH6" s="1">
        <v>3120</v>
      </c>
      <c r="AI6" s="2" t="s">
        <v>45</v>
      </c>
      <c r="AJ6" s="3" t="s">
        <v>41</v>
      </c>
      <c r="AK6" s="3">
        <v>42358</v>
      </c>
      <c r="AL6" s="3">
        <v>42388</v>
      </c>
      <c r="AM6" s="3">
        <v>42359</v>
      </c>
      <c r="AN6" s="3">
        <v>42370</v>
      </c>
      <c r="AO6" s="9">
        <v>5</v>
      </c>
      <c r="AP6" s="3">
        <v>42378</v>
      </c>
      <c r="AQ6" s="3">
        <v>42351</v>
      </c>
      <c r="AR6" s="3" t="s">
        <v>41</v>
      </c>
      <c r="AS6" s="3" t="s">
        <v>392</v>
      </c>
      <c r="AT6" s="3" t="s">
        <v>41</v>
      </c>
      <c r="AU6" s="3" t="s">
        <v>41</v>
      </c>
      <c r="AV6" s="3" t="s">
        <v>390</v>
      </c>
      <c r="AW6" s="15" t="s">
        <v>477</v>
      </c>
      <c r="AX6" s="3" t="s">
        <v>41</v>
      </c>
      <c r="AY6" s="17">
        <v>29.04</v>
      </c>
      <c r="AZ6" s="2" t="s">
        <v>54</v>
      </c>
      <c r="BB6" s="30">
        <f t="array" ref="BB6">IF(AW6="",MIN((IF($BD3:$BU3+AY6&lt;$BX$1,1,9^9)*($BD$1:$BU$1))),
INT(IF(SUMIF($AW$4:AW5,AW6,$AY$4:AY5)&gt;$BX$1,MAX($BB$4:BB5,)+1,
IF(SUMIF($BB$4:BB5,BB5,$AY$4:AY5)+SUMIF($AW$4:AW62,AW6,$AY$4:AY62)-SUMIF($AW$4:AW5,AW6,$AY$4:AY5)&gt;$BX$1,MAX($BB$4:BB5,)+1,BB5
))))</f>
        <v>1</v>
      </c>
      <c r="BD6" s="37">
        <f>SUMPRODUCT(($BB$5:$BB5=BD$1)*($AY$5:$AY5))</f>
        <v>35.28</v>
      </c>
      <c r="BE6" s="37">
        <f>SUMPRODUCT(($BB$5:$BB5=BE$1)*($AY$5:$AY5))</f>
        <v>0</v>
      </c>
      <c r="BF6" s="37">
        <f>SUMPRODUCT(($BB$5:$BB5=BF$1)*($AY$5:$AY5))</f>
        <v>0</v>
      </c>
      <c r="BG6" s="37">
        <f>SUMPRODUCT(($BB$5:$BB5=BG$1)*($AY$5:$AY5))</f>
        <v>0</v>
      </c>
      <c r="BH6" s="37">
        <f>SUMPRODUCT(($BB$5:$BB5=BH$1)*($AY$5:$AY5))</f>
        <v>0</v>
      </c>
      <c r="BI6" s="37">
        <f>SUMPRODUCT(($BB$5:$BB5=BI$1)*($AY$5:$AY5))</f>
        <v>0</v>
      </c>
      <c r="BJ6" s="37">
        <f>SUMPRODUCT(($BB$5:$BB5=BJ$1)*($AY$5:$AY5))</f>
        <v>0</v>
      </c>
      <c r="BK6" s="37">
        <f>SUMPRODUCT(($BB$5:$BB5=BK$1)*($AY$5:$AY5))</f>
        <v>0</v>
      </c>
      <c r="BL6" s="37">
        <f>SUMPRODUCT(($BB$5:$BB5=BL$1)*($AY$5:$AY5))</f>
        <v>0</v>
      </c>
      <c r="BM6" s="37">
        <f>SUMPRODUCT(($BB$5:$BB5=BM$1)*($AY$5:$AY5))</f>
        <v>0</v>
      </c>
      <c r="BN6" s="37">
        <f>SUMPRODUCT(($BB$5:$BB5=BN$1)*($AY$5:$AY5))</f>
        <v>0</v>
      </c>
      <c r="BO6" s="37">
        <f>SUMPRODUCT(($BB$5:$BB5=BO$1)*($AY$5:$AY5))</f>
        <v>0</v>
      </c>
      <c r="BP6" s="37">
        <f>SUMPRODUCT(($BB$5:$BB5=BP$1)*($AY$5:$AY5))</f>
        <v>0</v>
      </c>
      <c r="BQ6" s="37">
        <f>SUMPRODUCT(($BB$5:$BB5=BQ$1)*($AY$5:$AY5))</f>
        <v>0</v>
      </c>
      <c r="BR6" s="37">
        <f>SUMPRODUCT(($BB$5:$BB5=BR$1)*($AY$5:$AY5))</f>
        <v>0</v>
      </c>
      <c r="BS6" s="37">
        <f>SUMPRODUCT(($BB$5:$BB5=BS$1)*($AY$5:$AY5))</f>
        <v>0</v>
      </c>
      <c r="BT6" s="37">
        <f>SUMPRODUCT(($BB$5:$BB5=BT$1)*($AY$5:$AY5))</f>
        <v>0</v>
      </c>
      <c r="BU6" s="37">
        <f>SUMPRODUCT(($BB$5:$BB5=BU$1)*($AY$5:$AY5))</f>
        <v>0</v>
      </c>
    </row>
    <row r="7" spans="1:79" x14ac:dyDescent="0.25">
      <c r="A7" s="1">
        <v>95198144</v>
      </c>
      <c r="B7" s="2" t="s">
        <v>86</v>
      </c>
      <c r="C7" s="2" t="s">
        <v>288</v>
      </c>
      <c r="D7" s="2" t="s">
        <v>87</v>
      </c>
      <c r="E7" s="3" t="s">
        <v>41</v>
      </c>
      <c r="F7" s="3">
        <v>42377</v>
      </c>
      <c r="G7" s="4" t="s">
        <v>91</v>
      </c>
      <c r="H7" s="38">
        <f t="shared" si="2"/>
        <v>1</v>
      </c>
      <c r="I7" s="2" t="s">
        <v>294</v>
      </c>
      <c r="J7" s="1">
        <v>10</v>
      </c>
      <c r="K7" s="1" t="s">
        <v>425</v>
      </c>
      <c r="L7" s="1">
        <v>10</v>
      </c>
      <c r="M7" s="2" t="s">
        <v>78</v>
      </c>
      <c r="N7" s="2" t="s">
        <v>53</v>
      </c>
      <c r="O7" s="1">
        <v>3168</v>
      </c>
      <c r="P7" s="1">
        <v>3168</v>
      </c>
      <c r="Q7" s="1">
        <v>40</v>
      </c>
      <c r="R7" s="3">
        <v>42358</v>
      </c>
      <c r="S7" s="2" t="s">
        <v>45</v>
      </c>
      <c r="T7" s="3">
        <v>42376</v>
      </c>
      <c r="U7" s="3">
        <v>42358</v>
      </c>
      <c r="V7" s="2" t="s">
        <v>42</v>
      </c>
      <c r="W7" s="2" t="s">
        <v>79</v>
      </c>
      <c r="X7" s="3">
        <v>42358</v>
      </c>
      <c r="Y7" s="5">
        <v>42370</v>
      </c>
      <c r="Z7" s="2" t="s">
        <v>41</v>
      </c>
      <c r="AA7" s="2" t="s">
        <v>44</v>
      </c>
      <c r="AB7" s="2" t="s">
        <v>58</v>
      </c>
      <c r="AC7" s="1">
        <v>384665</v>
      </c>
      <c r="AD7" s="2" t="s">
        <v>293</v>
      </c>
      <c r="AE7" s="2" t="s">
        <v>92</v>
      </c>
      <c r="AF7" s="1">
        <v>4503637518</v>
      </c>
      <c r="AG7" s="1">
        <v>10</v>
      </c>
      <c r="AH7" s="1">
        <v>3168</v>
      </c>
      <c r="AI7" s="2" t="s">
        <v>45</v>
      </c>
      <c r="AJ7" s="3" t="s">
        <v>41</v>
      </c>
      <c r="AK7" s="3">
        <v>42358</v>
      </c>
      <c r="AL7" s="3">
        <v>42388</v>
      </c>
      <c r="AM7" s="3">
        <v>42358</v>
      </c>
      <c r="AN7" s="3">
        <v>42370</v>
      </c>
      <c r="AO7" s="9">
        <v>5</v>
      </c>
      <c r="AP7" s="3">
        <v>42378</v>
      </c>
      <c r="AQ7" s="3">
        <v>42358</v>
      </c>
      <c r="AR7" s="3" t="s">
        <v>41</v>
      </c>
      <c r="AS7" s="3" t="s">
        <v>391</v>
      </c>
      <c r="AT7" s="3" t="s">
        <v>41</v>
      </c>
      <c r="AU7" s="3" t="s">
        <v>41</v>
      </c>
      <c r="AV7" s="3" t="s">
        <v>390</v>
      </c>
      <c r="AW7" s="15" t="s">
        <v>476</v>
      </c>
      <c r="AX7" s="3" t="s">
        <v>41</v>
      </c>
      <c r="AY7" s="17">
        <v>2.4</v>
      </c>
      <c r="AZ7" s="2" t="s">
        <v>52</v>
      </c>
      <c r="BB7" s="30">
        <f t="array" ref="BB7">IF(AW7="",MIN((IF($BD7:$BU7+AY7&lt;$BX$1,1,9^9)*($BD$1:$BU$1))),
INT(IF(SUMIF($AW$4:AW6,AW7,$AY$4:AY6)&gt;$BX$1,MAX($BB$4:BB6,)+1,
IF(SUMIF($BB$4:BB6,BB6,$AY$4:AY6)+SUMIF($AW$4:AW63,AW7,$AY$4:AY63)-SUMIF($AW$4:AW6,AW7,$AY$4:AY6)&gt;$BX$1,MAX($BB$4:BB6,)+1,BB6
))))</f>
        <v>1</v>
      </c>
      <c r="BD7" s="37">
        <f>SUMPRODUCT(($BB$5:$BB6=BD$1)*($AY$5:$AY6))</f>
        <v>64.319999999999993</v>
      </c>
      <c r="BE7" s="37">
        <f>SUMPRODUCT(($BB$5:$BB6=BE$1)*($AY$5:$AY6))</f>
        <v>0</v>
      </c>
      <c r="BF7" s="37">
        <f>SUMPRODUCT(($BB$5:$BB6=BF$1)*($AY$5:$AY6))</f>
        <v>0</v>
      </c>
      <c r="BG7" s="37">
        <f>SUMPRODUCT(($BB$5:$BB6=BG$1)*($AY$5:$AY6))</f>
        <v>0</v>
      </c>
      <c r="BH7" s="37">
        <f>SUMPRODUCT(($BB$5:$BB6=BH$1)*($AY$5:$AY6))</f>
        <v>0</v>
      </c>
      <c r="BI7" s="37">
        <f>SUMPRODUCT(($BB$5:$BB6=BI$1)*($AY$5:$AY6))</f>
        <v>0</v>
      </c>
      <c r="BJ7" s="37">
        <f>SUMPRODUCT(($BB$5:$BB6=BJ$1)*($AY$5:$AY6))</f>
        <v>0</v>
      </c>
      <c r="BK7" s="37">
        <f>SUMPRODUCT(($BB$5:$BB6=BK$1)*($AY$5:$AY6))</f>
        <v>0</v>
      </c>
      <c r="BL7" s="37">
        <f>SUMPRODUCT(($BB$5:$BB6=BL$1)*($AY$5:$AY6))</f>
        <v>0</v>
      </c>
      <c r="BM7" s="37">
        <f>SUMPRODUCT(($BB$5:$BB6=BM$1)*($AY$5:$AY6))</f>
        <v>0</v>
      </c>
      <c r="BN7" s="37">
        <f>SUMPRODUCT(($BB$5:$BB6=BN$1)*($AY$5:$AY6))</f>
        <v>0</v>
      </c>
      <c r="BO7" s="37">
        <f>SUMPRODUCT(($BB$5:$BB6=BO$1)*($AY$5:$AY6))</f>
        <v>0</v>
      </c>
      <c r="BP7" s="37">
        <f>SUMPRODUCT(($BB$5:$BB6=BP$1)*($AY$5:$AY6))</f>
        <v>0</v>
      </c>
      <c r="BQ7" s="37">
        <f>SUMPRODUCT(($BB$5:$BB6=BQ$1)*($AY$5:$AY6))</f>
        <v>0</v>
      </c>
      <c r="BR7" s="37">
        <f>SUMPRODUCT(($BB$5:$BB6=BR$1)*($AY$5:$AY6))</f>
        <v>0</v>
      </c>
      <c r="BS7" s="37">
        <f>SUMPRODUCT(($BB$5:$BB6=BS$1)*($AY$5:$AY6))</f>
        <v>0</v>
      </c>
      <c r="BT7" s="37">
        <f>SUMPRODUCT(($BB$5:$BB6=BT$1)*($AY$5:$AY6))</f>
        <v>0</v>
      </c>
      <c r="BU7" s="37">
        <f>SUMPRODUCT(($BB$5:$BB6=BU$1)*($AY$5:$AY6))</f>
        <v>0</v>
      </c>
    </row>
    <row r="8" spans="1:79" x14ac:dyDescent="0.25">
      <c r="A8" s="1">
        <v>94544635</v>
      </c>
      <c r="B8" s="2" t="s">
        <v>86</v>
      </c>
      <c r="C8" s="2" t="s">
        <v>258</v>
      </c>
      <c r="D8" s="2" t="s">
        <v>87</v>
      </c>
      <c r="E8" s="3">
        <v>42352</v>
      </c>
      <c r="F8" s="3">
        <v>42377</v>
      </c>
      <c r="G8" s="4" t="s">
        <v>91</v>
      </c>
      <c r="H8" s="38">
        <f t="shared" si="2"/>
        <v>1</v>
      </c>
      <c r="I8" s="2" t="s">
        <v>259</v>
      </c>
      <c r="J8" s="1">
        <v>10</v>
      </c>
      <c r="K8" s="1" t="s">
        <v>424</v>
      </c>
      <c r="L8" s="1">
        <v>10</v>
      </c>
      <c r="M8" s="2" t="s">
        <v>78</v>
      </c>
      <c r="N8" s="2" t="s">
        <v>53</v>
      </c>
      <c r="O8" s="1">
        <v>1944</v>
      </c>
      <c r="P8" s="1">
        <v>1944</v>
      </c>
      <c r="Q8" s="1">
        <v>26</v>
      </c>
      <c r="R8" s="3">
        <v>42346</v>
      </c>
      <c r="S8" s="2" t="s">
        <v>45</v>
      </c>
      <c r="T8" s="3">
        <v>42370</v>
      </c>
      <c r="U8" s="3">
        <v>42346</v>
      </c>
      <c r="V8" s="2" t="s">
        <v>42</v>
      </c>
      <c r="W8" s="2" t="s">
        <v>260</v>
      </c>
      <c r="X8" s="3">
        <v>42358</v>
      </c>
      <c r="Y8" s="5">
        <v>42370</v>
      </c>
      <c r="Z8" s="2" t="s">
        <v>41</v>
      </c>
      <c r="AA8" s="2" t="s">
        <v>44</v>
      </c>
      <c r="AB8" s="2" t="s">
        <v>58</v>
      </c>
      <c r="AC8" s="1">
        <v>384665</v>
      </c>
      <c r="AD8" s="2" t="s">
        <v>261</v>
      </c>
      <c r="AE8" s="2" t="s">
        <v>92</v>
      </c>
      <c r="AF8" s="1">
        <v>4503637517</v>
      </c>
      <c r="AG8" s="1">
        <v>10</v>
      </c>
      <c r="AH8" s="1">
        <v>1944</v>
      </c>
      <c r="AI8" s="2" t="s">
        <v>45</v>
      </c>
      <c r="AJ8" s="3" t="s">
        <v>41</v>
      </c>
      <c r="AK8" s="3">
        <v>42358</v>
      </c>
      <c r="AL8" s="3">
        <v>42388</v>
      </c>
      <c r="AM8" s="3">
        <v>42346</v>
      </c>
      <c r="AN8" s="3">
        <v>42370</v>
      </c>
      <c r="AO8" s="9">
        <v>5</v>
      </c>
      <c r="AP8" s="3">
        <v>42378</v>
      </c>
      <c r="AQ8" s="3">
        <v>42358</v>
      </c>
      <c r="AR8" s="3" t="s">
        <v>41</v>
      </c>
      <c r="AS8" s="3" t="s">
        <v>392</v>
      </c>
      <c r="AT8" s="3" t="s">
        <v>41</v>
      </c>
      <c r="AU8" s="3" t="s">
        <v>41</v>
      </c>
      <c r="AV8" s="3" t="s">
        <v>390</v>
      </c>
      <c r="AW8" s="15" t="s">
        <v>476</v>
      </c>
      <c r="AX8" s="3">
        <v>42349</v>
      </c>
      <c r="AY8" s="17">
        <v>1.56</v>
      </c>
      <c r="AZ8" s="2" t="s">
        <v>52</v>
      </c>
      <c r="BB8" s="30">
        <f t="array" ref="BB8">IF(AW8="",MIN((IF($BD8:$BU8+AY8&lt;$BX$1,1,9^9)*($BD$1:$BU$1))),
INT(IF(SUMIF($AW$4:AW7,AW8,$AY$4:AY7)&gt;$BX$1,MAX($BB$4:BB7,)+1,
IF(SUMIF($BB$4:BB7,BB7,$AY$4:AY7)+SUMIF($AW$4:AW64,AW8,$AY$4:AY64)-SUMIF($AW$4:AW7,AW8,$AY$4:AY7)&gt;$BX$1,MAX($BB$4:BB7,)+1,BB7
))))</f>
        <v>1</v>
      </c>
      <c r="BD8" s="37">
        <f>SUMPRODUCT(($BB$5:$BB7=BD$1)*($AY$5:$AY7))</f>
        <v>66.72</v>
      </c>
      <c r="BE8" s="37">
        <f>SUMPRODUCT(($BB$5:$BB7=BE$1)*($AY$5:$AY7))</f>
        <v>0</v>
      </c>
      <c r="BF8" s="37">
        <f>SUMPRODUCT(($BB$5:$BB7=BF$1)*($AY$5:$AY7))</f>
        <v>0</v>
      </c>
      <c r="BG8" s="37">
        <f>SUMPRODUCT(($BB$5:$BB7=BG$1)*($AY$5:$AY7))</f>
        <v>0</v>
      </c>
      <c r="BH8" s="37">
        <f>SUMPRODUCT(($BB$5:$BB7=BH$1)*($AY$5:$AY7))</f>
        <v>0</v>
      </c>
      <c r="BI8" s="37">
        <f>SUMPRODUCT(($BB$5:$BB7=BI$1)*($AY$5:$AY7))</f>
        <v>0</v>
      </c>
      <c r="BJ8" s="37">
        <f>SUMPRODUCT(($BB$5:$BB7=BJ$1)*($AY$5:$AY7))</f>
        <v>0</v>
      </c>
      <c r="BK8" s="37">
        <f>SUMPRODUCT(($BB$5:$BB7=BK$1)*($AY$5:$AY7))</f>
        <v>0</v>
      </c>
      <c r="BL8" s="37">
        <f>SUMPRODUCT(($BB$5:$BB7=BL$1)*($AY$5:$AY7))</f>
        <v>0</v>
      </c>
      <c r="BM8" s="37">
        <f>SUMPRODUCT(($BB$5:$BB7=BM$1)*($AY$5:$AY7))</f>
        <v>0</v>
      </c>
      <c r="BN8" s="37">
        <f>SUMPRODUCT(($BB$5:$BB7=BN$1)*($AY$5:$AY7))</f>
        <v>0</v>
      </c>
      <c r="BO8" s="37">
        <f>SUMPRODUCT(($BB$5:$BB7=BO$1)*($AY$5:$AY7))</f>
        <v>0</v>
      </c>
      <c r="BP8" s="37">
        <f>SUMPRODUCT(($BB$5:$BB7=BP$1)*($AY$5:$AY7))</f>
        <v>0</v>
      </c>
      <c r="BQ8" s="37">
        <f>SUMPRODUCT(($BB$5:$BB7=BQ$1)*($AY$5:$AY7))</f>
        <v>0</v>
      </c>
      <c r="BR8" s="37">
        <f>SUMPRODUCT(($BB$5:$BB7=BR$1)*($AY$5:$AY7))</f>
        <v>0</v>
      </c>
      <c r="BS8" s="37">
        <f>SUMPRODUCT(($BB$5:$BB7=BS$1)*($AY$5:$AY7))</f>
        <v>0</v>
      </c>
      <c r="BT8" s="37">
        <f>SUMPRODUCT(($BB$5:$BB7=BT$1)*($AY$5:$AY7))</f>
        <v>0</v>
      </c>
      <c r="BU8" s="37">
        <f>SUMPRODUCT(($BB$5:$BB7=BU$1)*($AY$5:$AY7))</f>
        <v>0</v>
      </c>
    </row>
    <row r="9" spans="1:79" x14ac:dyDescent="0.25">
      <c r="A9" s="1">
        <v>95618472</v>
      </c>
      <c r="B9" s="2" t="s">
        <v>86</v>
      </c>
      <c r="C9" s="2" t="s">
        <v>342</v>
      </c>
      <c r="D9" s="2" t="s">
        <v>87</v>
      </c>
      <c r="E9" s="3" t="s">
        <v>41</v>
      </c>
      <c r="F9" s="3">
        <v>42383</v>
      </c>
      <c r="G9" s="4" t="s">
        <v>91</v>
      </c>
      <c r="H9" s="38">
        <f t="shared" si="2"/>
        <v>2</v>
      </c>
      <c r="I9" s="2" t="s">
        <v>352</v>
      </c>
      <c r="J9" s="1">
        <v>10</v>
      </c>
      <c r="K9" s="1" t="s">
        <v>418</v>
      </c>
      <c r="L9" s="1">
        <v>20</v>
      </c>
      <c r="M9" s="2" t="s">
        <v>338</v>
      </c>
      <c r="N9" s="2" t="s">
        <v>339</v>
      </c>
      <c r="O9" s="1">
        <v>3732</v>
      </c>
      <c r="P9" s="1">
        <v>3732</v>
      </c>
      <c r="Q9" s="1">
        <v>622</v>
      </c>
      <c r="R9" s="3">
        <v>42365</v>
      </c>
      <c r="S9" s="2" t="s">
        <v>45</v>
      </c>
      <c r="T9" s="3">
        <v>42391</v>
      </c>
      <c r="U9" s="3" t="s">
        <v>41</v>
      </c>
      <c r="V9" s="2" t="s">
        <v>42</v>
      </c>
      <c r="W9" s="2" t="s">
        <v>353</v>
      </c>
      <c r="X9" s="3">
        <v>42410</v>
      </c>
      <c r="Y9" s="5">
        <v>42401</v>
      </c>
      <c r="Z9" s="2" t="s">
        <v>41</v>
      </c>
      <c r="AA9" s="2" t="s">
        <v>44</v>
      </c>
      <c r="AB9" s="2" t="s">
        <v>43</v>
      </c>
      <c r="AC9" s="1">
        <v>223116</v>
      </c>
      <c r="AD9" s="2" t="s">
        <v>347</v>
      </c>
      <c r="AE9" s="2" t="s">
        <v>89</v>
      </c>
      <c r="AF9" s="1">
        <v>4503721819</v>
      </c>
      <c r="AG9" s="1">
        <v>200</v>
      </c>
      <c r="AH9" s="1">
        <v>3732</v>
      </c>
      <c r="AI9" s="2" t="s">
        <v>45</v>
      </c>
      <c r="AJ9" s="3" t="s">
        <v>41</v>
      </c>
      <c r="AK9" s="3">
        <v>42410</v>
      </c>
      <c r="AL9" s="3">
        <v>42419</v>
      </c>
      <c r="AM9" s="3">
        <v>42365</v>
      </c>
      <c r="AN9" s="3">
        <v>42372</v>
      </c>
      <c r="AO9" s="9">
        <v>7</v>
      </c>
      <c r="AP9" s="3">
        <v>42384</v>
      </c>
      <c r="AQ9" s="3">
        <v>42393</v>
      </c>
      <c r="AR9" s="3" t="s">
        <v>41</v>
      </c>
      <c r="AS9" s="3" t="s">
        <v>392</v>
      </c>
      <c r="AT9" s="3" t="s">
        <v>41</v>
      </c>
      <c r="AU9" s="3" t="s">
        <v>41</v>
      </c>
      <c r="AV9" s="3" t="s">
        <v>390</v>
      </c>
      <c r="AW9" s="15" t="s">
        <v>475</v>
      </c>
      <c r="AX9" s="3" t="s">
        <v>41</v>
      </c>
      <c r="AY9" s="17">
        <v>33.35</v>
      </c>
      <c r="AZ9" s="2" t="s">
        <v>46</v>
      </c>
      <c r="BB9" s="30">
        <f t="array" ref="BB9">IF(AW9="",MIN((IF($BD9:$BU9+AY9&lt;$BX$1,1,9^9)*($BD$1:$BU$1))),
INT(IF(SUMIF($AW$4:AW8,AW9,$AY$4:AY8)&gt;$BX$1,MAX($BB$4:BB8,)+1,
IF(SUMIF($BB$4:BB8,BB8,$AY$4:AY8)+SUMIF($AW$4:AW65,AW9,$AY$4:AY65)-SUMIF($AW$4:AW8,AW9,$AY$4:AY8)&gt;$BX$1,MAX($BB$4:BB8,)+1,BB8
))))</f>
        <v>2</v>
      </c>
      <c r="BD9" s="37">
        <f>SUMPRODUCT(($BB$5:$BB8=BD$1)*($AY$5:$AY8))</f>
        <v>68.28</v>
      </c>
      <c r="BE9" s="37">
        <f>SUMPRODUCT(($BB$5:$BB8=BE$1)*($AY$5:$AY8))</f>
        <v>0</v>
      </c>
      <c r="BF9" s="37">
        <f>SUMPRODUCT(($BB$5:$BB8=BF$1)*($AY$5:$AY8))</f>
        <v>0</v>
      </c>
      <c r="BG9" s="37">
        <f>SUMPRODUCT(($BB$5:$BB8=BG$1)*($AY$5:$AY8))</f>
        <v>0</v>
      </c>
      <c r="BH9" s="37">
        <f>SUMPRODUCT(($BB$5:$BB8=BH$1)*($AY$5:$AY8))</f>
        <v>0</v>
      </c>
      <c r="BI9" s="37">
        <f>SUMPRODUCT(($BB$5:$BB8=BI$1)*($AY$5:$AY8))</f>
        <v>0</v>
      </c>
      <c r="BJ9" s="37">
        <f>SUMPRODUCT(($BB$5:$BB8=BJ$1)*($AY$5:$AY8))</f>
        <v>0</v>
      </c>
      <c r="BK9" s="37">
        <f>SUMPRODUCT(($BB$5:$BB8=BK$1)*($AY$5:$AY8))</f>
        <v>0</v>
      </c>
      <c r="BL9" s="37">
        <f>SUMPRODUCT(($BB$5:$BB8=BL$1)*($AY$5:$AY8))</f>
        <v>0</v>
      </c>
      <c r="BM9" s="37">
        <f>SUMPRODUCT(($BB$5:$BB8=BM$1)*($AY$5:$AY8))</f>
        <v>0</v>
      </c>
      <c r="BN9" s="37">
        <f>SUMPRODUCT(($BB$5:$BB8=BN$1)*($AY$5:$AY8))</f>
        <v>0</v>
      </c>
      <c r="BO9" s="37">
        <f>SUMPRODUCT(($BB$5:$BB8=BO$1)*($AY$5:$AY8))</f>
        <v>0</v>
      </c>
      <c r="BP9" s="37">
        <f>SUMPRODUCT(($BB$5:$BB8=BP$1)*($AY$5:$AY8))</f>
        <v>0</v>
      </c>
      <c r="BQ9" s="37">
        <f>SUMPRODUCT(($BB$5:$BB8=BQ$1)*($AY$5:$AY8))</f>
        <v>0</v>
      </c>
      <c r="BR9" s="37">
        <f>SUMPRODUCT(($BB$5:$BB8=BR$1)*($AY$5:$AY8))</f>
        <v>0</v>
      </c>
      <c r="BS9" s="37">
        <f>SUMPRODUCT(($BB$5:$BB8=BS$1)*($AY$5:$AY8))</f>
        <v>0</v>
      </c>
      <c r="BT9" s="37">
        <f>SUMPRODUCT(($BB$5:$BB8=BT$1)*($AY$5:$AY8))</f>
        <v>0</v>
      </c>
      <c r="BU9" s="37">
        <f>SUMPRODUCT(($BB$5:$BB8=BU$1)*($AY$5:$AY8))</f>
        <v>0</v>
      </c>
    </row>
    <row r="10" spans="1:79" x14ac:dyDescent="0.25">
      <c r="A10" s="1">
        <v>95618071</v>
      </c>
      <c r="B10" s="2" t="s">
        <v>86</v>
      </c>
      <c r="C10" s="2" t="s">
        <v>336</v>
      </c>
      <c r="D10" s="2" t="s">
        <v>87</v>
      </c>
      <c r="E10" s="3" t="s">
        <v>41</v>
      </c>
      <c r="F10" s="3">
        <v>42383</v>
      </c>
      <c r="G10" s="4" t="s">
        <v>91</v>
      </c>
      <c r="H10" s="38">
        <f t="shared" si="2"/>
        <v>2</v>
      </c>
      <c r="I10" s="2" t="s">
        <v>337</v>
      </c>
      <c r="J10" s="1">
        <v>10</v>
      </c>
      <c r="K10" s="1" t="s">
        <v>414</v>
      </c>
      <c r="L10" s="1">
        <v>20</v>
      </c>
      <c r="M10" s="2" t="s">
        <v>338</v>
      </c>
      <c r="N10" s="2" t="s">
        <v>339</v>
      </c>
      <c r="O10" s="1">
        <v>2820</v>
      </c>
      <c r="P10" s="1">
        <v>2820</v>
      </c>
      <c r="Q10" s="1">
        <v>235</v>
      </c>
      <c r="R10" s="3">
        <v>42365</v>
      </c>
      <c r="S10" s="2" t="s">
        <v>45</v>
      </c>
      <c r="T10" s="3">
        <v>42391</v>
      </c>
      <c r="U10" s="3" t="s">
        <v>41</v>
      </c>
      <c r="V10" s="2" t="s">
        <v>42</v>
      </c>
      <c r="W10" s="2" t="s">
        <v>340</v>
      </c>
      <c r="X10" s="3">
        <v>42410</v>
      </c>
      <c r="Y10" s="5">
        <v>42401</v>
      </c>
      <c r="Z10" s="2" t="s">
        <v>41</v>
      </c>
      <c r="AA10" s="2" t="s">
        <v>44</v>
      </c>
      <c r="AB10" s="2" t="s">
        <v>43</v>
      </c>
      <c r="AC10" s="1">
        <v>223116</v>
      </c>
      <c r="AD10" s="2" t="s">
        <v>341</v>
      </c>
      <c r="AE10" s="2" t="s">
        <v>89</v>
      </c>
      <c r="AF10" s="1">
        <v>4503721819</v>
      </c>
      <c r="AG10" s="1">
        <v>240</v>
      </c>
      <c r="AH10" s="1">
        <v>2820</v>
      </c>
      <c r="AI10" s="2" t="s">
        <v>45</v>
      </c>
      <c r="AJ10" s="3" t="s">
        <v>41</v>
      </c>
      <c r="AK10" s="3">
        <v>42410</v>
      </c>
      <c r="AL10" s="3">
        <v>42419</v>
      </c>
      <c r="AM10" s="3">
        <v>42365</v>
      </c>
      <c r="AN10" s="3">
        <v>42372</v>
      </c>
      <c r="AO10" s="9">
        <v>7</v>
      </c>
      <c r="AP10" s="3">
        <v>42384</v>
      </c>
      <c r="AQ10" s="3">
        <v>42393</v>
      </c>
      <c r="AR10" s="3" t="s">
        <v>41</v>
      </c>
      <c r="AS10" s="3" t="s">
        <v>391</v>
      </c>
      <c r="AT10" s="3" t="s">
        <v>41</v>
      </c>
      <c r="AU10" s="3" t="s">
        <v>41</v>
      </c>
      <c r="AV10" s="3" t="s">
        <v>390</v>
      </c>
      <c r="AW10" s="15" t="s">
        <v>475</v>
      </c>
      <c r="AX10" s="3" t="s">
        <v>41</v>
      </c>
      <c r="AY10" s="17">
        <v>29.56</v>
      </c>
      <c r="AZ10" s="2" t="s">
        <v>46</v>
      </c>
      <c r="BB10" s="30">
        <f t="array" ref="BB10">IF(AW10="",MIN((IF($BD10:$BU10+AY10&lt;$BX$1,1,9^9)*($BD$1:$BU$1))),
INT(IF(SUMIF($AW$4:AW9,AW10,$AY$4:AY9)&gt;$BX$1,MAX($BB$4:BB9,)+1,
IF(SUMIF($BB$4:BB9,BB9,$AY$4:AY9)+SUMIF($AW$4:AW66,AW10,$AY$4:AY66)-SUMIF($AW$4:AW9,AW10,$AY$4:AY9)&gt;$BX$1,MAX($BB$4:BB9,)+1,BB9
))))</f>
        <v>2</v>
      </c>
      <c r="BD10" s="37">
        <f>SUMPRODUCT(($BB$5:$BB9=BD$1)*($AY$5:$AY9))</f>
        <v>68.28</v>
      </c>
      <c r="BE10" s="37">
        <f>SUMPRODUCT(($BB$5:$BB9=BE$1)*($AY$5:$AY9))</f>
        <v>33.35</v>
      </c>
      <c r="BF10" s="37">
        <f>SUMPRODUCT(($BB$5:$BB9=BF$1)*($AY$5:$AY9))</f>
        <v>0</v>
      </c>
      <c r="BG10" s="37">
        <f>SUMPRODUCT(($BB$5:$BB9=BG$1)*($AY$5:$AY9))</f>
        <v>0</v>
      </c>
      <c r="BH10" s="37">
        <f>SUMPRODUCT(($BB$5:$BB9=BH$1)*($AY$5:$AY9))</f>
        <v>0</v>
      </c>
      <c r="BI10" s="37">
        <f>SUMPRODUCT(($BB$5:$BB9=BI$1)*($AY$5:$AY9))</f>
        <v>0</v>
      </c>
      <c r="BJ10" s="37">
        <f>SUMPRODUCT(($BB$5:$BB9=BJ$1)*($AY$5:$AY9))</f>
        <v>0</v>
      </c>
      <c r="BK10" s="37">
        <f>SUMPRODUCT(($BB$5:$BB9=BK$1)*($AY$5:$AY9))</f>
        <v>0</v>
      </c>
      <c r="BL10" s="37">
        <f>SUMPRODUCT(($BB$5:$BB9=BL$1)*($AY$5:$AY9))</f>
        <v>0</v>
      </c>
      <c r="BM10" s="37">
        <f>SUMPRODUCT(($BB$5:$BB9=BM$1)*($AY$5:$AY9))</f>
        <v>0</v>
      </c>
      <c r="BN10" s="37">
        <f>SUMPRODUCT(($BB$5:$BB9=BN$1)*($AY$5:$AY9))</f>
        <v>0</v>
      </c>
      <c r="BO10" s="37">
        <f>SUMPRODUCT(($BB$5:$BB9=BO$1)*($AY$5:$AY9))</f>
        <v>0</v>
      </c>
      <c r="BP10" s="37">
        <f>SUMPRODUCT(($BB$5:$BB9=BP$1)*($AY$5:$AY9))</f>
        <v>0</v>
      </c>
      <c r="BQ10" s="37">
        <f>SUMPRODUCT(($BB$5:$BB9=BQ$1)*($AY$5:$AY9))</f>
        <v>0</v>
      </c>
      <c r="BR10" s="37">
        <f>SUMPRODUCT(($BB$5:$BB9=BR$1)*($AY$5:$AY9))</f>
        <v>0</v>
      </c>
      <c r="BS10" s="37">
        <f>SUMPRODUCT(($BB$5:$BB9=BS$1)*($AY$5:$AY9))</f>
        <v>0</v>
      </c>
      <c r="BT10" s="37">
        <f>SUMPRODUCT(($BB$5:$BB9=BT$1)*($AY$5:$AY9))</f>
        <v>0</v>
      </c>
      <c r="BU10" s="37">
        <f>SUMPRODUCT(($BB$5:$BB9=BU$1)*($AY$5:$AY9))</f>
        <v>0</v>
      </c>
    </row>
    <row r="11" spans="1:79" x14ac:dyDescent="0.25">
      <c r="A11" s="1">
        <v>95618324</v>
      </c>
      <c r="B11" s="2" t="s">
        <v>86</v>
      </c>
      <c r="C11" s="2" t="s">
        <v>336</v>
      </c>
      <c r="D11" s="2" t="s">
        <v>87</v>
      </c>
      <c r="E11" s="3" t="s">
        <v>41</v>
      </c>
      <c r="F11" s="3">
        <v>42383</v>
      </c>
      <c r="G11" s="4" t="s">
        <v>91</v>
      </c>
      <c r="H11" s="38">
        <f t="shared" si="2"/>
        <v>3</v>
      </c>
      <c r="I11" s="2" t="s">
        <v>350</v>
      </c>
      <c r="J11" s="1">
        <v>10</v>
      </c>
      <c r="K11" s="1" t="s">
        <v>415</v>
      </c>
      <c r="L11" s="1">
        <v>20</v>
      </c>
      <c r="M11" s="2" t="s">
        <v>332</v>
      </c>
      <c r="N11" s="2" t="s">
        <v>333</v>
      </c>
      <c r="O11" s="1">
        <v>2640</v>
      </c>
      <c r="P11" s="1">
        <v>2640</v>
      </c>
      <c r="Q11" s="1">
        <v>220</v>
      </c>
      <c r="R11" s="3">
        <v>42365</v>
      </c>
      <c r="S11" s="2" t="s">
        <v>45</v>
      </c>
      <c r="T11" s="3">
        <v>42391</v>
      </c>
      <c r="U11" s="3" t="s">
        <v>41</v>
      </c>
      <c r="V11" s="2" t="s">
        <v>42</v>
      </c>
      <c r="W11" s="2" t="s">
        <v>351</v>
      </c>
      <c r="X11" s="3">
        <v>42410</v>
      </c>
      <c r="Y11" s="5">
        <v>42401</v>
      </c>
      <c r="Z11" s="2" t="s">
        <v>41</v>
      </c>
      <c r="AA11" s="2" t="s">
        <v>44</v>
      </c>
      <c r="AB11" s="2" t="s">
        <v>43</v>
      </c>
      <c r="AC11" s="1">
        <v>223116</v>
      </c>
      <c r="AD11" s="2" t="s">
        <v>341</v>
      </c>
      <c r="AE11" s="2" t="s">
        <v>89</v>
      </c>
      <c r="AF11" s="1">
        <v>4503721819</v>
      </c>
      <c r="AG11" s="1">
        <v>230</v>
      </c>
      <c r="AH11" s="1">
        <v>2640</v>
      </c>
      <c r="AI11" s="2" t="s">
        <v>45</v>
      </c>
      <c r="AJ11" s="3" t="s">
        <v>41</v>
      </c>
      <c r="AK11" s="3">
        <v>42410</v>
      </c>
      <c r="AL11" s="3">
        <v>42419</v>
      </c>
      <c r="AM11" s="3">
        <v>42365</v>
      </c>
      <c r="AN11" s="3">
        <v>42372</v>
      </c>
      <c r="AO11" s="9">
        <v>7</v>
      </c>
      <c r="AP11" s="3">
        <v>42384</v>
      </c>
      <c r="AQ11" s="3">
        <v>42393</v>
      </c>
      <c r="AR11" s="3" t="s">
        <v>41</v>
      </c>
      <c r="AS11" s="3" t="s">
        <v>391</v>
      </c>
      <c r="AT11" s="3" t="s">
        <v>41</v>
      </c>
      <c r="AU11" s="3" t="s">
        <v>41</v>
      </c>
      <c r="AV11" s="3" t="s">
        <v>390</v>
      </c>
      <c r="AW11" s="15" t="s">
        <v>474</v>
      </c>
      <c r="AX11" s="3" t="s">
        <v>41</v>
      </c>
      <c r="AY11" s="17">
        <v>27.68</v>
      </c>
      <c r="AZ11" s="2" t="s">
        <v>46</v>
      </c>
      <c r="BB11" s="30">
        <f t="array" ref="BB11">IF(AW11="",MIN((IF($BD11:$BU11+AY11&lt;$BX$1,1,9^9)*($BD$1:$BU$1))),
INT(IF(SUMIF($AW$4:AW10,AW11,$AY$4:AY10)&gt;$BX$1,MAX($BB$4:BB10,)+1,
IF(SUMIF($BB$4:BB10,BB10,$AY$4:AY10)+SUMIF($AW$4:AW67,AW11,$AY$4:AY67)-SUMIF($AW$4:AW10,AW11,$AY$4:AY10)&gt;$BX$1,MAX($BB$4:BB10,)+1,BB10
))))</f>
        <v>3</v>
      </c>
      <c r="BD11" s="37">
        <f>SUMPRODUCT(($BB$5:$BB10=BD$1)*($AY$5:$AY10))</f>
        <v>68.28</v>
      </c>
      <c r="BE11" s="37">
        <f>SUMPRODUCT(($BB$5:$BB10=BE$1)*($AY$5:$AY10))</f>
        <v>62.91</v>
      </c>
      <c r="BF11" s="37">
        <f>SUMPRODUCT(($BB$5:$BB10=BF$1)*($AY$5:$AY10))</f>
        <v>0</v>
      </c>
      <c r="BG11" s="37">
        <f>SUMPRODUCT(($BB$5:$BB10=BG$1)*($AY$5:$AY10))</f>
        <v>0</v>
      </c>
      <c r="BH11" s="37">
        <f>SUMPRODUCT(($BB$5:$BB10=BH$1)*($AY$5:$AY10))</f>
        <v>0</v>
      </c>
      <c r="BI11" s="37">
        <f>SUMPRODUCT(($BB$5:$BB10=BI$1)*($AY$5:$AY10))</f>
        <v>0</v>
      </c>
      <c r="BJ11" s="37">
        <f>SUMPRODUCT(($BB$5:$BB10=BJ$1)*($AY$5:$AY10))</f>
        <v>0</v>
      </c>
      <c r="BK11" s="37">
        <f>SUMPRODUCT(($BB$5:$BB10=BK$1)*($AY$5:$AY10))</f>
        <v>0</v>
      </c>
      <c r="BL11" s="37">
        <f>SUMPRODUCT(($BB$5:$BB10=BL$1)*($AY$5:$AY10))</f>
        <v>0</v>
      </c>
      <c r="BM11" s="37">
        <f>SUMPRODUCT(($BB$5:$BB10=BM$1)*($AY$5:$AY10))</f>
        <v>0</v>
      </c>
      <c r="BN11" s="37">
        <f>SUMPRODUCT(($BB$5:$BB10=BN$1)*($AY$5:$AY10))</f>
        <v>0</v>
      </c>
      <c r="BO11" s="37">
        <f>SUMPRODUCT(($BB$5:$BB10=BO$1)*($AY$5:$AY10))</f>
        <v>0</v>
      </c>
      <c r="BP11" s="37">
        <f>SUMPRODUCT(($BB$5:$BB10=BP$1)*($AY$5:$AY10))</f>
        <v>0</v>
      </c>
      <c r="BQ11" s="37">
        <f>SUMPRODUCT(($BB$5:$BB10=BQ$1)*($AY$5:$AY10))</f>
        <v>0</v>
      </c>
      <c r="BR11" s="37">
        <f>SUMPRODUCT(($BB$5:$BB10=BR$1)*($AY$5:$AY10))</f>
        <v>0</v>
      </c>
      <c r="BS11" s="37">
        <f>SUMPRODUCT(($BB$5:$BB10=BS$1)*($AY$5:$AY10))</f>
        <v>0</v>
      </c>
      <c r="BT11" s="37">
        <f>SUMPRODUCT(($BB$5:$BB10=BT$1)*($AY$5:$AY10))</f>
        <v>0</v>
      </c>
      <c r="BU11" s="37">
        <f>SUMPRODUCT(($BB$5:$BB10=BU$1)*($AY$5:$AY10))</f>
        <v>0</v>
      </c>
    </row>
    <row r="12" spans="1:79" x14ac:dyDescent="0.25">
      <c r="A12" s="1">
        <v>95618037</v>
      </c>
      <c r="B12" s="2" t="s">
        <v>86</v>
      </c>
      <c r="C12" s="2" t="s">
        <v>330</v>
      </c>
      <c r="D12" s="2" t="s">
        <v>87</v>
      </c>
      <c r="E12" s="3" t="s">
        <v>41</v>
      </c>
      <c r="F12" s="3">
        <v>42383</v>
      </c>
      <c r="G12" s="4" t="s">
        <v>91</v>
      </c>
      <c r="H12" s="38">
        <f t="shared" si="2"/>
        <v>3</v>
      </c>
      <c r="I12" s="2" t="s">
        <v>331</v>
      </c>
      <c r="J12" s="1">
        <v>10</v>
      </c>
      <c r="K12" s="1" t="s">
        <v>417</v>
      </c>
      <c r="L12" s="1">
        <v>20</v>
      </c>
      <c r="M12" s="2" t="s">
        <v>332</v>
      </c>
      <c r="N12" s="2" t="s">
        <v>333</v>
      </c>
      <c r="O12" s="1">
        <v>2958</v>
      </c>
      <c r="P12" s="1">
        <v>2958</v>
      </c>
      <c r="Q12" s="1">
        <v>493</v>
      </c>
      <c r="R12" s="3">
        <v>42365</v>
      </c>
      <c r="S12" s="2" t="s">
        <v>45</v>
      </c>
      <c r="T12" s="3">
        <v>42391</v>
      </c>
      <c r="U12" s="3" t="s">
        <v>41</v>
      </c>
      <c r="V12" s="2" t="s">
        <v>42</v>
      </c>
      <c r="W12" s="2" t="s">
        <v>334</v>
      </c>
      <c r="X12" s="3">
        <v>42410</v>
      </c>
      <c r="Y12" s="5">
        <v>42401</v>
      </c>
      <c r="Z12" s="2" t="s">
        <v>41</v>
      </c>
      <c r="AA12" s="2" t="s">
        <v>44</v>
      </c>
      <c r="AB12" s="2" t="s">
        <v>43</v>
      </c>
      <c r="AC12" s="1">
        <v>223116</v>
      </c>
      <c r="AD12" s="2" t="s">
        <v>335</v>
      </c>
      <c r="AE12" s="2" t="s">
        <v>89</v>
      </c>
      <c r="AF12" s="1">
        <v>4503721819</v>
      </c>
      <c r="AG12" s="1">
        <v>210</v>
      </c>
      <c r="AH12" s="1">
        <v>2958</v>
      </c>
      <c r="AI12" s="2" t="s">
        <v>45</v>
      </c>
      <c r="AJ12" s="3" t="s">
        <v>41</v>
      </c>
      <c r="AK12" s="3">
        <v>42410</v>
      </c>
      <c r="AL12" s="3">
        <v>42419</v>
      </c>
      <c r="AM12" s="3">
        <v>42365</v>
      </c>
      <c r="AN12" s="3">
        <v>42372</v>
      </c>
      <c r="AO12" s="9">
        <v>7</v>
      </c>
      <c r="AP12" s="3">
        <v>42384</v>
      </c>
      <c r="AQ12" s="3">
        <v>42393</v>
      </c>
      <c r="AR12" s="3" t="s">
        <v>41</v>
      </c>
      <c r="AS12" s="3" t="s">
        <v>392</v>
      </c>
      <c r="AT12" s="3" t="s">
        <v>41</v>
      </c>
      <c r="AU12" s="3" t="s">
        <v>41</v>
      </c>
      <c r="AV12" s="3" t="s">
        <v>390</v>
      </c>
      <c r="AW12" s="15" t="s">
        <v>474</v>
      </c>
      <c r="AX12" s="3" t="s">
        <v>41</v>
      </c>
      <c r="AY12" s="17">
        <v>26.1</v>
      </c>
      <c r="AZ12" s="2" t="s">
        <v>46</v>
      </c>
      <c r="BB12" s="30">
        <f t="array" ref="BB12">IF(AW12="",MIN((IF($BD12:$BU12+AY12&lt;$BX$1,1,9^9)*($BD$1:$BU$1))),
INT(IF(SUMIF($AW$4:AW11,AW12,$AY$4:AY11)&gt;$BX$1,MAX($BB$4:BB11,)+1,
IF(SUMIF($BB$4:BB11,BB11,$AY$4:AY11)+SUMIF($AW$4:AW68,AW12,$AY$4:AY68)-SUMIF($AW$4:AW11,AW12,$AY$4:AY11)&gt;$BX$1,MAX($BB$4:BB11,)+1,BB11
))))</f>
        <v>3</v>
      </c>
      <c r="BD12" s="37">
        <f>SUMPRODUCT(($BB$5:$BB11=BD$1)*($AY$5:$AY11))</f>
        <v>68.28</v>
      </c>
      <c r="BE12" s="37">
        <f>SUMPRODUCT(($BB$5:$BB11=BE$1)*($AY$5:$AY11))</f>
        <v>62.91</v>
      </c>
      <c r="BF12" s="37">
        <f>SUMPRODUCT(($BB$5:$BB11=BF$1)*($AY$5:$AY11))</f>
        <v>27.68</v>
      </c>
      <c r="BG12" s="37">
        <f>SUMPRODUCT(($BB$5:$BB11=BG$1)*($AY$5:$AY11))</f>
        <v>0</v>
      </c>
      <c r="BH12" s="37">
        <f>SUMPRODUCT(($BB$5:$BB11=BH$1)*($AY$5:$AY11))</f>
        <v>0</v>
      </c>
      <c r="BI12" s="37">
        <f>SUMPRODUCT(($BB$5:$BB11=BI$1)*($AY$5:$AY11))</f>
        <v>0</v>
      </c>
      <c r="BJ12" s="37">
        <f>SUMPRODUCT(($BB$5:$BB11=BJ$1)*($AY$5:$AY11))</f>
        <v>0</v>
      </c>
      <c r="BK12" s="37">
        <f>SUMPRODUCT(($BB$5:$BB11=BK$1)*($AY$5:$AY11))</f>
        <v>0</v>
      </c>
      <c r="BL12" s="37">
        <f>SUMPRODUCT(($BB$5:$BB11=BL$1)*($AY$5:$AY11))</f>
        <v>0</v>
      </c>
      <c r="BM12" s="37">
        <f>SUMPRODUCT(($BB$5:$BB11=BM$1)*($AY$5:$AY11))</f>
        <v>0</v>
      </c>
      <c r="BN12" s="37">
        <f>SUMPRODUCT(($BB$5:$BB11=BN$1)*($AY$5:$AY11))</f>
        <v>0</v>
      </c>
      <c r="BO12" s="37">
        <f>SUMPRODUCT(($BB$5:$BB11=BO$1)*($AY$5:$AY11))</f>
        <v>0</v>
      </c>
      <c r="BP12" s="37">
        <f>SUMPRODUCT(($BB$5:$BB11=BP$1)*($AY$5:$AY11))</f>
        <v>0</v>
      </c>
      <c r="BQ12" s="37">
        <f>SUMPRODUCT(($BB$5:$BB11=BQ$1)*($AY$5:$AY11))</f>
        <v>0</v>
      </c>
      <c r="BR12" s="37">
        <f>SUMPRODUCT(($BB$5:$BB11=BR$1)*($AY$5:$AY11))</f>
        <v>0</v>
      </c>
      <c r="BS12" s="37">
        <f>SUMPRODUCT(($BB$5:$BB11=BS$1)*($AY$5:$AY11))</f>
        <v>0</v>
      </c>
      <c r="BT12" s="37">
        <f>SUMPRODUCT(($BB$5:$BB11=BT$1)*($AY$5:$AY11))</f>
        <v>0</v>
      </c>
      <c r="BU12" s="37">
        <f>SUMPRODUCT(($BB$5:$BB11=BU$1)*($AY$5:$AY11))</f>
        <v>0</v>
      </c>
    </row>
    <row r="13" spans="1:79" x14ac:dyDescent="0.25">
      <c r="A13" s="1">
        <v>95618274</v>
      </c>
      <c r="B13" s="2" t="s">
        <v>86</v>
      </c>
      <c r="C13" s="2" t="s">
        <v>342</v>
      </c>
      <c r="D13" s="2" t="s">
        <v>87</v>
      </c>
      <c r="E13" s="3" t="s">
        <v>41</v>
      </c>
      <c r="F13" s="3">
        <v>42383</v>
      </c>
      <c r="G13" s="4" t="s">
        <v>91</v>
      </c>
      <c r="H13" s="38">
        <f t="shared" si="2"/>
        <v>4</v>
      </c>
      <c r="I13" s="2" t="s">
        <v>348</v>
      </c>
      <c r="J13" s="1">
        <v>10</v>
      </c>
      <c r="K13" s="1" t="s">
        <v>413</v>
      </c>
      <c r="L13" s="1">
        <v>20</v>
      </c>
      <c r="M13" s="2" t="s">
        <v>344</v>
      </c>
      <c r="N13" s="2" t="s">
        <v>345</v>
      </c>
      <c r="O13" s="1">
        <v>1818</v>
      </c>
      <c r="P13" s="1">
        <v>1818</v>
      </c>
      <c r="Q13" s="1">
        <v>303</v>
      </c>
      <c r="R13" s="3">
        <v>42365</v>
      </c>
      <c r="S13" s="2" t="s">
        <v>45</v>
      </c>
      <c r="T13" s="3">
        <v>42391</v>
      </c>
      <c r="U13" s="3" t="s">
        <v>41</v>
      </c>
      <c r="V13" s="2" t="s">
        <v>42</v>
      </c>
      <c r="W13" s="2" t="s">
        <v>349</v>
      </c>
      <c r="X13" s="3">
        <v>42410</v>
      </c>
      <c r="Y13" s="5">
        <v>42401</v>
      </c>
      <c r="Z13" s="2" t="s">
        <v>41</v>
      </c>
      <c r="AA13" s="2" t="s">
        <v>44</v>
      </c>
      <c r="AB13" s="2" t="s">
        <v>43</v>
      </c>
      <c r="AC13" s="1">
        <v>223116</v>
      </c>
      <c r="AD13" s="2" t="s">
        <v>347</v>
      </c>
      <c r="AE13" s="2" t="s">
        <v>89</v>
      </c>
      <c r="AF13" s="1">
        <v>4503721819</v>
      </c>
      <c r="AG13" s="1">
        <v>250</v>
      </c>
      <c r="AH13" s="1">
        <v>1818</v>
      </c>
      <c r="AI13" s="2" t="s">
        <v>45</v>
      </c>
      <c r="AJ13" s="3" t="s">
        <v>41</v>
      </c>
      <c r="AK13" s="3">
        <v>42410</v>
      </c>
      <c r="AL13" s="3">
        <v>42419</v>
      </c>
      <c r="AM13" s="3">
        <v>42365</v>
      </c>
      <c r="AN13" s="3">
        <v>42372</v>
      </c>
      <c r="AO13" s="9">
        <v>7</v>
      </c>
      <c r="AP13" s="3">
        <v>42384</v>
      </c>
      <c r="AQ13" s="3">
        <v>42393</v>
      </c>
      <c r="AR13" s="3" t="s">
        <v>41</v>
      </c>
      <c r="AS13" s="3" t="s">
        <v>392</v>
      </c>
      <c r="AT13" s="3" t="s">
        <v>41</v>
      </c>
      <c r="AU13" s="3" t="s">
        <v>41</v>
      </c>
      <c r="AV13" s="3" t="s">
        <v>390</v>
      </c>
      <c r="AW13" s="15" t="s">
        <v>473</v>
      </c>
      <c r="AX13" s="3" t="s">
        <v>41</v>
      </c>
      <c r="AY13" s="17">
        <v>15.97</v>
      </c>
      <c r="AZ13" s="2" t="s">
        <v>46</v>
      </c>
      <c r="BB13" s="30">
        <f t="array" ref="BB13">IF(AW13="",MIN((IF($BD13:$BU13+AY13&lt;$BX$1,1,9^9)*($BD$1:$BU$1))),
INT(IF(SUMIF($AW$4:AW12,AW13,$AY$4:AY12)&gt;$BX$1,MAX($BB$4:BB12,)+1,
IF(SUMIF($BB$4:BB12,BB12,$AY$4:AY12)+SUMIF($AW$4:AW69,AW13,$AY$4:AY69)-SUMIF($AW$4:AW12,AW13,$AY$4:AY12)&gt;$BX$1,MAX($BB$4:BB12,)+1,BB12
))))</f>
        <v>4</v>
      </c>
      <c r="BD13" s="37">
        <f>SUMPRODUCT(($BB$5:$BB12=BD$1)*($AY$5:$AY12))</f>
        <v>68.28</v>
      </c>
      <c r="BE13" s="37">
        <f>SUMPRODUCT(($BB$5:$BB12=BE$1)*($AY$5:$AY12))</f>
        <v>62.91</v>
      </c>
      <c r="BF13" s="37">
        <f>SUMPRODUCT(($BB$5:$BB12=BF$1)*($AY$5:$AY12))</f>
        <v>53.78</v>
      </c>
      <c r="BG13" s="37">
        <f>SUMPRODUCT(($BB$5:$BB12=BG$1)*($AY$5:$AY12))</f>
        <v>0</v>
      </c>
      <c r="BH13" s="37">
        <f>SUMPRODUCT(($BB$5:$BB12=BH$1)*($AY$5:$AY12))</f>
        <v>0</v>
      </c>
      <c r="BI13" s="37">
        <f>SUMPRODUCT(($BB$5:$BB12=BI$1)*($AY$5:$AY12))</f>
        <v>0</v>
      </c>
      <c r="BJ13" s="37">
        <f>SUMPRODUCT(($BB$5:$BB12=BJ$1)*($AY$5:$AY12))</f>
        <v>0</v>
      </c>
      <c r="BK13" s="37">
        <f>SUMPRODUCT(($BB$5:$BB12=BK$1)*($AY$5:$AY12))</f>
        <v>0</v>
      </c>
      <c r="BL13" s="37">
        <f>SUMPRODUCT(($BB$5:$BB12=BL$1)*($AY$5:$AY12))</f>
        <v>0</v>
      </c>
      <c r="BM13" s="37">
        <f>SUMPRODUCT(($BB$5:$BB12=BM$1)*($AY$5:$AY12))</f>
        <v>0</v>
      </c>
      <c r="BN13" s="37">
        <f>SUMPRODUCT(($BB$5:$BB12=BN$1)*($AY$5:$AY12))</f>
        <v>0</v>
      </c>
      <c r="BO13" s="37">
        <f>SUMPRODUCT(($BB$5:$BB12=BO$1)*($AY$5:$AY12))</f>
        <v>0</v>
      </c>
      <c r="BP13" s="37">
        <f>SUMPRODUCT(($BB$5:$BB12=BP$1)*($AY$5:$AY12))</f>
        <v>0</v>
      </c>
      <c r="BQ13" s="37">
        <f>SUMPRODUCT(($BB$5:$BB12=BQ$1)*($AY$5:$AY12))</f>
        <v>0</v>
      </c>
      <c r="BR13" s="37">
        <f>SUMPRODUCT(($BB$5:$BB12=BR$1)*($AY$5:$AY12))</f>
        <v>0</v>
      </c>
      <c r="BS13" s="37">
        <f>SUMPRODUCT(($BB$5:$BB12=BS$1)*($AY$5:$AY12))</f>
        <v>0</v>
      </c>
      <c r="BT13" s="37">
        <f>SUMPRODUCT(($BB$5:$BB12=BT$1)*($AY$5:$AY12))</f>
        <v>0</v>
      </c>
      <c r="BU13" s="37">
        <f>SUMPRODUCT(($BB$5:$BB12=BU$1)*($AY$5:$AY12))</f>
        <v>0</v>
      </c>
    </row>
    <row r="14" spans="1:79" x14ac:dyDescent="0.25">
      <c r="A14" s="1">
        <v>95618115</v>
      </c>
      <c r="B14" s="2" t="s">
        <v>86</v>
      </c>
      <c r="C14" s="2" t="s">
        <v>342</v>
      </c>
      <c r="D14" s="2" t="s">
        <v>87</v>
      </c>
      <c r="E14" s="3" t="s">
        <v>41</v>
      </c>
      <c r="F14" s="3">
        <v>42383</v>
      </c>
      <c r="G14" s="4" t="s">
        <v>91</v>
      </c>
      <c r="H14" s="38">
        <f t="shared" si="2"/>
        <v>4</v>
      </c>
      <c r="I14" s="2" t="s">
        <v>343</v>
      </c>
      <c r="J14" s="1">
        <v>10</v>
      </c>
      <c r="K14" s="1" t="s">
        <v>416</v>
      </c>
      <c r="L14" s="1">
        <v>20</v>
      </c>
      <c r="M14" s="2" t="s">
        <v>344</v>
      </c>
      <c r="N14" s="2" t="s">
        <v>345</v>
      </c>
      <c r="O14" s="1">
        <v>1428</v>
      </c>
      <c r="P14" s="1">
        <v>1428</v>
      </c>
      <c r="Q14" s="1">
        <v>119</v>
      </c>
      <c r="R14" s="3">
        <v>42365</v>
      </c>
      <c r="S14" s="2" t="s">
        <v>45</v>
      </c>
      <c r="T14" s="3">
        <v>42391</v>
      </c>
      <c r="U14" s="3" t="s">
        <v>41</v>
      </c>
      <c r="V14" s="2" t="s">
        <v>42</v>
      </c>
      <c r="W14" s="2" t="s">
        <v>346</v>
      </c>
      <c r="X14" s="3">
        <v>42410</v>
      </c>
      <c r="Y14" s="5">
        <v>42401</v>
      </c>
      <c r="Z14" s="2" t="s">
        <v>41</v>
      </c>
      <c r="AA14" s="2" t="s">
        <v>44</v>
      </c>
      <c r="AB14" s="2" t="s">
        <v>43</v>
      </c>
      <c r="AC14" s="1">
        <v>223116</v>
      </c>
      <c r="AD14" s="2" t="s">
        <v>347</v>
      </c>
      <c r="AE14" s="2" t="s">
        <v>89</v>
      </c>
      <c r="AF14" s="1">
        <v>4503721819</v>
      </c>
      <c r="AG14" s="1">
        <v>220</v>
      </c>
      <c r="AH14" s="1">
        <v>1428</v>
      </c>
      <c r="AI14" s="2" t="s">
        <v>45</v>
      </c>
      <c r="AJ14" s="3" t="s">
        <v>41</v>
      </c>
      <c r="AK14" s="3">
        <v>42410</v>
      </c>
      <c r="AL14" s="3">
        <v>42419</v>
      </c>
      <c r="AM14" s="3">
        <v>42365</v>
      </c>
      <c r="AN14" s="3">
        <v>42372</v>
      </c>
      <c r="AO14" s="9">
        <v>7</v>
      </c>
      <c r="AP14" s="3">
        <v>42384</v>
      </c>
      <c r="AQ14" s="3">
        <v>42393</v>
      </c>
      <c r="AR14" s="3" t="s">
        <v>41</v>
      </c>
      <c r="AS14" s="3" t="s">
        <v>391</v>
      </c>
      <c r="AT14" s="3" t="s">
        <v>41</v>
      </c>
      <c r="AU14" s="3" t="s">
        <v>41</v>
      </c>
      <c r="AV14" s="3" t="s">
        <v>390</v>
      </c>
      <c r="AW14" s="15" t="s">
        <v>473</v>
      </c>
      <c r="AX14" s="3" t="s">
        <v>41</v>
      </c>
      <c r="AY14" s="17">
        <v>13.47</v>
      </c>
      <c r="AZ14" s="2" t="s">
        <v>46</v>
      </c>
      <c r="BB14" s="30">
        <f t="array" ref="BB14">IF(AW14="",MIN((IF($BD14:$BU14+AY14&lt;$BX$1,1,9^9)*($BD$1:$BU$1))),
INT(IF(SUMIF($AW$4:AW13,AW14,$AY$4:AY13)&gt;$BX$1,MAX($BB$4:BB13,)+1,
IF(SUMIF($BB$4:BB13,BB13,$AY$4:AY13)+SUMIF($AW$4:AW70,AW14,$AY$4:AY70)-SUMIF($AW$4:AW13,AW14,$AY$4:AY13)&gt;$BX$1,MAX($BB$4:BB13,)+1,BB13
))))</f>
        <v>4</v>
      </c>
      <c r="BD14" s="37">
        <f>SUMPRODUCT(($BB$5:$BB13=BD$1)*($AY$5:$AY13))</f>
        <v>68.28</v>
      </c>
      <c r="BE14" s="37">
        <f>SUMPRODUCT(($BB$5:$BB13=BE$1)*($AY$5:$AY13))</f>
        <v>62.91</v>
      </c>
      <c r="BF14" s="37">
        <f>SUMPRODUCT(($BB$5:$BB13=BF$1)*($AY$5:$AY13))</f>
        <v>53.78</v>
      </c>
      <c r="BG14" s="37">
        <f>SUMPRODUCT(($BB$5:$BB13=BG$1)*($AY$5:$AY13))</f>
        <v>15.97</v>
      </c>
      <c r="BH14" s="37">
        <f>SUMPRODUCT(($BB$5:$BB13=BH$1)*($AY$5:$AY13))</f>
        <v>0</v>
      </c>
      <c r="BI14" s="37">
        <f>SUMPRODUCT(($BB$5:$BB13=BI$1)*($AY$5:$AY13))</f>
        <v>0</v>
      </c>
      <c r="BJ14" s="37">
        <f>SUMPRODUCT(($BB$5:$BB13=BJ$1)*($AY$5:$AY13))</f>
        <v>0</v>
      </c>
      <c r="BK14" s="37">
        <f>SUMPRODUCT(($BB$5:$BB13=BK$1)*($AY$5:$AY13))</f>
        <v>0</v>
      </c>
      <c r="BL14" s="37">
        <f>SUMPRODUCT(($BB$5:$BB13=BL$1)*($AY$5:$AY13))</f>
        <v>0</v>
      </c>
      <c r="BM14" s="37">
        <f>SUMPRODUCT(($BB$5:$BB13=BM$1)*($AY$5:$AY13))</f>
        <v>0</v>
      </c>
      <c r="BN14" s="37">
        <f>SUMPRODUCT(($BB$5:$BB13=BN$1)*($AY$5:$AY13))</f>
        <v>0</v>
      </c>
      <c r="BO14" s="37">
        <f>SUMPRODUCT(($BB$5:$BB13=BO$1)*($AY$5:$AY13))</f>
        <v>0</v>
      </c>
      <c r="BP14" s="37">
        <f>SUMPRODUCT(($BB$5:$BB13=BP$1)*($AY$5:$AY13))</f>
        <v>0</v>
      </c>
      <c r="BQ14" s="37">
        <f>SUMPRODUCT(($BB$5:$BB13=BQ$1)*($AY$5:$AY13))</f>
        <v>0</v>
      </c>
      <c r="BR14" s="37">
        <f>SUMPRODUCT(($BB$5:$BB13=BR$1)*($AY$5:$AY13))</f>
        <v>0</v>
      </c>
      <c r="BS14" s="37">
        <f>SUMPRODUCT(($BB$5:$BB13=BS$1)*($AY$5:$AY13))</f>
        <v>0</v>
      </c>
      <c r="BT14" s="37">
        <f>SUMPRODUCT(($BB$5:$BB13=BT$1)*($AY$5:$AY13))</f>
        <v>0</v>
      </c>
      <c r="BU14" s="37">
        <f>SUMPRODUCT(($BB$5:$BB13=BU$1)*($AY$5:$AY13))</f>
        <v>0</v>
      </c>
    </row>
    <row r="15" spans="1:79" x14ac:dyDescent="0.25">
      <c r="A15" s="1">
        <v>95242273</v>
      </c>
      <c r="B15" s="2" t="s">
        <v>86</v>
      </c>
      <c r="C15" s="2" t="s">
        <v>288</v>
      </c>
      <c r="D15" s="2" t="s">
        <v>87</v>
      </c>
      <c r="E15" s="3" t="s">
        <v>41</v>
      </c>
      <c r="F15" s="3">
        <v>42377</v>
      </c>
      <c r="G15" s="4" t="s">
        <v>91</v>
      </c>
      <c r="H15" s="38">
        <f t="shared" si="2"/>
        <v>4</v>
      </c>
      <c r="I15" s="2" t="s">
        <v>304</v>
      </c>
      <c r="J15" s="1">
        <v>10</v>
      </c>
      <c r="K15" s="1" t="s">
        <v>405</v>
      </c>
      <c r="L15" s="1">
        <v>10</v>
      </c>
      <c r="M15" s="2" t="s">
        <v>302</v>
      </c>
      <c r="N15" s="2" t="s">
        <v>103</v>
      </c>
      <c r="O15" s="1">
        <v>3216</v>
      </c>
      <c r="P15" s="1">
        <v>3216</v>
      </c>
      <c r="Q15" s="1">
        <v>34</v>
      </c>
      <c r="R15" s="3">
        <v>42358</v>
      </c>
      <c r="S15" s="2" t="s">
        <v>45</v>
      </c>
      <c r="T15" s="3">
        <v>42376</v>
      </c>
      <c r="U15" s="3">
        <v>42358</v>
      </c>
      <c r="V15" s="2" t="s">
        <v>42</v>
      </c>
      <c r="W15" s="2" t="s">
        <v>305</v>
      </c>
      <c r="X15" s="3">
        <v>42389</v>
      </c>
      <c r="Y15" s="5">
        <v>42401</v>
      </c>
      <c r="Z15" s="2" t="s">
        <v>41</v>
      </c>
      <c r="AA15" s="2" t="s">
        <v>44</v>
      </c>
      <c r="AB15" s="2" t="s">
        <v>43</v>
      </c>
      <c r="AC15" s="1">
        <v>223116</v>
      </c>
      <c r="AD15" s="2" t="s">
        <v>293</v>
      </c>
      <c r="AE15" s="2" t="s">
        <v>92</v>
      </c>
      <c r="AF15" s="1">
        <v>4503699206</v>
      </c>
      <c r="AG15" s="1">
        <v>10</v>
      </c>
      <c r="AH15" s="1">
        <v>3216</v>
      </c>
      <c r="AI15" s="2" t="s">
        <v>45</v>
      </c>
      <c r="AJ15" s="3" t="s">
        <v>41</v>
      </c>
      <c r="AK15" s="3">
        <v>42389</v>
      </c>
      <c r="AL15" s="3">
        <v>42419</v>
      </c>
      <c r="AM15" s="3">
        <v>42358</v>
      </c>
      <c r="AN15" s="3">
        <v>42370</v>
      </c>
      <c r="AO15" s="9">
        <v>5</v>
      </c>
      <c r="AP15" s="3">
        <v>42378</v>
      </c>
      <c r="AQ15" s="3">
        <v>42386</v>
      </c>
      <c r="AR15" s="3" t="s">
        <v>387</v>
      </c>
      <c r="AS15" s="3" t="s">
        <v>391</v>
      </c>
      <c r="AT15" s="3" t="s">
        <v>41</v>
      </c>
      <c r="AU15" s="3" t="s">
        <v>41</v>
      </c>
      <c r="AV15" s="3" t="s">
        <v>390</v>
      </c>
      <c r="AW15" s="15" t="s">
        <v>472</v>
      </c>
      <c r="AX15" s="3" t="s">
        <v>41</v>
      </c>
      <c r="AY15" s="17">
        <v>2.74</v>
      </c>
      <c r="AZ15" s="2" t="s">
        <v>52</v>
      </c>
      <c r="BB15" s="30">
        <f t="array" ref="BB15">IF(AW15="",MIN((IF($BD15:$BU15+AY15&lt;$BX$1,1,9^9)*($BD$1:$BU$1))),
INT(IF(SUMIF($AW$4:AW14,AW15,$AY$4:AY14)&gt;$BX$1,MAX($BB$4:BB14,)+1,
IF(SUMIF($BB$4:BB14,BB14,$AY$4:AY14)+SUMIF($AW$4:AW71,AW15,$AY$4:AY71)-SUMIF($AW$4:AW14,AW15,$AY$4:AY14)&gt;$BX$1,MAX($BB$4:BB14,)+1,BB14
))))</f>
        <v>4</v>
      </c>
      <c r="BD15" s="37">
        <f>SUMPRODUCT(($BB$5:$BB14=BD$1)*($AY$5:$AY14))</f>
        <v>68.28</v>
      </c>
      <c r="BE15" s="37">
        <f>SUMPRODUCT(($BB$5:$BB14=BE$1)*($AY$5:$AY14))</f>
        <v>62.91</v>
      </c>
      <c r="BF15" s="37">
        <f>SUMPRODUCT(($BB$5:$BB14=BF$1)*($AY$5:$AY14))</f>
        <v>53.78</v>
      </c>
      <c r="BG15" s="37">
        <f>SUMPRODUCT(($BB$5:$BB14=BG$1)*($AY$5:$AY14))</f>
        <v>29.44</v>
      </c>
      <c r="BH15" s="37">
        <f>SUMPRODUCT(($BB$5:$BB14=BH$1)*($AY$5:$AY14))</f>
        <v>0</v>
      </c>
      <c r="BI15" s="37">
        <f>SUMPRODUCT(($BB$5:$BB14=BI$1)*($AY$5:$AY14))</f>
        <v>0</v>
      </c>
      <c r="BJ15" s="37">
        <f>SUMPRODUCT(($BB$5:$BB14=BJ$1)*($AY$5:$AY14))</f>
        <v>0</v>
      </c>
      <c r="BK15" s="37">
        <f>SUMPRODUCT(($BB$5:$BB14=BK$1)*($AY$5:$AY14))</f>
        <v>0</v>
      </c>
      <c r="BL15" s="37">
        <f>SUMPRODUCT(($BB$5:$BB14=BL$1)*($AY$5:$AY14))</f>
        <v>0</v>
      </c>
      <c r="BM15" s="37">
        <f>SUMPRODUCT(($BB$5:$BB14=BM$1)*($AY$5:$AY14))</f>
        <v>0</v>
      </c>
      <c r="BN15" s="37">
        <f>SUMPRODUCT(($BB$5:$BB14=BN$1)*($AY$5:$AY14))</f>
        <v>0</v>
      </c>
      <c r="BO15" s="37">
        <f>SUMPRODUCT(($BB$5:$BB14=BO$1)*($AY$5:$AY14))</f>
        <v>0</v>
      </c>
      <c r="BP15" s="37">
        <f>SUMPRODUCT(($BB$5:$BB14=BP$1)*($AY$5:$AY14))</f>
        <v>0</v>
      </c>
      <c r="BQ15" s="37">
        <f>SUMPRODUCT(($BB$5:$BB14=BQ$1)*($AY$5:$AY14))</f>
        <v>0</v>
      </c>
      <c r="BR15" s="37">
        <f>SUMPRODUCT(($BB$5:$BB14=BR$1)*($AY$5:$AY14))</f>
        <v>0</v>
      </c>
      <c r="BS15" s="37">
        <f>SUMPRODUCT(($BB$5:$BB14=BS$1)*($AY$5:$AY14))</f>
        <v>0</v>
      </c>
      <c r="BT15" s="37">
        <f>SUMPRODUCT(($BB$5:$BB14=BT$1)*($AY$5:$AY14))</f>
        <v>0</v>
      </c>
      <c r="BU15" s="37">
        <f>SUMPRODUCT(($BB$5:$BB14=BU$1)*($AY$5:$AY14))</f>
        <v>0</v>
      </c>
    </row>
    <row r="16" spans="1:79" x14ac:dyDescent="0.25">
      <c r="A16" s="1">
        <v>95242271</v>
      </c>
      <c r="B16" s="2" t="s">
        <v>86</v>
      </c>
      <c r="C16" s="2" t="s">
        <v>288</v>
      </c>
      <c r="D16" s="2" t="s">
        <v>87</v>
      </c>
      <c r="E16" s="3" t="s">
        <v>41</v>
      </c>
      <c r="F16" s="3">
        <v>42377</v>
      </c>
      <c r="G16" s="4" t="s">
        <v>91</v>
      </c>
      <c r="H16" s="38">
        <f t="shared" si="2"/>
        <v>4</v>
      </c>
      <c r="I16" s="2" t="s">
        <v>301</v>
      </c>
      <c r="J16" s="1">
        <v>10</v>
      </c>
      <c r="K16" s="1" t="s">
        <v>401</v>
      </c>
      <c r="L16" s="1">
        <v>10</v>
      </c>
      <c r="M16" s="2" t="s">
        <v>302</v>
      </c>
      <c r="N16" s="2" t="s">
        <v>103</v>
      </c>
      <c r="O16" s="1">
        <v>1000</v>
      </c>
      <c r="P16" s="1">
        <v>1000</v>
      </c>
      <c r="Q16" s="1">
        <v>11</v>
      </c>
      <c r="R16" s="3">
        <v>42358</v>
      </c>
      <c r="S16" s="2" t="s">
        <v>45</v>
      </c>
      <c r="T16" s="3">
        <v>42376</v>
      </c>
      <c r="U16" s="3">
        <v>42358</v>
      </c>
      <c r="V16" s="2" t="s">
        <v>42</v>
      </c>
      <c r="W16" s="2" t="s">
        <v>303</v>
      </c>
      <c r="X16" s="3">
        <v>42389</v>
      </c>
      <c r="Y16" s="5">
        <v>42401</v>
      </c>
      <c r="Z16" s="2" t="s">
        <v>41</v>
      </c>
      <c r="AA16" s="2" t="s">
        <v>44</v>
      </c>
      <c r="AB16" s="2" t="s">
        <v>43</v>
      </c>
      <c r="AC16" s="1">
        <v>223116</v>
      </c>
      <c r="AD16" s="2" t="s">
        <v>293</v>
      </c>
      <c r="AE16" s="2" t="s">
        <v>92</v>
      </c>
      <c r="AF16" s="1">
        <v>4503699205</v>
      </c>
      <c r="AG16" s="1">
        <v>10</v>
      </c>
      <c r="AH16" s="1">
        <v>1000</v>
      </c>
      <c r="AI16" s="2" t="s">
        <v>45</v>
      </c>
      <c r="AJ16" s="3" t="s">
        <v>41</v>
      </c>
      <c r="AK16" s="3">
        <v>42389</v>
      </c>
      <c r="AL16" s="3">
        <v>42419</v>
      </c>
      <c r="AM16" s="3">
        <v>42358</v>
      </c>
      <c r="AN16" s="3">
        <v>42370</v>
      </c>
      <c r="AO16" s="9">
        <v>5</v>
      </c>
      <c r="AP16" s="3">
        <v>42378</v>
      </c>
      <c r="AQ16" s="3">
        <v>42386</v>
      </c>
      <c r="AR16" s="3" t="s">
        <v>387</v>
      </c>
      <c r="AS16" s="3" t="s">
        <v>392</v>
      </c>
      <c r="AT16" s="3" t="s">
        <v>41</v>
      </c>
      <c r="AU16" s="3" t="s">
        <v>41</v>
      </c>
      <c r="AV16" s="3" t="s">
        <v>390</v>
      </c>
      <c r="AW16" s="15" t="s">
        <v>472</v>
      </c>
      <c r="AX16" s="3" t="s">
        <v>41</v>
      </c>
      <c r="AY16" s="17">
        <v>0.9</v>
      </c>
      <c r="AZ16" s="2" t="s">
        <v>52</v>
      </c>
      <c r="BB16" s="30">
        <f t="array" ref="BB16">IF(AW16="",MIN((IF($BD16:$BU16+AY16&lt;$BX$1,1,9^9)*($BD$1:$BU$1))),
INT(IF(SUMIF($AW$4:AW15,AW16,$AY$4:AY15)&gt;$BX$1,MAX($BB$4:BB15,)+1,
IF(SUMIF($BB$4:BB15,BB15,$AY$4:AY15)+SUMIF($AW$4:AW72,AW16,$AY$4:AY72)-SUMIF($AW$4:AW15,AW16,$AY$4:AY15)&gt;$BX$1,MAX($BB$4:BB15,)+1,BB15
))))</f>
        <v>4</v>
      </c>
      <c r="BD16" s="37">
        <f>SUMPRODUCT(($BB$5:$BB15=BD$1)*($AY$5:$AY15))</f>
        <v>68.28</v>
      </c>
      <c r="BE16" s="37">
        <f>SUMPRODUCT(($BB$5:$BB15=BE$1)*($AY$5:$AY15))</f>
        <v>62.91</v>
      </c>
      <c r="BF16" s="37">
        <f>SUMPRODUCT(($BB$5:$BB15=BF$1)*($AY$5:$AY15))</f>
        <v>53.78</v>
      </c>
      <c r="BG16" s="37">
        <f>SUMPRODUCT(($BB$5:$BB15=BG$1)*($AY$5:$AY15))</f>
        <v>32.18</v>
      </c>
      <c r="BH16" s="37">
        <f>SUMPRODUCT(($BB$5:$BB15=BH$1)*($AY$5:$AY15))</f>
        <v>0</v>
      </c>
      <c r="BI16" s="37">
        <f>SUMPRODUCT(($BB$5:$BB15=BI$1)*($AY$5:$AY15))</f>
        <v>0</v>
      </c>
      <c r="BJ16" s="37">
        <f>SUMPRODUCT(($BB$5:$BB15=BJ$1)*($AY$5:$AY15))</f>
        <v>0</v>
      </c>
      <c r="BK16" s="37">
        <f>SUMPRODUCT(($BB$5:$BB15=BK$1)*($AY$5:$AY15))</f>
        <v>0</v>
      </c>
      <c r="BL16" s="37">
        <f>SUMPRODUCT(($BB$5:$BB15=BL$1)*($AY$5:$AY15))</f>
        <v>0</v>
      </c>
      <c r="BM16" s="37">
        <f>SUMPRODUCT(($BB$5:$BB15=BM$1)*($AY$5:$AY15))</f>
        <v>0</v>
      </c>
      <c r="BN16" s="37">
        <f>SUMPRODUCT(($BB$5:$BB15=BN$1)*($AY$5:$AY15))</f>
        <v>0</v>
      </c>
      <c r="BO16" s="37">
        <f>SUMPRODUCT(($BB$5:$BB15=BO$1)*($AY$5:$AY15))</f>
        <v>0</v>
      </c>
      <c r="BP16" s="37">
        <f>SUMPRODUCT(($BB$5:$BB15=BP$1)*($AY$5:$AY15))</f>
        <v>0</v>
      </c>
      <c r="BQ16" s="37">
        <f>SUMPRODUCT(($BB$5:$BB15=BQ$1)*($AY$5:$AY15))</f>
        <v>0</v>
      </c>
      <c r="BR16" s="37">
        <f>SUMPRODUCT(($BB$5:$BB15=BR$1)*($AY$5:$AY15))</f>
        <v>0</v>
      </c>
      <c r="BS16" s="37">
        <f>SUMPRODUCT(($BB$5:$BB15=BS$1)*($AY$5:$AY15))</f>
        <v>0</v>
      </c>
      <c r="BT16" s="37">
        <f>SUMPRODUCT(($BB$5:$BB15=BT$1)*($AY$5:$AY15))</f>
        <v>0</v>
      </c>
      <c r="BU16" s="37">
        <f>SUMPRODUCT(($BB$5:$BB15=BU$1)*($AY$5:$AY15))</f>
        <v>0</v>
      </c>
    </row>
    <row r="17" spans="1:73" x14ac:dyDescent="0.25">
      <c r="A17" s="1">
        <v>95290528</v>
      </c>
      <c r="B17" s="2" t="s">
        <v>86</v>
      </c>
      <c r="C17" s="2" t="s">
        <v>306</v>
      </c>
      <c r="D17" s="2" t="s">
        <v>87</v>
      </c>
      <c r="E17" s="3" t="s">
        <v>41</v>
      </c>
      <c r="F17" s="3">
        <v>42383</v>
      </c>
      <c r="G17" s="4" t="s">
        <v>91</v>
      </c>
      <c r="H17" s="38">
        <f t="shared" si="2"/>
        <v>4</v>
      </c>
      <c r="I17" s="2" t="s">
        <v>316</v>
      </c>
      <c r="J17" s="1">
        <v>10</v>
      </c>
      <c r="K17" s="1" t="s">
        <v>406</v>
      </c>
      <c r="L17" s="1">
        <v>10</v>
      </c>
      <c r="M17" s="2" t="s">
        <v>313</v>
      </c>
      <c r="N17" s="2" t="s">
        <v>314</v>
      </c>
      <c r="O17" s="1">
        <v>3240</v>
      </c>
      <c r="P17" s="1">
        <v>3240</v>
      </c>
      <c r="Q17" s="1">
        <v>45</v>
      </c>
      <c r="R17" s="3">
        <v>42365</v>
      </c>
      <c r="S17" s="2" t="s">
        <v>45</v>
      </c>
      <c r="T17" s="3">
        <v>42382</v>
      </c>
      <c r="U17" s="3" t="s">
        <v>41</v>
      </c>
      <c r="V17" s="2" t="s">
        <v>42</v>
      </c>
      <c r="W17" s="2" t="s">
        <v>317</v>
      </c>
      <c r="X17" s="3">
        <v>42389</v>
      </c>
      <c r="Y17" s="5">
        <v>42401</v>
      </c>
      <c r="Z17" s="2" t="s">
        <v>41</v>
      </c>
      <c r="AA17" s="2" t="s">
        <v>44</v>
      </c>
      <c r="AB17" s="2" t="s">
        <v>43</v>
      </c>
      <c r="AC17" s="1">
        <v>223116</v>
      </c>
      <c r="AD17" s="2" t="s">
        <v>311</v>
      </c>
      <c r="AE17" s="2" t="s">
        <v>90</v>
      </c>
      <c r="AF17" s="1">
        <v>4503707152</v>
      </c>
      <c r="AG17" s="1">
        <v>10</v>
      </c>
      <c r="AH17" s="1">
        <v>3240</v>
      </c>
      <c r="AI17" s="2" t="s">
        <v>45</v>
      </c>
      <c r="AJ17" s="3" t="s">
        <v>41</v>
      </c>
      <c r="AK17" s="3">
        <v>42389</v>
      </c>
      <c r="AL17" s="3">
        <v>42419</v>
      </c>
      <c r="AM17" s="3">
        <v>42365</v>
      </c>
      <c r="AN17" s="3">
        <v>42372</v>
      </c>
      <c r="AO17" s="9">
        <v>7</v>
      </c>
      <c r="AP17" s="3">
        <v>42384</v>
      </c>
      <c r="AQ17" s="3">
        <v>42393</v>
      </c>
      <c r="AR17" s="3" t="s">
        <v>41</v>
      </c>
      <c r="AS17" s="3" t="s">
        <v>391</v>
      </c>
      <c r="AT17" s="3" t="s">
        <v>41</v>
      </c>
      <c r="AU17" s="3" t="s">
        <v>41</v>
      </c>
      <c r="AV17" s="3" t="s">
        <v>390</v>
      </c>
      <c r="AW17" s="15" t="s">
        <v>471</v>
      </c>
      <c r="AX17" s="3" t="s">
        <v>41</v>
      </c>
      <c r="AY17" s="17">
        <v>3.38</v>
      </c>
      <c r="AZ17" s="2" t="s">
        <v>57</v>
      </c>
      <c r="BB17" s="30">
        <f t="array" ref="BB17">IF(AW17="",MIN((IF($BD17:$BU17+AY17&lt;$BX$1,1,9^9)*($BD$1:$BU$1))),
INT(IF(SUMIF($AW$4:AW16,AW17,$AY$4:AY16)&gt;$BX$1,MAX($BB$4:BB16,)+1,
IF(SUMIF($BB$4:BB16,BB16,$AY$4:AY16)+SUMIF($AW$4:AW73,AW17,$AY$4:AY73)-SUMIF($AW$4:AW16,AW17,$AY$4:AY16)&gt;$BX$1,MAX($BB$4:BB16,)+1,BB16
))))</f>
        <v>4</v>
      </c>
      <c r="BD17" s="37">
        <f>SUMPRODUCT(($BB$5:$BB16=BD$1)*($AY$5:$AY16))</f>
        <v>68.28</v>
      </c>
      <c r="BE17" s="37">
        <f>SUMPRODUCT(($BB$5:$BB16=BE$1)*($AY$5:$AY16))</f>
        <v>62.91</v>
      </c>
      <c r="BF17" s="37">
        <f>SUMPRODUCT(($BB$5:$BB16=BF$1)*($AY$5:$AY16))</f>
        <v>53.78</v>
      </c>
      <c r="BG17" s="37">
        <f>SUMPRODUCT(($BB$5:$BB16=BG$1)*($AY$5:$AY16))</f>
        <v>33.08</v>
      </c>
      <c r="BH17" s="37">
        <f>SUMPRODUCT(($BB$5:$BB16=BH$1)*($AY$5:$AY16))</f>
        <v>0</v>
      </c>
      <c r="BI17" s="37">
        <f>SUMPRODUCT(($BB$5:$BB16=BI$1)*($AY$5:$AY16))</f>
        <v>0</v>
      </c>
      <c r="BJ17" s="37">
        <f>SUMPRODUCT(($BB$5:$BB16=BJ$1)*($AY$5:$AY16))</f>
        <v>0</v>
      </c>
      <c r="BK17" s="37">
        <f>SUMPRODUCT(($BB$5:$BB16=BK$1)*($AY$5:$AY16))</f>
        <v>0</v>
      </c>
      <c r="BL17" s="37">
        <f>SUMPRODUCT(($BB$5:$BB16=BL$1)*($AY$5:$AY16))</f>
        <v>0</v>
      </c>
      <c r="BM17" s="37">
        <f>SUMPRODUCT(($BB$5:$BB16=BM$1)*($AY$5:$AY16))</f>
        <v>0</v>
      </c>
      <c r="BN17" s="37">
        <f>SUMPRODUCT(($BB$5:$BB16=BN$1)*($AY$5:$AY16))</f>
        <v>0</v>
      </c>
      <c r="BO17" s="37">
        <f>SUMPRODUCT(($BB$5:$BB16=BO$1)*($AY$5:$AY16))</f>
        <v>0</v>
      </c>
      <c r="BP17" s="37">
        <f>SUMPRODUCT(($BB$5:$BB16=BP$1)*($AY$5:$AY16))</f>
        <v>0</v>
      </c>
      <c r="BQ17" s="37">
        <f>SUMPRODUCT(($BB$5:$BB16=BQ$1)*($AY$5:$AY16))</f>
        <v>0</v>
      </c>
      <c r="BR17" s="37">
        <f>SUMPRODUCT(($BB$5:$BB16=BR$1)*($AY$5:$AY16))</f>
        <v>0</v>
      </c>
      <c r="BS17" s="37">
        <f>SUMPRODUCT(($BB$5:$BB16=BS$1)*($AY$5:$AY16))</f>
        <v>0</v>
      </c>
      <c r="BT17" s="37">
        <f>SUMPRODUCT(($BB$5:$BB16=BT$1)*($AY$5:$AY16))</f>
        <v>0</v>
      </c>
      <c r="BU17" s="37">
        <f>SUMPRODUCT(($BB$5:$BB16=BU$1)*($AY$5:$AY16))</f>
        <v>0</v>
      </c>
    </row>
    <row r="18" spans="1:73" x14ac:dyDescent="0.25">
      <c r="A18" s="1">
        <v>95290368</v>
      </c>
      <c r="B18" s="2" t="s">
        <v>86</v>
      </c>
      <c r="C18" s="2" t="s">
        <v>306</v>
      </c>
      <c r="D18" s="2" t="s">
        <v>87</v>
      </c>
      <c r="E18" s="3" t="s">
        <v>41</v>
      </c>
      <c r="F18" s="3">
        <v>42383</v>
      </c>
      <c r="G18" s="4" t="s">
        <v>91</v>
      </c>
      <c r="H18" s="38">
        <f t="shared" si="2"/>
        <v>4</v>
      </c>
      <c r="I18" s="2" t="s">
        <v>312</v>
      </c>
      <c r="J18" s="1">
        <v>10</v>
      </c>
      <c r="K18" s="1" t="s">
        <v>409</v>
      </c>
      <c r="L18" s="1">
        <v>10</v>
      </c>
      <c r="M18" s="2" t="s">
        <v>313</v>
      </c>
      <c r="N18" s="2" t="s">
        <v>314</v>
      </c>
      <c r="O18" s="1">
        <v>1625</v>
      </c>
      <c r="P18" s="1">
        <v>1625</v>
      </c>
      <c r="Q18" s="1">
        <v>20</v>
      </c>
      <c r="R18" s="3">
        <v>42365</v>
      </c>
      <c r="S18" s="2" t="s">
        <v>45</v>
      </c>
      <c r="T18" s="3">
        <v>42382</v>
      </c>
      <c r="U18" s="3" t="s">
        <v>41</v>
      </c>
      <c r="V18" s="2" t="s">
        <v>42</v>
      </c>
      <c r="W18" s="2" t="s">
        <v>315</v>
      </c>
      <c r="X18" s="3">
        <v>42389</v>
      </c>
      <c r="Y18" s="5">
        <v>42401</v>
      </c>
      <c r="Z18" s="2" t="s">
        <v>41</v>
      </c>
      <c r="AA18" s="2" t="s">
        <v>44</v>
      </c>
      <c r="AB18" s="2" t="s">
        <v>43</v>
      </c>
      <c r="AC18" s="1">
        <v>223116</v>
      </c>
      <c r="AD18" s="2" t="s">
        <v>311</v>
      </c>
      <c r="AE18" s="2" t="s">
        <v>90</v>
      </c>
      <c r="AF18" s="1">
        <v>4503707153</v>
      </c>
      <c r="AG18" s="1">
        <v>10</v>
      </c>
      <c r="AH18" s="1">
        <v>1625</v>
      </c>
      <c r="AI18" s="2" t="s">
        <v>45</v>
      </c>
      <c r="AJ18" s="3" t="s">
        <v>41</v>
      </c>
      <c r="AK18" s="3">
        <v>42389</v>
      </c>
      <c r="AL18" s="3">
        <v>42419</v>
      </c>
      <c r="AM18" s="3">
        <v>42365</v>
      </c>
      <c r="AN18" s="3">
        <v>42372</v>
      </c>
      <c r="AO18" s="9">
        <v>7</v>
      </c>
      <c r="AP18" s="3">
        <v>42384</v>
      </c>
      <c r="AQ18" s="3">
        <v>42393</v>
      </c>
      <c r="AR18" s="3" t="s">
        <v>41</v>
      </c>
      <c r="AS18" s="3" t="s">
        <v>392</v>
      </c>
      <c r="AT18" s="3" t="s">
        <v>41</v>
      </c>
      <c r="AU18" s="3" t="s">
        <v>41</v>
      </c>
      <c r="AV18" s="3" t="s">
        <v>390</v>
      </c>
      <c r="AW18" s="15" t="s">
        <v>471</v>
      </c>
      <c r="AX18" s="3" t="s">
        <v>41</v>
      </c>
      <c r="AY18" s="17">
        <v>1.47</v>
      </c>
      <c r="AZ18" s="2" t="s">
        <v>57</v>
      </c>
      <c r="BB18" s="30">
        <f t="array" ref="BB18">IF(AW18="",MIN((IF($BD18:$BU18+AY18&lt;$BX$1,1,9^9)*($BD$1:$BU$1))),
INT(IF(SUMIF($AW$4:AW17,AW18,$AY$4:AY17)&gt;$BX$1,MAX($BB$4:BB17,)+1,
IF(SUMIF($BB$4:BB17,BB17,$AY$4:AY17)+SUMIF($AW$4:AW74,AW18,$AY$4:AY74)-SUMIF($AW$4:AW17,AW18,$AY$4:AY17)&gt;$BX$1,MAX($BB$4:BB17,)+1,BB17
))))</f>
        <v>4</v>
      </c>
      <c r="BD18" s="37">
        <f>SUMPRODUCT(($BB$5:$BB17=BD$1)*($AY$5:$AY17))</f>
        <v>68.28</v>
      </c>
      <c r="BE18" s="37">
        <f>SUMPRODUCT(($BB$5:$BB17=BE$1)*($AY$5:$AY17))</f>
        <v>62.91</v>
      </c>
      <c r="BF18" s="37">
        <f>SUMPRODUCT(($BB$5:$BB17=BF$1)*($AY$5:$AY17))</f>
        <v>53.78</v>
      </c>
      <c r="BG18" s="37">
        <f>SUMPRODUCT(($BB$5:$BB17=BG$1)*($AY$5:$AY17))</f>
        <v>36.46</v>
      </c>
      <c r="BH18" s="37">
        <f>SUMPRODUCT(($BB$5:$BB17=BH$1)*($AY$5:$AY17))</f>
        <v>0</v>
      </c>
      <c r="BI18" s="37">
        <f>SUMPRODUCT(($BB$5:$BB17=BI$1)*($AY$5:$AY17))</f>
        <v>0</v>
      </c>
      <c r="BJ18" s="37">
        <f>SUMPRODUCT(($BB$5:$BB17=BJ$1)*($AY$5:$AY17))</f>
        <v>0</v>
      </c>
      <c r="BK18" s="37">
        <f>SUMPRODUCT(($BB$5:$BB17=BK$1)*($AY$5:$AY17))</f>
        <v>0</v>
      </c>
      <c r="BL18" s="37">
        <f>SUMPRODUCT(($BB$5:$BB17=BL$1)*($AY$5:$AY17))</f>
        <v>0</v>
      </c>
      <c r="BM18" s="37">
        <f>SUMPRODUCT(($BB$5:$BB17=BM$1)*($AY$5:$AY17))</f>
        <v>0</v>
      </c>
      <c r="BN18" s="37">
        <f>SUMPRODUCT(($BB$5:$BB17=BN$1)*($AY$5:$AY17))</f>
        <v>0</v>
      </c>
      <c r="BO18" s="37">
        <f>SUMPRODUCT(($BB$5:$BB17=BO$1)*($AY$5:$AY17))</f>
        <v>0</v>
      </c>
      <c r="BP18" s="37">
        <f>SUMPRODUCT(($BB$5:$BB17=BP$1)*($AY$5:$AY17))</f>
        <v>0</v>
      </c>
      <c r="BQ18" s="37">
        <f>SUMPRODUCT(($BB$5:$BB17=BQ$1)*($AY$5:$AY17))</f>
        <v>0</v>
      </c>
      <c r="BR18" s="37">
        <f>SUMPRODUCT(($BB$5:$BB17=BR$1)*($AY$5:$AY17))</f>
        <v>0</v>
      </c>
      <c r="BS18" s="37">
        <f>SUMPRODUCT(($BB$5:$BB17=BS$1)*($AY$5:$AY17))</f>
        <v>0</v>
      </c>
      <c r="BT18" s="37">
        <f>SUMPRODUCT(($BB$5:$BB17=BT$1)*($AY$5:$AY17))</f>
        <v>0</v>
      </c>
      <c r="BU18" s="37">
        <f>SUMPRODUCT(($BB$5:$BB17=BU$1)*($AY$5:$AY17))</f>
        <v>0</v>
      </c>
    </row>
    <row r="19" spans="1:73" x14ac:dyDescent="0.25">
      <c r="A19" s="1">
        <v>95290337</v>
      </c>
      <c r="B19" s="2" t="s">
        <v>86</v>
      </c>
      <c r="C19" s="2" t="s">
        <v>306</v>
      </c>
      <c r="D19" s="2" t="s">
        <v>87</v>
      </c>
      <c r="E19" s="3" t="s">
        <v>41</v>
      </c>
      <c r="F19" s="3">
        <v>42383</v>
      </c>
      <c r="G19" s="4" t="s">
        <v>91</v>
      </c>
      <c r="H19" s="38">
        <f t="shared" si="2"/>
        <v>4</v>
      </c>
      <c r="I19" s="2" t="s">
        <v>307</v>
      </c>
      <c r="J19" s="1">
        <v>10</v>
      </c>
      <c r="K19" s="1" t="s">
        <v>407</v>
      </c>
      <c r="L19" s="1">
        <v>10</v>
      </c>
      <c r="M19" s="2" t="s">
        <v>308</v>
      </c>
      <c r="N19" s="2" t="s">
        <v>309</v>
      </c>
      <c r="O19" s="1">
        <v>3240</v>
      </c>
      <c r="P19" s="1">
        <v>3240</v>
      </c>
      <c r="Q19" s="1">
        <v>51</v>
      </c>
      <c r="R19" s="3">
        <v>42365</v>
      </c>
      <c r="S19" s="2" t="s">
        <v>45</v>
      </c>
      <c r="T19" s="3">
        <v>42382</v>
      </c>
      <c r="U19" s="3" t="s">
        <v>41</v>
      </c>
      <c r="V19" s="2" t="s">
        <v>42</v>
      </c>
      <c r="W19" s="2" t="s">
        <v>310</v>
      </c>
      <c r="X19" s="3">
        <v>42389</v>
      </c>
      <c r="Y19" s="5">
        <v>42401</v>
      </c>
      <c r="Z19" s="2" t="s">
        <v>41</v>
      </c>
      <c r="AA19" s="2" t="s">
        <v>44</v>
      </c>
      <c r="AB19" s="2" t="s">
        <v>43</v>
      </c>
      <c r="AC19" s="1">
        <v>223116</v>
      </c>
      <c r="AD19" s="2" t="s">
        <v>311</v>
      </c>
      <c r="AE19" s="2" t="s">
        <v>90</v>
      </c>
      <c r="AF19" s="1">
        <v>4503715015</v>
      </c>
      <c r="AG19" s="1">
        <v>10</v>
      </c>
      <c r="AH19" s="1">
        <v>3240</v>
      </c>
      <c r="AI19" s="2" t="s">
        <v>45</v>
      </c>
      <c r="AJ19" s="3" t="s">
        <v>41</v>
      </c>
      <c r="AK19" s="3">
        <v>42389</v>
      </c>
      <c r="AL19" s="3">
        <v>42419</v>
      </c>
      <c r="AM19" s="3">
        <v>42365</v>
      </c>
      <c r="AN19" s="3">
        <v>42372</v>
      </c>
      <c r="AO19" s="9">
        <v>7</v>
      </c>
      <c r="AP19" s="3">
        <v>42384</v>
      </c>
      <c r="AQ19" s="3">
        <v>42393</v>
      </c>
      <c r="AR19" s="3" t="s">
        <v>41</v>
      </c>
      <c r="AS19" s="3" t="s">
        <v>391</v>
      </c>
      <c r="AT19" s="3" t="s">
        <v>41</v>
      </c>
      <c r="AU19" s="3" t="s">
        <v>41</v>
      </c>
      <c r="AV19" s="3" t="s">
        <v>390</v>
      </c>
      <c r="AW19" s="15" t="s">
        <v>470</v>
      </c>
      <c r="AX19" s="3" t="s">
        <v>41</v>
      </c>
      <c r="AY19" s="17">
        <v>3.83</v>
      </c>
      <c r="AZ19" s="2" t="s">
        <v>61</v>
      </c>
      <c r="BB19" s="30">
        <f t="array" ref="BB19">IF(AW19="",MIN((IF($BD19:$BU19+AY19&lt;$BX$1,1,9^9)*($BD$1:$BU$1))),
INT(IF(SUMIF($AW$4:AW18,AW19,$AY$4:AY18)&gt;$BX$1,MAX($BB$4:BB18,)+1,
IF(SUMIF($BB$4:BB18,BB18,$AY$4:AY18)+SUMIF($AW$4:AW75,AW19,$AY$4:AY75)-SUMIF($AW$4:AW18,AW19,$AY$4:AY18)&gt;$BX$1,MAX($BB$4:BB18,)+1,BB18
))))</f>
        <v>4</v>
      </c>
      <c r="BD19" s="37">
        <f>SUMPRODUCT(($BB$5:$BB18=BD$1)*($AY$5:$AY18))</f>
        <v>68.28</v>
      </c>
      <c r="BE19" s="37">
        <f>SUMPRODUCT(($BB$5:$BB18=BE$1)*($AY$5:$AY18))</f>
        <v>62.91</v>
      </c>
      <c r="BF19" s="37">
        <f>SUMPRODUCT(($BB$5:$BB18=BF$1)*($AY$5:$AY18))</f>
        <v>53.78</v>
      </c>
      <c r="BG19" s="37">
        <f>SUMPRODUCT(($BB$5:$BB18=BG$1)*($AY$5:$AY18))</f>
        <v>37.93</v>
      </c>
      <c r="BH19" s="37">
        <f>SUMPRODUCT(($BB$5:$BB18=BH$1)*($AY$5:$AY18))</f>
        <v>0</v>
      </c>
      <c r="BI19" s="37">
        <f>SUMPRODUCT(($BB$5:$BB18=BI$1)*($AY$5:$AY18))</f>
        <v>0</v>
      </c>
      <c r="BJ19" s="37">
        <f>SUMPRODUCT(($BB$5:$BB18=BJ$1)*($AY$5:$AY18))</f>
        <v>0</v>
      </c>
      <c r="BK19" s="37">
        <f>SUMPRODUCT(($BB$5:$BB18=BK$1)*($AY$5:$AY18))</f>
        <v>0</v>
      </c>
      <c r="BL19" s="37">
        <f>SUMPRODUCT(($BB$5:$BB18=BL$1)*($AY$5:$AY18))</f>
        <v>0</v>
      </c>
      <c r="BM19" s="37">
        <f>SUMPRODUCT(($BB$5:$BB18=BM$1)*($AY$5:$AY18))</f>
        <v>0</v>
      </c>
      <c r="BN19" s="37">
        <f>SUMPRODUCT(($BB$5:$BB18=BN$1)*($AY$5:$AY18))</f>
        <v>0</v>
      </c>
      <c r="BO19" s="37">
        <f>SUMPRODUCT(($BB$5:$BB18=BO$1)*($AY$5:$AY18))</f>
        <v>0</v>
      </c>
      <c r="BP19" s="37">
        <f>SUMPRODUCT(($BB$5:$BB18=BP$1)*($AY$5:$AY18))</f>
        <v>0</v>
      </c>
      <c r="BQ19" s="37">
        <f>SUMPRODUCT(($BB$5:$BB18=BQ$1)*($AY$5:$AY18))</f>
        <v>0</v>
      </c>
      <c r="BR19" s="37">
        <f>SUMPRODUCT(($BB$5:$BB18=BR$1)*($AY$5:$AY18))</f>
        <v>0</v>
      </c>
      <c r="BS19" s="37">
        <f>SUMPRODUCT(($BB$5:$BB18=BS$1)*($AY$5:$AY18))</f>
        <v>0</v>
      </c>
      <c r="BT19" s="37">
        <f>SUMPRODUCT(($BB$5:$BB18=BT$1)*($AY$5:$AY18))</f>
        <v>0</v>
      </c>
      <c r="BU19" s="37">
        <f>SUMPRODUCT(($BB$5:$BB18=BU$1)*($AY$5:$AY18))</f>
        <v>0</v>
      </c>
    </row>
    <row r="20" spans="1:73" x14ac:dyDescent="0.25">
      <c r="A20" s="1">
        <v>95290653</v>
      </c>
      <c r="B20" s="2" t="s">
        <v>86</v>
      </c>
      <c r="C20" s="2" t="s">
        <v>306</v>
      </c>
      <c r="D20" s="2" t="s">
        <v>87</v>
      </c>
      <c r="E20" s="3" t="s">
        <v>41</v>
      </c>
      <c r="F20" s="3">
        <v>42383</v>
      </c>
      <c r="G20" s="4" t="s">
        <v>91</v>
      </c>
      <c r="H20" s="38">
        <f t="shared" si="2"/>
        <v>4</v>
      </c>
      <c r="I20" s="2" t="s">
        <v>325</v>
      </c>
      <c r="J20" s="1">
        <v>10</v>
      </c>
      <c r="K20" s="1" t="s">
        <v>408</v>
      </c>
      <c r="L20" s="1">
        <v>10</v>
      </c>
      <c r="M20" s="2" t="s">
        <v>308</v>
      </c>
      <c r="N20" s="2" t="s">
        <v>309</v>
      </c>
      <c r="O20" s="1">
        <v>877</v>
      </c>
      <c r="P20" s="1">
        <v>877</v>
      </c>
      <c r="Q20" s="1">
        <v>15</v>
      </c>
      <c r="R20" s="3">
        <v>42365</v>
      </c>
      <c r="S20" s="2" t="s">
        <v>45</v>
      </c>
      <c r="T20" s="3">
        <v>42382</v>
      </c>
      <c r="U20" s="3" t="s">
        <v>41</v>
      </c>
      <c r="V20" s="2" t="s">
        <v>42</v>
      </c>
      <c r="W20" s="2" t="s">
        <v>326</v>
      </c>
      <c r="X20" s="3">
        <v>42389</v>
      </c>
      <c r="Y20" s="5">
        <v>42401</v>
      </c>
      <c r="Z20" s="2" t="s">
        <v>41</v>
      </c>
      <c r="AA20" s="2" t="s">
        <v>44</v>
      </c>
      <c r="AB20" s="2" t="s">
        <v>43</v>
      </c>
      <c r="AC20" s="1">
        <v>223116</v>
      </c>
      <c r="AD20" s="2" t="s">
        <v>311</v>
      </c>
      <c r="AE20" s="2" t="s">
        <v>90</v>
      </c>
      <c r="AF20" s="1">
        <v>4503715016</v>
      </c>
      <c r="AG20" s="1">
        <v>10</v>
      </c>
      <c r="AH20" s="1">
        <v>877</v>
      </c>
      <c r="AI20" s="2" t="s">
        <v>45</v>
      </c>
      <c r="AJ20" s="3" t="s">
        <v>41</v>
      </c>
      <c r="AK20" s="3">
        <v>42389</v>
      </c>
      <c r="AL20" s="3">
        <v>42419</v>
      </c>
      <c r="AM20" s="3">
        <v>42365</v>
      </c>
      <c r="AN20" s="3">
        <v>42372</v>
      </c>
      <c r="AO20" s="9">
        <v>7</v>
      </c>
      <c r="AP20" s="3">
        <v>42384</v>
      </c>
      <c r="AQ20" s="3">
        <v>42393</v>
      </c>
      <c r="AR20" s="3" t="s">
        <v>41</v>
      </c>
      <c r="AS20" s="3" t="s">
        <v>392</v>
      </c>
      <c r="AT20" s="3" t="s">
        <v>41</v>
      </c>
      <c r="AU20" s="3" t="s">
        <v>41</v>
      </c>
      <c r="AV20" s="3" t="s">
        <v>390</v>
      </c>
      <c r="AW20" s="15" t="s">
        <v>470</v>
      </c>
      <c r="AX20" s="3" t="s">
        <v>41</v>
      </c>
      <c r="AY20" s="17">
        <v>1.05</v>
      </c>
      <c r="AZ20" s="2" t="s">
        <v>61</v>
      </c>
      <c r="BB20" s="30">
        <f t="array" ref="BB20">IF(AW20="",MIN((IF($BD20:$BU20+AY20&lt;$BX$1,1,9^9)*($BD$1:$BU$1))),
INT(IF(SUMIF($AW$4:AW19,AW20,$AY$4:AY19)&gt;$BX$1,MAX($BB$4:BB19,)+1,
IF(SUMIF($BB$4:BB19,BB19,$AY$4:AY19)+SUMIF($AW$4:AW76,AW20,$AY$4:AY76)-SUMIF($AW$4:AW19,AW20,$AY$4:AY19)&gt;$BX$1,MAX($BB$4:BB19,)+1,BB19
))))</f>
        <v>4</v>
      </c>
      <c r="BD20" s="37">
        <f>SUMPRODUCT(($BB$5:$BB19=BD$1)*($AY$5:$AY19))</f>
        <v>68.28</v>
      </c>
      <c r="BE20" s="37">
        <f>SUMPRODUCT(($BB$5:$BB19=BE$1)*($AY$5:$AY19))</f>
        <v>62.91</v>
      </c>
      <c r="BF20" s="37">
        <f>SUMPRODUCT(($BB$5:$BB19=BF$1)*($AY$5:$AY19))</f>
        <v>53.78</v>
      </c>
      <c r="BG20" s="37">
        <f>SUMPRODUCT(($BB$5:$BB19=BG$1)*($AY$5:$AY19))</f>
        <v>41.76</v>
      </c>
      <c r="BH20" s="37">
        <f>SUMPRODUCT(($BB$5:$BB19=BH$1)*($AY$5:$AY19))</f>
        <v>0</v>
      </c>
      <c r="BI20" s="37">
        <f>SUMPRODUCT(($BB$5:$BB19=BI$1)*($AY$5:$AY19))</f>
        <v>0</v>
      </c>
      <c r="BJ20" s="37">
        <f>SUMPRODUCT(($BB$5:$BB19=BJ$1)*($AY$5:$AY19))</f>
        <v>0</v>
      </c>
      <c r="BK20" s="37">
        <f>SUMPRODUCT(($BB$5:$BB19=BK$1)*($AY$5:$AY19))</f>
        <v>0</v>
      </c>
      <c r="BL20" s="37">
        <f>SUMPRODUCT(($BB$5:$BB19=BL$1)*($AY$5:$AY19))</f>
        <v>0</v>
      </c>
      <c r="BM20" s="37">
        <f>SUMPRODUCT(($BB$5:$BB19=BM$1)*($AY$5:$AY19))</f>
        <v>0</v>
      </c>
      <c r="BN20" s="37">
        <f>SUMPRODUCT(($BB$5:$BB19=BN$1)*($AY$5:$AY19))</f>
        <v>0</v>
      </c>
      <c r="BO20" s="37">
        <f>SUMPRODUCT(($BB$5:$BB19=BO$1)*($AY$5:$AY19))</f>
        <v>0</v>
      </c>
      <c r="BP20" s="37">
        <f>SUMPRODUCT(($BB$5:$BB19=BP$1)*($AY$5:$AY19))</f>
        <v>0</v>
      </c>
      <c r="BQ20" s="37">
        <f>SUMPRODUCT(($BB$5:$BB19=BQ$1)*($AY$5:$AY19))</f>
        <v>0</v>
      </c>
      <c r="BR20" s="37">
        <f>SUMPRODUCT(($BB$5:$BB19=BR$1)*($AY$5:$AY19))</f>
        <v>0</v>
      </c>
      <c r="BS20" s="37">
        <f>SUMPRODUCT(($BB$5:$BB19=BS$1)*($AY$5:$AY19))</f>
        <v>0</v>
      </c>
      <c r="BT20" s="37">
        <f>SUMPRODUCT(($BB$5:$BB19=BT$1)*($AY$5:$AY19))</f>
        <v>0</v>
      </c>
      <c r="BU20" s="37">
        <f>SUMPRODUCT(($BB$5:$BB19=BU$1)*($AY$5:$AY19))</f>
        <v>0</v>
      </c>
    </row>
    <row r="21" spans="1:73" x14ac:dyDescent="0.25">
      <c r="A21" s="1">
        <v>93158423</v>
      </c>
      <c r="B21" s="2" t="s">
        <v>86</v>
      </c>
      <c r="C21" s="2" t="s">
        <v>140</v>
      </c>
      <c r="D21" s="2" t="s">
        <v>87</v>
      </c>
      <c r="E21" s="3">
        <v>42327</v>
      </c>
      <c r="F21" s="3">
        <v>42377</v>
      </c>
      <c r="G21" s="4" t="s">
        <v>91</v>
      </c>
      <c r="H21" s="38">
        <f t="shared" si="2"/>
        <v>5</v>
      </c>
      <c r="I21" s="2" t="s">
        <v>166</v>
      </c>
      <c r="J21" s="1">
        <v>10</v>
      </c>
      <c r="K21" s="1" t="s">
        <v>443</v>
      </c>
      <c r="L21" s="1">
        <v>20</v>
      </c>
      <c r="M21" s="2" t="s">
        <v>152</v>
      </c>
      <c r="N21" s="2" t="s">
        <v>153</v>
      </c>
      <c r="O21" s="1">
        <v>2676</v>
      </c>
      <c r="P21" s="1">
        <v>2676</v>
      </c>
      <c r="Q21" s="1">
        <v>223</v>
      </c>
      <c r="R21" s="3">
        <v>42322</v>
      </c>
      <c r="S21" s="2" t="s">
        <v>45</v>
      </c>
      <c r="T21" s="3">
        <v>42370</v>
      </c>
      <c r="U21" s="3">
        <v>42322</v>
      </c>
      <c r="V21" s="2" t="s">
        <v>42</v>
      </c>
      <c r="W21" s="2" t="s">
        <v>167</v>
      </c>
      <c r="X21" s="3">
        <v>42358</v>
      </c>
      <c r="Y21" s="5">
        <v>42370</v>
      </c>
      <c r="Z21" s="2" t="s">
        <v>41</v>
      </c>
      <c r="AA21" s="2" t="s">
        <v>44</v>
      </c>
      <c r="AB21" s="2" t="s">
        <v>58</v>
      </c>
      <c r="AC21" s="1">
        <v>384665</v>
      </c>
      <c r="AD21" s="2" t="s">
        <v>144</v>
      </c>
      <c r="AE21" s="2" t="s">
        <v>90</v>
      </c>
      <c r="AF21" s="1">
        <v>4503652618</v>
      </c>
      <c r="AG21" s="1">
        <v>950</v>
      </c>
      <c r="AH21" s="1">
        <v>2676</v>
      </c>
      <c r="AI21" s="2" t="s">
        <v>45</v>
      </c>
      <c r="AJ21" s="3" t="s">
        <v>41</v>
      </c>
      <c r="AK21" s="3">
        <v>42358</v>
      </c>
      <c r="AL21" s="3">
        <v>42388</v>
      </c>
      <c r="AM21" s="3">
        <v>42322</v>
      </c>
      <c r="AN21" s="3">
        <v>42370</v>
      </c>
      <c r="AO21" s="9">
        <v>5</v>
      </c>
      <c r="AP21" s="3">
        <v>42378</v>
      </c>
      <c r="AQ21" s="3">
        <v>42393</v>
      </c>
      <c r="AR21" s="3" t="s">
        <v>41</v>
      </c>
      <c r="AS21" s="3" t="s">
        <v>392</v>
      </c>
      <c r="AT21" s="3" t="s">
        <v>41</v>
      </c>
      <c r="AU21" s="3" t="s">
        <v>41</v>
      </c>
      <c r="AV21" s="3" t="s">
        <v>390</v>
      </c>
      <c r="AW21" s="15" t="s">
        <v>483</v>
      </c>
      <c r="AX21" s="3">
        <v>42326</v>
      </c>
      <c r="AY21" s="17">
        <v>18.34</v>
      </c>
      <c r="AZ21" s="2" t="s">
        <v>54</v>
      </c>
      <c r="BB21" s="30">
        <f t="array" ref="BB21">IF(AW21="",MIN((IF($BD21:$BU21+AY21&lt;$BX$1,1,9^9)*($BD$1:$BU$1))),
INT(IF(SUMIF($AW$4:AW20,AW21,$AY$4:AY20)&gt;$BX$1,MAX($BB$4:BB20,)+1,
IF(SUMIF($BB$4:BB20,BB20,$AY$4:AY20)+SUMIF($AW$4:AW77,AW21,$AY$4:AY77)-SUMIF($AW$4:AW20,AW21,$AY$4:AY20)&gt;$BX$1,MAX($BB$4:BB20,)+1,BB20
))))</f>
        <v>5</v>
      </c>
      <c r="BD21" s="37">
        <f>SUMPRODUCT(($BB$5:$BB20=BD$1)*($AY$5:$AY20))</f>
        <v>68.28</v>
      </c>
      <c r="BE21" s="37">
        <f>SUMPRODUCT(($BB$5:$BB20=BE$1)*($AY$5:$AY20))</f>
        <v>62.91</v>
      </c>
      <c r="BF21" s="37">
        <f>SUMPRODUCT(($BB$5:$BB20=BF$1)*($AY$5:$AY20))</f>
        <v>53.78</v>
      </c>
      <c r="BG21" s="37">
        <f>SUMPRODUCT(($BB$5:$BB20=BG$1)*($AY$5:$AY20))</f>
        <v>42.809999999999995</v>
      </c>
      <c r="BH21" s="37">
        <f>SUMPRODUCT(($BB$5:$BB20=BH$1)*($AY$5:$AY20))</f>
        <v>0</v>
      </c>
      <c r="BI21" s="37">
        <f>SUMPRODUCT(($BB$5:$BB20=BI$1)*($AY$5:$AY20))</f>
        <v>0</v>
      </c>
      <c r="BJ21" s="37">
        <f>SUMPRODUCT(($BB$5:$BB20=BJ$1)*($AY$5:$AY20))</f>
        <v>0</v>
      </c>
      <c r="BK21" s="37">
        <f>SUMPRODUCT(($BB$5:$BB20=BK$1)*($AY$5:$AY20))</f>
        <v>0</v>
      </c>
      <c r="BL21" s="37">
        <f>SUMPRODUCT(($BB$5:$BB20=BL$1)*($AY$5:$AY20))</f>
        <v>0</v>
      </c>
      <c r="BM21" s="37">
        <f>SUMPRODUCT(($BB$5:$BB20=BM$1)*($AY$5:$AY20))</f>
        <v>0</v>
      </c>
      <c r="BN21" s="37">
        <f>SUMPRODUCT(($BB$5:$BB20=BN$1)*($AY$5:$AY20))</f>
        <v>0</v>
      </c>
      <c r="BO21" s="37">
        <f>SUMPRODUCT(($BB$5:$BB20=BO$1)*($AY$5:$AY20))</f>
        <v>0</v>
      </c>
      <c r="BP21" s="37">
        <f>SUMPRODUCT(($BB$5:$BB20=BP$1)*($AY$5:$AY20))</f>
        <v>0</v>
      </c>
      <c r="BQ21" s="37">
        <f>SUMPRODUCT(($BB$5:$BB20=BQ$1)*($AY$5:$AY20))</f>
        <v>0</v>
      </c>
      <c r="BR21" s="37">
        <f>SUMPRODUCT(($BB$5:$BB20=BR$1)*($AY$5:$AY20))</f>
        <v>0</v>
      </c>
      <c r="BS21" s="37">
        <f>SUMPRODUCT(($BB$5:$BB20=BS$1)*($AY$5:$AY20))</f>
        <v>0</v>
      </c>
      <c r="BT21" s="37">
        <f>SUMPRODUCT(($BB$5:$BB20=BT$1)*($AY$5:$AY20))</f>
        <v>0</v>
      </c>
      <c r="BU21" s="37">
        <f>SUMPRODUCT(($BB$5:$BB20=BU$1)*($AY$5:$AY20))</f>
        <v>0</v>
      </c>
    </row>
    <row r="22" spans="1:73" x14ac:dyDescent="0.25">
      <c r="A22" s="1">
        <v>93158307</v>
      </c>
      <c r="B22" s="2" t="s">
        <v>86</v>
      </c>
      <c r="C22" s="2" t="s">
        <v>138</v>
      </c>
      <c r="D22" s="2" t="s">
        <v>87</v>
      </c>
      <c r="E22" s="3">
        <v>42327</v>
      </c>
      <c r="F22" s="3">
        <v>42377</v>
      </c>
      <c r="G22" s="4" t="s">
        <v>91</v>
      </c>
      <c r="H22" s="38">
        <f t="shared" si="2"/>
        <v>5</v>
      </c>
      <c r="I22" s="2" t="s">
        <v>151</v>
      </c>
      <c r="J22" s="1">
        <v>10</v>
      </c>
      <c r="K22" s="1" t="s">
        <v>439</v>
      </c>
      <c r="L22" s="1">
        <v>20</v>
      </c>
      <c r="M22" s="2" t="s">
        <v>152</v>
      </c>
      <c r="N22" s="2" t="s">
        <v>153</v>
      </c>
      <c r="O22" s="1">
        <v>2140</v>
      </c>
      <c r="P22" s="1">
        <v>2140</v>
      </c>
      <c r="Q22" s="1">
        <v>214</v>
      </c>
      <c r="R22" s="3">
        <v>42322</v>
      </c>
      <c r="S22" s="2" t="s">
        <v>45</v>
      </c>
      <c r="T22" s="3">
        <v>42370</v>
      </c>
      <c r="U22" s="3">
        <v>42322</v>
      </c>
      <c r="V22" s="2" t="s">
        <v>42</v>
      </c>
      <c r="W22" s="2" t="s">
        <v>154</v>
      </c>
      <c r="X22" s="3">
        <v>42358</v>
      </c>
      <c r="Y22" s="5">
        <v>42370</v>
      </c>
      <c r="Z22" s="2" t="s">
        <v>41</v>
      </c>
      <c r="AA22" s="2" t="s">
        <v>44</v>
      </c>
      <c r="AB22" s="2" t="s">
        <v>58</v>
      </c>
      <c r="AC22" s="1">
        <v>384665</v>
      </c>
      <c r="AD22" s="2" t="s">
        <v>139</v>
      </c>
      <c r="AE22" s="2" t="s">
        <v>90</v>
      </c>
      <c r="AF22" s="1">
        <v>4503652618</v>
      </c>
      <c r="AG22" s="1">
        <v>940</v>
      </c>
      <c r="AH22" s="1">
        <v>2140</v>
      </c>
      <c r="AI22" s="2" t="s">
        <v>45</v>
      </c>
      <c r="AJ22" s="3" t="s">
        <v>41</v>
      </c>
      <c r="AK22" s="3">
        <v>42358</v>
      </c>
      <c r="AL22" s="3">
        <v>42388</v>
      </c>
      <c r="AM22" s="3">
        <v>42322</v>
      </c>
      <c r="AN22" s="3">
        <v>42370</v>
      </c>
      <c r="AO22" s="9">
        <v>5</v>
      </c>
      <c r="AP22" s="3">
        <v>42378</v>
      </c>
      <c r="AQ22" s="3">
        <v>42393</v>
      </c>
      <c r="AR22" s="3" t="s">
        <v>41</v>
      </c>
      <c r="AS22" s="3" t="s">
        <v>391</v>
      </c>
      <c r="AT22" s="3" t="s">
        <v>41</v>
      </c>
      <c r="AU22" s="3" t="s">
        <v>41</v>
      </c>
      <c r="AV22" s="3" t="s">
        <v>390</v>
      </c>
      <c r="AW22" s="15" t="s">
        <v>483</v>
      </c>
      <c r="AX22" s="3">
        <v>42326</v>
      </c>
      <c r="AY22" s="17">
        <v>14.75</v>
      </c>
      <c r="AZ22" s="2" t="s">
        <v>54</v>
      </c>
      <c r="BB22" s="30">
        <f t="array" ref="BB22">IF(AW22="",MIN((IF($BD22:$BU22+AY22&lt;$BX$1,1,9^9)*($BD$1:$BU$1))),
INT(IF(SUMIF($AW$4:AW21,AW22,$AY$4:AY21)&gt;$BX$1,MAX($BB$4:BB21,)+1,
IF(SUMIF($BB$4:BB21,BB21,$AY$4:AY21)+SUMIF($AW$4:AW78,AW22,$AY$4:AY78)-SUMIF($AW$4:AW21,AW22,$AY$4:AY21)&gt;$BX$1,MAX($BB$4:BB21,)+1,BB21
))))</f>
        <v>5</v>
      </c>
      <c r="BD22" s="37">
        <f>SUMPRODUCT(($BB$5:$BB21=BD$1)*($AY$5:$AY21))</f>
        <v>68.28</v>
      </c>
      <c r="BE22" s="37">
        <f>SUMPRODUCT(($BB$5:$BB21=BE$1)*($AY$5:$AY21))</f>
        <v>62.91</v>
      </c>
      <c r="BF22" s="37">
        <f>SUMPRODUCT(($BB$5:$BB21=BF$1)*($AY$5:$AY21))</f>
        <v>53.78</v>
      </c>
      <c r="BG22" s="37">
        <f>SUMPRODUCT(($BB$5:$BB21=BG$1)*($AY$5:$AY21))</f>
        <v>42.809999999999995</v>
      </c>
      <c r="BH22" s="37">
        <f>SUMPRODUCT(($BB$5:$BB21=BH$1)*($AY$5:$AY21))</f>
        <v>18.34</v>
      </c>
      <c r="BI22" s="37">
        <f>SUMPRODUCT(($BB$5:$BB21=BI$1)*($AY$5:$AY21))</f>
        <v>0</v>
      </c>
      <c r="BJ22" s="37">
        <f>SUMPRODUCT(($BB$5:$BB21=BJ$1)*($AY$5:$AY21))</f>
        <v>0</v>
      </c>
      <c r="BK22" s="37">
        <f>SUMPRODUCT(($BB$5:$BB21=BK$1)*($AY$5:$AY21))</f>
        <v>0</v>
      </c>
      <c r="BL22" s="37">
        <f>SUMPRODUCT(($BB$5:$BB21=BL$1)*($AY$5:$AY21))</f>
        <v>0</v>
      </c>
      <c r="BM22" s="37">
        <f>SUMPRODUCT(($BB$5:$BB21=BM$1)*($AY$5:$AY21))</f>
        <v>0</v>
      </c>
      <c r="BN22" s="37">
        <f>SUMPRODUCT(($BB$5:$BB21=BN$1)*($AY$5:$AY21))</f>
        <v>0</v>
      </c>
      <c r="BO22" s="37">
        <f>SUMPRODUCT(($BB$5:$BB21=BO$1)*($AY$5:$AY21))</f>
        <v>0</v>
      </c>
      <c r="BP22" s="37">
        <f>SUMPRODUCT(($BB$5:$BB21=BP$1)*($AY$5:$AY21))</f>
        <v>0</v>
      </c>
      <c r="BQ22" s="37">
        <f>SUMPRODUCT(($BB$5:$BB21=BQ$1)*($AY$5:$AY21))</f>
        <v>0</v>
      </c>
      <c r="BR22" s="37">
        <f>SUMPRODUCT(($BB$5:$BB21=BR$1)*($AY$5:$AY21))</f>
        <v>0</v>
      </c>
      <c r="BS22" s="37">
        <f>SUMPRODUCT(($BB$5:$BB21=BS$1)*($AY$5:$AY21))</f>
        <v>0</v>
      </c>
      <c r="BT22" s="37">
        <f>SUMPRODUCT(($BB$5:$BB21=BT$1)*($AY$5:$AY21))</f>
        <v>0</v>
      </c>
      <c r="BU22" s="37">
        <f>SUMPRODUCT(($BB$5:$BB21=BU$1)*($AY$5:$AY21))</f>
        <v>0</v>
      </c>
    </row>
    <row r="23" spans="1:73" x14ac:dyDescent="0.25">
      <c r="A23" s="1">
        <v>93158302</v>
      </c>
      <c r="B23" s="2" t="s">
        <v>86</v>
      </c>
      <c r="C23" s="2" t="s">
        <v>145</v>
      </c>
      <c r="D23" s="2" t="s">
        <v>87</v>
      </c>
      <c r="E23" s="3">
        <v>42328</v>
      </c>
      <c r="F23" s="3">
        <v>42377</v>
      </c>
      <c r="G23" s="4" t="s">
        <v>91</v>
      </c>
      <c r="H23" s="38">
        <f t="shared" si="2"/>
        <v>6</v>
      </c>
      <c r="I23" s="2" t="s">
        <v>146</v>
      </c>
      <c r="J23" s="1">
        <v>10</v>
      </c>
      <c r="K23" s="1" t="s">
        <v>447</v>
      </c>
      <c r="L23" s="1">
        <v>20</v>
      </c>
      <c r="M23" s="2" t="s">
        <v>147</v>
      </c>
      <c r="N23" s="2" t="s">
        <v>148</v>
      </c>
      <c r="O23" s="1">
        <v>2472</v>
      </c>
      <c r="P23" s="1">
        <v>2472</v>
      </c>
      <c r="Q23" s="1">
        <v>206</v>
      </c>
      <c r="R23" s="3">
        <v>42322</v>
      </c>
      <c r="S23" s="2" t="s">
        <v>45</v>
      </c>
      <c r="T23" s="3">
        <v>42370</v>
      </c>
      <c r="U23" s="3">
        <v>42322</v>
      </c>
      <c r="V23" s="2" t="s">
        <v>42</v>
      </c>
      <c r="W23" s="2" t="s">
        <v>149</v>
      </c>
      <c r="X23" s="3">
        <v>42358</v>
      </c>
      <c r="Y23" s="5">
        <v>42370</v>
      </c>
      <c r="Z23" s="2" t="s">
        <v>41</v>
      </c>
      <c r="AA23" s="2" t="s">
        <v>44</v>
      </c>
      <c r="AB23" s="2" t="s">
        <v>58</v>
      </c>
      <c r="AC23" s="1">
        <v>384665</v>
      </c>
      <c r="AD23" s="2" t="s">
        <v>150</v>
      </c>
      <c r="AE23" s="2" t="s">
        <v>90</v>
      </c>
      <c r="AF23" s="1">
        <v>4503652682</v>
      </c>
      <c r="AG23" s="1">
        <v>30</v>
      </c>
      <c r="AH23" s="1">
        <v>2472</v>
      </c>
      <c r="AI23" s="2" t="s">
        <v>45</v>
      </c>
      <c r="AJ23" s="3" t="s">
        <v>41</v>
      </c>
      <c r="AK23" s="3">
        <v>42358</v>
      </c>
      <c r="AL23" s="3">
        <v>42388</v>
      </c>
      <c r="AM23" s="3">
        <v>42322</v>
      </c>
      <c r="AN23" s="3">
        <v>42370</v>
      </c>
      <c r="AO23" s="9">
        <v>5</v>
      </c>
      <c r="AP23" s="3">
        <v>42378</v>
      </c>
      <c r="AQ23" s="3">
        <v>42393</v>
      </c>
      <c r="AR23" s="3" t="s">
        <v>41</v>
      </c>
      <c r="AS23" s="3" t="s">
        <v>391</v>
      </c>
      <c r="AT23" s="3" t="s">
        <v>41</v>
      </c>
      <c r="AU23" s="3" t="s">
        <v>41</v>
      </c>
      <c r="AV23" s="3" t="s">
        <v>390</v>
      </c>
      <c r="AW23" s="15" t="s">
        <v>482</v>
      </c>
      <c r="AX23" s="3">
        <v>42326</v>
      </c>
      <c r="AY23" s="17">
        <v>29.41</v>
      </c>
      <c r="AZ23" s="2" t="s">
        <v>54</v>
      </c>
      <c r="BB23" s="30">
        <f t="array" ref="BB23">IF(AW23="",MIN((IF($BD23:$BU23+AY23&lt;$BX$1,1,9^9)*($BD$1:$BU$1))),
INT(IF(SUMIF($AW$4:AW22,AW23,$AY$4:AY22)&gt;$BX$1,MAX($BB$4:BB22,)+1,
IF(SUMIF($BB$4:BB22,BB22,$AY$4:AY22)+SUMIF($AW$4:AW79,AW23,$AY$4:AY79)-SUMIF($AW$4:AW22,AW23,$AY$4:AY22)&gt;$BX$1,MAX($BB$4:BB22,)+1,BB22
))))</f>
        <v>6</v>
      </c>
      <c r="BD23" s="37">
        <f>SUMPRODUCT(($BB$5:$BB22=BD$1)*($AY$5:$AY22))</f>
        <v>68.28</v>
      </c>
      <c r="BE23" s="37">
        <f>SUMPRODUCT(($BB$5:$BB22=BE$1)*($AY$5:$AY22))</f>
        <v>62.91</v>
      </c>
      <c r="BF23" s="37">
        <f>SUMPRODUCT(($BB$5:$BB22=BF$1)*($AY$5:$AY22))</f>
        <v>53.78</v>
      </c>
      <c r="BG23" s="37">
        <f>SUMPRODUCT(($BB$5:$BB22=BG$1)*($AY$5:$AY22))</f>
        <v>42.809999999999995</v>
      </c>
      <c r="BH23" s="37">
        <f>SUMPRODUCT(($BB$5:$BB22=BH$1)*($AY$5:$AY22))</f>
        <v>33.090000000000003</v>
      </c>
      <c r="BI23" s="37">
        <f>SUMPRODUCT(($BB$5:$BB22=BI$1)*($AY$5:$AY22))</f>
        <v>0</v>
      </c>
      <c r="BJ23" s="37">
        <f>SUMPRODUCT(($BB$5:$BB22=BJ$1)*($AY$5:$AY22))</f>
        <v>0</v>
      </c>
      <c r="BK23" s="37">
        <f>SUMPRODUCT(($BB$5:$BB22=BK$1)*($AY$5:$AY22))</f>
        <v>0</v>
      </c>
      <c r="BL23" s="37">
        <f>SUMPRODUCT(($BB$5:$BB22=BL$1)*($AY$5:$AY22))</f>
        <v>0</v>
      </c>
      <c r="BM23" s="37">
        <f>SUMPRODUCT(($BB$5:$BB22=BM$1)*($AY$5:$AY22))</f>
        <v>0</v>
      </c>
      <c r="BN23" s="37">
        <f>SUMPRODUCT(($BB$5:$BB22=BN$1)*($AY$5:$AY22))</f>
        <v>0</v>
      </c>
      <c r="BO23" s="37">
        <f>SUMPRODUCT(($BB$5:$BB22=BO$1)*($AY$5:$AY22))</f>
        <v>0</v>
      </c>
      <c r="BP23" s="37">
        <f>SUMPRODUCT(($BB$5:$BB22=BP$1)*($AY$5:$AY22))</f>
        <v>0</v>
      </c>
      <c r="BQ23" s="37">
        <f>SUMPRODUCT(($BB$5:$BB22=BQ$1)*($AY$5:$AY22))</f>
        <v>0</v>
      </c>
      <c r="BR23" s="37">
        <f>SUMPRODUCT(($BB$5:$BB22=BR$1)*($AY$5:$AY22))</f>
        <v>0</v>
      </c>
      <c r="BS23" s="37">
        <f>SUMPRODUCT(($BB$5:$BB22=BS$1)*($AY$5:$AY22))</f>
        <v>0</v>
      </c>
      <c r="BT23" s="37">
        <f>SUMPRODUCT(($BB$5:$BB22=BT$1)*($AY$5:$AY22))</f>
        <v>0</v>
      </c>
      <c r="BU23" s="37">
        <f>SUMPRODUCT(($BB$5:$BB22=BU$1)*($AY$5:$AY22))</f>
        <v>0</v>
      </c>
    </row>
    <row r="24" spans="1:73" x14ac:dyDescent="0.25">
      <c r="A24" s="1">
        <v>93158352</v>
      </c>
      <c r="B24" s="2" t="s">
        <v>86</v>
      </c>
      <c r="C24" s="2" t="s">
        <v>145</v>
      </c>
      <c r="D24" s="2" t="s">
        <v>87</v>
      </c>
      <c r="E24" s="3">
        <v>42328</v>
      </c>
      <c r="F24" s="3">
        <v>42377</v>
      </c>
      <c r="G24" s="4" t="s">
        <v>91</v>
      </c>
      <c r="H24" s="38">
        <f t="shared" si="2"/>
        <v>6</v>
      </c>
      <c r="I24" s="2" t="s">
        <v>160</v>
      </c>
      <c r="J24" s="1">
        <v>10</v>
      </c>
      <c r="K24" s="1" t="s">
        <v>451</v>
      </c>
      <c r="L24" s="1">
        <v>20</v>
      </c>
      <c r="M24" s="2" t="s">
        <v>147</v>
      </c>
      <c r="N24" s="2" t="s">
        <v>148</v>
      </c>
      <c r="O24" s="1">
        <v>2604</v>
      </c>
      <c r="P24" s="1">
        <v>2604</v>
      </c>
      <c r="Q24" s="1">
        <v>434</v>
      </c>
      <c r="R24" s="3">
        <v>42322</v>
      </c>
      <c r="S24" s="2" t="s">
        <v>45</v>
      </c>
      <c r="T24" s="3">
        <v>42370</v>
      </c>
      <c r="U24" s="3">
        <v>42322</v>
      </c>
      <c r="V24" s="2" t="s">
        <v>42</v>
      </c>
      <c r="W24" s="2" t="s">
        <v>161</v>
      </c>
      <c r="X24" s="3">
        <v>42358</v>
      </c>
      <c r="Y24" s="5">
        <v>42370</v>
      </c>
      <c r="Z24" s="2" t="s">
        <v>41</v>
      </c>
      <c r="AA24" s="2" t="s">
        <v>44</v>
      </c>
      <c r="AB24" s="2" t="s">
        <v>58</v>
      </c>
      <c r="AC24" s="1">
        <v>384665</v>
      </c>
      <c r="AD24" s="2" t="s">
        <v>150</v>
      </c>
      <c r="AE24" s="2" t="s">
        <v>90</v>
      </c>
      <c r="AF24" s="1">
        <v>4503652682</v>
      </c>
      <c r="AG24" s="1">
        <v>40</v>
      </c>
      <c r="AH24" s="1">
        <v>2604</v>
      </c>
      <c r="AI24" s="2" t="s">
        <v>45</v>
      </c>
      <c r="AJ24" s="3" t="s">
        <v>41</v>
      </c>
      <c r="AK24" s="3">
        <v>42358</v>
      </c>
      <c r="AL24" s="3">
        <v>42388</v>
      </c>
      <c r="AM24" s="3">
        <v>42322</v>
      </c>
      <c r="AN24" s="3">
        <v>42370</v>
      </c>
      <c r="AO24" s="9">
        <v>5</v>
      </c>
      <c r="AP24" s="3">
        <v>42378</v>
      </c>
      <c r="AQ24" s="3">
        <v>42393</v>
      </c>
      <c r="AR24" s="3" t="s">
        <v>41</v>
      </c>
      <c r="AS24" s="3" t="s">
        <v>392</v>
      </c>
      <c r="AT24" s="3" t="s">
        <v>41</v>
      </c>
      <c r="AU24" s="3" t="s">
        <v>41</v>
      </c>
      <c r="AV24" s="3" t="s">
        <v>390</v>
      </c>
      <c r="AW24" s="15" t="s">
        <v>482</v>
      </c>
      <c r="AX24" s="3">
        <v>42326</v>
      </c>
      <c r="AY24" s="17">
        <v>27.57</v>
      </c>
      <c r="AZ24" s="2" t="s">
        <v>54</v>
      </c>
      <c r="BB24" s="30">
        <f t="array" ref="BB24">IF(AW24="",MIN((IF($BD24:$BU24+AY24&lt;$BX$1,1,9^9)*($BD$1:$BU$1))),
INT(IF(SUMIF($AW$4:AW23,AW24,$AY$4:AY23)&gt;$BX$1,MAX($BB$4:BB23,)+1,
IF(SUMIF($BB$4:BB23,BB23,$AY$4:AY23)+SUMIF($AW$4:AW80,AW24,$AY$4:AY80)-SUMIF($AW$4:AW23,AW24,$AY$4:AY23)&gt;$BX$1,MAX($BB$4:BB23,)+1,BB23
))))</f>
        <v>6</v>
      </c>
      <c r="BD24" s="37">
        <f>SUMPRODUCT(($BB$5:$BB23=BD$1)*($AY$5:$AY23))</f>
        <v>68.28</v>
      </c>
      <c r="BE24" s="37">
        <f>SUMPRODUCT(($BB$5:$BB23=BE$1)*($AY$5:$AY23))</f>
        <v>62.91</v>
      </c>
      <c r="BF24" s="37">
        <f>SUMPRODUCT(($BB$5:$BB23=BF$1)*($AY$5:$AY23))</f>
        <v>53.78</v>
      </c>
      <c r="BG24" s="37">
        <f>SUMPRODUCT(($BB$5:$BB23=BG$1)*($AY$5:$AY23))</f>
        <v>42.809999999999995</v>
      </c>
      <c r="BH24" s="37">
        <f>SUMPRODUCT(($BB$5:$BB23=BH$1)*($AY$5:$AY23))</f>
        <v>33.090000000000003</v>
      </c>
      <c r="BI24" s="37">
        <f>SUMPRODUCT(($BB$5:$BB23=BI$1)*($AY$5:$AY23))</f>
        <v>29.41</v>
      </c>
      <c r="BJ24" s="37">
        <f>SUMPRODUCT(($BB$5:$BB23=BJ$1)*($AY$5:$AY23))</f>
        <v>0</v>
      </c>
      <c r="BK24" s="37">
        <f>SUMPRODUCT(($BB$5:$BB23=BK$1)*($AY$5:$AY23))</f>
        <v>0</v>
      </c>
      <c r="BL24" s="37">
        <f>SUMPRODUCT(($BB$5:$BB23=BL$1)*($AY$5:$AY23))</f>
        <v>0</v>
      </c>
      <c r="BM24" s="37">
        <f>SUMPRODUCT(($BB$5:$BB23=BM$1)*($AY$5:$AY23))</f>
        <v>0</v>
      </c>
      <c r="BN24" s="37">
        <f>SUMPRODUCT(($BB$5:$BB23=BN$1)*($AY$5:$AY23))</f>
        <v>0</v>
      </c>
      <c r="BO24" s="37">
        <f>SUMPRODUCT(($BB$5:$BB23=BO$1)*($AY$5:$AY23))</f>
        <v>0</v>
      </c>
      <c r="BP24" s="37">
        <f>SUMPRODUCT(($BB$5:$BB23=BP$1)*($AY$5:$AY23))</f>
        <v>0</v>
      </c>
      <c r="BQ24" s="37">
        <f>SUMPRODUCT(($BB$5:$BB23=BQ$1)*($AY$5:$AY23))</f>
        <v>0</v>
      </c>
      <c r="BR24" s="37">
        <f>SUMPRODUCT(($BB$5:$BB23=BR$1)*($AY$5:$AY23))</f>
        <v>0</v>
      </c>
      <c r="BS24" s="37">
        <f>SUMPRODUCT(($BB$5:$BB23=BS$1)*($AY$5:$AY23))</f>
        <v>0</v>
      </c>
      <c r="BT24" s="37">
        <f>SUMPRODUCT(($BB$5:$BB23=BT$1)*($AY$5:$AY23))</f>
        <v>0</v>
      </c>
      <c r="BU24" s="37">
        <f>SUMPRODUCT(($BB$5:$BB23=BU$1)*($AY$5:$AY23))</f>
        <v>0</v>
      </c>
    </row>
    <row r="25" spans="1:73" x14ac:dyDescent="0.25">
      <c r="A25" s="1">
        <v>93036044</v>
      </c>
      <c r="B25" s="2" t="s">
        <v>86</v>
      </c>
      <c r="C25" s="2" t="s">
        <v>119</v>
      </c>
      <c r="D25" s="2" t="s">
        <v>87</v>
      </c>
      <c r="E25" s="3">
        <v>42332</v>
      </c>
      <c r="F25" s="3">
        <v>42377</v>
      </c>
      <c r="G25" s="4" t="s">
        <v>91</v>
      </c>
      <c r="H25" s="38">
        <f t="shared" si="2"/>
        <v>6</v>
      </c>
      <c r="I25" s="2" t="s">
        <v>122</v>
      </c>
      <c r="J25" s="1">
        <v>10</v>
      </c>
      <c r="K25" s="1" t="s">
        <v>454</v>
      </c>
      <c r="L25" s="1">
        <v>20</v>
      </c>
      <c r="M25" s="2" t="s">
        <v>123</v>
      </c>
      <c r="N25" s="2" t="s">
        <v>124</v>
      </c>
      <c r="O25" s="1">
        <v>672</v>
      </c>
      <c r="P25" s="1">
        <v>672</v>
      </c>
      <c r="Q25" s="1">
        <v>56</v>
      </c>
      <c r="R25" s="3">
        <v>42325</v>
      </c>
      <c r="S25" s="2" t="s">
        <v>45</v>
      </c>
      <c r="T25" s="3">
        <v>42370</v>
      </c>
      <c r="U25" s="3">
        <v>42325</v>
      </c>
      <c r="V25" s="2" t="s">
        <v>42</v>
      </c>
      <c r="W25" s="2" t="s">
        <v>125</v>
      </c>
      <c r="X25" s="3">
        <v>42375</v>
      </c>
      <c r="Y25" s="5">
        <v>42370</v>
      </c>
      <c r="Z25" s="2" t="s">
        <v>120</v>
      </c>
      <c r="AA25" s="2" t="s">
        <v>44</v>
      </c>
      <c r="AB25" s="2" t="s">
        <v>58</v>
      </c>
      <c r="AC25" s="1">
        <v>384665</v>
      </c>
      <c r="AD25" s="2" t="s">
        <v>121</v>
      </c>
      <c r="AE25" s="2" t="s">
        <v>100</v>
      </c>
      <c r="AF25" s="1">
        <v>4503652664</v>
      </c>
      <c r="AG25" s="1">
        <v>500</v>
      </c>
      <c r="AH25" s="1">
        <v>672</v>
      </c>
      <c r="AI25" s="2" t="s">
        <v>45</v>
      </c>
      <c r="AJ25" s="3" t="s">
        <v>41</v>
      </c>
      <c r="AK25" s="3">
        <v>42375</v>
      </c>
      <c r="AL25" s="3">
        <v>42388</v>
      </c>
      <c r="AM25" s="3">
        <v>42325</v>
      </c>
      <c r="AN25" s="3">
        <v>42370</v>
      </c>
      <c r="AO25" s="9">
        <v>5</v>
      </c>
      <c r="AP25" s="3">
        <v>42378</v>
      </c>
      <c r="AQ25" s="3">
        <v>42393</v>
      </c>
      <c r="AR25" s="3" t="s">
        <v>41</v>
      </c>
      <c r="AS25" s="3" t="s">
        <v>391</v>
      </c>
      <c r="AT25" s="3" t="s">
        <v>41</v>
      </c>
      <c r="AU25" s="3" t="s">
        <v>41</v>
      </c>
      <c r="AV25" s="3" t="s">
        <v>390</v>
      </c>
      <c r="AW25" s="15" t="s">
        <v>481</v>
      </c>
      <c r="AX25" s="3">
        <v>42331</v>
      </c>
      <c r="AY25" s="17">
        <v>7.36</v>
      </c>
      <c r="AZ25" s="2" t="s">
        <v>59</v>
      </c>
      <c r="BB25" s="30">
        <f t="array" ref="BB25">IF(AW25="",MIN((IF($BD25:$BU25+AY25&lt;$BX$1,1,9^9)*($BD$1:$BU$1))),
INT(IF(SUMIF($AW$4:AW24,AW25,$AY$4:AY24)&gt;$BX$1,MAX($BB$4:BB24,)+1,
IF(SUMIF($BB$4:BB24,BB24,$AY$4:AY24)+SUMIF($AW$4:AW81,AW25,$AY$4:AY81)-SUMIF($AW$4:AW24,AW25,$AY$4:AY24)&gt;$BX$1,MAX($BB$4:BB24,)+1,BB24
))))</f>
        <v>6</v>
      </c>
      <c r="BD25" s="37">
        <f>SUMPRODUCT(($BB$5:$BB24=BD$1)*($AY$5:$AY24))</f>
        <v>68.28</v>
      </c>
      <c r="BE25" s="37">
        <f>SUMPRODUCT(($BB$5:$BB24=BE$1)*($AY$5:$AY24))</f>
        <v>62.91</v>
      </c>
      <c r="BF25" s="37">
        <f>SUMPRODUCT(($BB$5:$BB24=BF$1)*($AY$5:$AY24))</f>
        <v>53.78</v>
      </c>
      <c r="BG25" s="37">
        <f>SUMPRODUCT(($BB$5:$BB24=BG$1)*($AY$5:$AY24))</f>
        <v>42.809999999999995</v>
      </c>
      <c r="BH25" s="37">
        <f>SUMPRODUCT(($BB$5:$BB24=BH$1)*($AY$5:$AY24))</f>
        <v>33.090000000000003</v>
      </c>
      <c r="BI25" s="37">
        <f>SUMPRODUCT(($BB$5:$BB24=BI$1)*($AY$5:$AY24))</f>
        <v>56.980000000000004</v>
      </c>
      <c r="BJ25" s="37">
        <f>SUMPRODUCT(($BB$5:$BB24=BJ$1)*($AY$5:$AY24))</f>
        <v>0</v>
      </c>
      <c r="BK25" s="37">
        <f>SUMPRODUCT(($BB$5:$BB24=BK$1)*($AY$5:$AY24))</f>
        <v>0</v>
      </c>
      <c r="BL25" s="37">
        <f>SUMPRODUCT(($BB$5:$BB24=BL$1)*($AY$5:$AY24))</f>
        <v>0</v>
      </c>
      <c r="BM25" s="37">
        <f>SUMPRODUCT(($BB$5:$BB24=BM$1)*($AY$5:$AY24))</f>
        <v>0</v>
      </c>
      <c r="BN25" s="37">
        <f>SUMPRODUCT(($BB$5:$BB24=BN$1)*($AY$5:$AY24))</f>
        <v>0</v>
      </c>
      <c r="BO25" s="37">
        <f>SUMPRODUCT(($BB$5:$BB24=BO$1)*($AY$5:$AY24))</f>
        <v>0</v>
      </c>
      <c r="BP25" s="37">
        <f>SUMPRODUCT(($BB$5:$BB24=BP$1)*($AY$5:$AY24))</f>
        <v>0</v>
      </c>
      <c r="BQ25" s="37">
        <f>SUMPRODUCT(($BB$5:$BB24=BQ$1)*($AY$5:$AY24))</f>
        <v>0</v>
      </c>
      <c r="BR25" s="37">
        <f>SUMPRODUCT(($BB$5:$BB24=BR$1)*($AY$5:$AY24))</f>
        <v>0</v>
      </c>
      <c r="BS25" s="37">
        <f>SUMPRODUCT(($BB$5:$BB24=BS$1)*($AY$5:$AY24))</f>
        <v>0</v>
      </c>
      <c r="BT25" s="37">
        <f>SUMPRODUCT(($BB$5:$BB24=BT$1)*($AY$5:$AY24))</f>
        <v>0</v>
      </c>
      <c r="BU25" s="37">
        <f>SUMPRODUCT(($BB$5:$BB24=BU$1)*($AY$5:$AY24))</f>
        <v>0</v>
      </c>
    </row>
    <row r="26" spans="1:73" x14ac:dyDescent="0.25">
      <c r="A26" s="1">
        <v>94618852</v>
      </c>
      <c r="B26" s="2" t="s">
        <v>86</v>
      </c>
      <c r="C26" s="2" t="s">
        <v>266</v>
      </c>
      <c r="D26" s="2" t="s">
        <v>87</v>
      </c>
      <c r="E26" s="3" t="s">
        <v>41</v>
      </c>
      <c r="F26" s="3">
        <v>42377</v>
      </c>
      <c r="G26" s="4" t="s">
        <v>91</v>
      </c>
      <c r="H26" s="38">
        <f t="shared" si="2"/>
        <v>6</v>
      </c>
      <c r="I26" s="2" t="s">
        <v>267</v>
      </c>
      <c r="J26" s="1">
        <v>10</v>
      </c>
      <c r="K26" s="1" t="s">
        <v>458</v>
      </c>
      <c r="L26" s="1">
        <v>20</v>
      </c>
      <c r="M26" s="2" t="s">
        <v>123</v>
      </c>
      <c r="N26" s="2" t="s">
        <v>124</v>
      </c>
      <c r="O26" s="1">
        <v>576</v>
      </c>
      <c r="P26" s="1">
        <v>576</v>
      </c>
      <c r="Q26" s="1">
        <v>96</v>
      </c>
      <c r="R26" s="3">
        <v>42359</v>
      </c>
      <c r="S26" s="2" t="s">
        <v>45</v>
      </c>
      <c r="T26" s="3">
        <v>42376</v>
      </c>
      <c r="U26" s="3">
        <v>42359</v>
      </c>
      <c r="V26" s="2" t="s">
        <v>42</v>
      </c>
      <c r="W26" s="2" t="s">
        <v>268</v>
      </c>
      <c r="X26" s="3">
        <v>42389</v>
      </c>
      <c r="Y26" s="5">
        <v>42401</v>
      </c>
      <c r="Z26" s="2" t="s">
        <v>41</v>
      </c>
      <c r="AA26" s="2" t="s">
        <v>44</v>
      </c>
      <c r="AB26" s="2" t="s">
        <v>58</v>
      </c>
      <c r="AC26" s="1">
        <v>384665</v>
      </c>
      <c r="AD26" s="2" t="s">
        <v>269</v>
      </c>
      <c r="AE26" s="2" t="s">
        <v>100</v>
      </c>
      <c r="AF26" s="1">
        <v>4503701306</v>
      </c>
      <c r="AG26" s="1">
        <v>1910</v>
      </c>
      <c r="AH26" s="1">
        <v>576</v>
      </c>
      <c r="AI26" s="2" t="s">
        <v>45</v>
      </c>
      <c r="AJ26" s="3" t="s">
        <v>41</v>
      </c>
      <c r="AK26" s="3">
        <v>42389</v>
      </c>
      <c r="AL26" s="3">
        <v>42419</v>
      </c>
      <c r="AM26" s="3">
        <v>42359</v>
      </c>
      <c r="AN26" s="3">
        <v>42370</v>
      </c>
      <c r="AO26" s="9">
        <v>5</v>
      </c>
      <c r="AP26" s="3">
        <v>42378</v>
      </c>
      <c r="AQ26" s="3">
        <v>42393</v>
      </c>
      <c r="AR26" s="3" t="s">
        <v>41</v>
      </c>
      <c r="AS26" s="3" t="s">
        <v>392</v>
      </c>
      <c r="AT26" s="3" t="s">
        <v>41</v>
      </c>
      <c r="AU26" s="3" t="s">
        <v>41</v>
      </c>
      <c r="AV26" s="3" t="s">
        <v>390</v>
      </c>
      <c r="AW26" s="15" t="s">
        <v>481</v>
      </c>
      <c r="AX26" s="3" t="s">
        <v>41</v>
      </c>
      <c r="AY26" s="17">
        <v>5.88</v>
      </c>
      <c r="AZ26" s="2" t="s">
        <v>59</v>
      </c>
      <c r="BB26" s="30">
        <f t="array" ref="BB26">IF(AW26="",MIN((IF($BD26:$BU26+AY26&lt;$BX$1,1,9^9)*($BD$1:$BU$1))),
INT(IF(SUMIF($AW$4:AW25,AW26,$AY$4:AY25)&gt;$BX$1,MAX($BB$4:BB25,)+1,
IF(SUMIF($BB$4:BB25,BB25,$AY$4:AY25)+SUMIF($AW$4:AW82,AW26,$AY$4:AY82)-SUMIF($AW$4:AW25,AW26,$AY$4:AY25)&gt;$BX$1,MAX($BB$4:BB25,)+1,BB25
))))</f>
        <v>6</v>
      </c>
      <c r="BD26" s="37">
        <f>SUMPRODUCT(($BB$5:$BB25=BD$1)*($AY$5:$AY25))</f>
        <v>68.28</v>
      </c>
      <c r="BE26" s="37">
        <f>SUMPRODUCT(($BB$5:$BB25=BE$1)*($AY$5:$AY25))</f>
        <v>62.91</v>
      </c>
      <c r="BF26" s="37">
        <f>SUMPRODUCT(($BB$5:$BB25=BF$1)*($AY$5:$AY25))</f>
        <v>53.78</v>
      </c>
      <c r="BG26" s="37">
        <f>SUMPRODUCT(($BB$5:$BB25=BG$1)*($AY$5:$AY25))</f>
        <v>42.809999999999995</v>
      </c>
      <c r="BH26" s="37">
        <f>SUMPRODUCT(($BB$5:$BB25=BH$1)*($AY$5:$AY25))</f>
        <v>33.090000000000003</v>
      </c>
      <c r="BI26" s="37">
        <f>SUMPRODUCT(($BB$5:$BB25=BI$1)*($AY$5:$AY25))</f>
        <v>64.34</v>
      </c>
      <c r="BJ26" s="37">
        <f>SUMPRODUCT(($BB$5:$BB25=BJ$1)*($AY$5:$AY25))</f>
        <v>0</v>
      </c>
      <c r="BK26" s="37">
        <f>SUMPRODUCT(($BB$5:$BB25=BK$1)*($AY$5:$AY25))</f>
        <v>0</v>
      </c>
      <c r="BL26" s="37">
        <f>SUMPRODUCT(($BB$5:$BB25=BL$1)*($AY$5:$AY25))</f>
        <v>0</v>
      </c>
      <c r="BM26" s="37">
        <f>SUMPRODUCT(($BB$5:$BB25=BM$1)*($AY$5:$AY25))</f>
        <v>0</v>
      </c>
      <c r="BN26" s="37">
        <f>SUMPRODUCT(($BB$5:$BB25=BN$1)*($AY$5:$AY25))</f>
        <v>0</v>
      </c>
      <c r="BO26" s="37">
        <f>SUMPRODUCT(($BB$5:$BB25=BO$1)*($AY$5:$AY25))</f>
        <v>0</v>
      </c>
      <c r="BP26" s="37">
        <f>SUMPRODUCT(($BB$5:$BB25=BP$1)*($AY$5:$AY25))</f>
        <v>0</v>
      </c>
      <c r="BQ26" s="37">
        <f>SUMPRODUCT(($BB$5:$BB25=BQ$1)*($AY$5:$AY25))</f>
        <v>0</v>
      </c>
      <c r="BR26" s="37">
        <f>SUMPRODUCT(($BB$5:$BB25=BR$1)*($AY$5:$AY25))</f>
        <v>0</v>
      </c>
      <c r="BS26" s="37">
        <f>SUMPRODUCT(($BB$5:$BB25=BS$1)*($AY$5:$AY25))</f>
        <v>0</v>
      </c>
      <c r="BT26" s="37">
        <f>SUMPRODUCT(($BB$5:$BB25=BT$1)*($AY$5:$AY25))</f>
        <v>0</v>
      </c>
      <c r="BU26" s="37">
        <f>SUMPRODUCT(($BB$5:$BB25=BU$1)*($AY$5:$AY25))</f>
        <v>0</v>
      </c>
    </row>
    <row r="27" spans="1:73" x14ac:dyDescent="0.25">
      <c r="A27" s="1">
        <v>92812975</v>
      </c>
      <c r="B27" s="2" t="s">
        <v>86</v>
      </c>
      <c r="C27" s="2" t="s">
        <v>105</v>
      </c>
      <c r="D27" s="2" t="s">
        <v>87</v>
      </c>
      <c r="E27" s="3">
        <v>42321</v>
      </c>
      <c r="F27" s="3">
        <v>42377</v>
      </c>
      <c r="G27" s="4" t="s">
        <v>91</v>
      </c>
      <c r="H27" s="38">
        <f t="shared" si="2"/>
        <v>7</v>
      </c>
      <c r="I27" s="2" t="s">
        <v>111</v>
      </c>
      <c r="J27" s="1">
        <v>10</v>
      </c>
      <c r="K27" s="1" t="s">
        <v>430</v>
      </c>
      <c r="L27" s="1">
        <v>20</v>
      </c>
      <c r="M27" s="2" t="s">
        <v>107</v>
      </c>
      <c r="N27" s="2" t="s">
        <v>108</v>
      </c>
      <c r="O27" s="1">
        <v>1044</v>
      </c>
      <c r="P27" s="1">
        <v>1044</v>
      </c>
      <c r="Q27" s="1">
        <v>87</v>
      </c>
      <c r="R27" s="3">
        <v>42315</v>
      </c>
      <c r="S27" s="2" t="s">
        <v>45</v>
      </c>
      <c r="T27" s="3">
        <v>42370</v>
      </c>
      <c r="U27" s="3">
        <v>42315</v>
      </c>
      <c r="V27" s="2" t="s">
        <v>42</v>
      </c>
      <c r="W27" s="2" t="s">
        <v>112</v>
      </c>
      <c r="X27" s="3">
        <v>42358</v>
      </c>
      <c r="Y27" s="5">
        <v>42370</v>
      </c>
      <c r="Z27" s="2" t="s">
        <v>41</v>
      </c>
      <c r="AA27" s="2" t="s">
        <v>44</v>
      </c>
      <c r="AB27" s="2" t="s">
        <v>58</v>
      </c>
      <c r="AC27" s="1">
        <v>384665</v>
      </c>
      <c r="AD27" s="2" t="s">
        <v>110</v>
      </c>
      <c r="AE27" s="2" t="s">
        <v>89</v>
      </c>
      <c r="AF27" s="1">
        <v>4503652649</v>
      </c>
      <c r="AG27" s="1">
        <v>490</v>
      </c>
      <c r="AH27" s="1">
        <v>1044</v>
      </c>
      <c r="AI27" s="2" t="s">
        <v>45</v>
      </c>
      <c r="AJ27" s="3" t="s">
        <v>41</v>
      </c>
      <c r="AK27" s="3">
        <v>42358</v>
      </c>
      <c r="AL27" s="3">
        <v>42388</v>
      </c>
      <c r="AM27" s="3">
        <v>42315</v>
      </c>
      <c r="AN27" s="3">
        <v>42370</v>
      </c>
      <c r="AO27" s="9">
        <v>5</v>
      </c>
      <c r="AP27" s="3">
        <v>42378</v>
      </c>
      <c r="AQ27" s="3">
        <v>42393</v>
      </c>
      <c r="AR27" s="3" t="s">
        <v>41</v>
      </c>
      <c r="AS27" s="3" t="s">
        <v>391</v>
      </c>
      <c r="AT27" s="3" t="s">
        <v>41</v>
      </c>
      <c r="AU27" s="3" t="s">
        <v>41</v>
      </c>
      <c r="AV27" s="3" t="s">
        <v>390</v>
      </c>
      <c r="AW27" s="15" t="s">
        <v>480</v>
      </c>
      <c r="AX27" s="3">
        <v>42319</v>
      </c>
      <c r="AY27" s="17">
        <v>12.01</v>
      </c>
      <c r="AZ27" s="2" t="s">
        <v>46</v>
      </c>
      <c r="BB27" s="30">
        <f t="array" ref="BB27">IF(AW27="",MIN((IF($BD27:$BU27+AY27&lt;$BX$1,1,9^9)*($BD$1:$BU$1))),
INT(IF(SUMIF($AW$4:AW26,AW27,$AY$4:AY26)&gt;$BX$1,MAX($BB$4:BB26,)+1,
IF(SUMIF($BB$4:BB26,BB26,$AY$4:AY26)+SUMIF($AW$4:AW83,AW27,$AY$4:AY83)-SUMIF($AW$4:AW26,AW27,$AY$4:AY26)&gt;$BX$1,MAX($BB$4:BB26,)+1,BB26
))))</f>
        <v>7</v>
      </c>
      <c r="BD27" s="37">
        <f>SUMPRODUCT(($BB$5:$BB26=BD$1)*($AY$5:$AY26))</f>
        <v>68.28</v>
      </c>
      <c r="BE27" s="37">
        <f>SUMPRODUCT(($BB$5:$BB26=BE$1)*($AY$5:$AY26))</f>
        <v>62.91</v>
      </c>
      <c r="BF27" s="37">
        <f>SUMPRODUCT(($BB$5:$BB26=BF$1)*($AY$5:$AY26))</f>
        <v>53.78</v>
      </c>
      <c r="BG27" s="37">
        <f>SUMPRODUCT(($BB$5:$BB26=BG$1)*($AY$5:$AY26))</f>
        <v>42.809999999999995</v>
      </c>
      <c r="BH27" s="37">
        <f>SUMPRODUCT(($BB$5:$BB26=BH$1)*($AY$5:$AY26))</f>
        <v>33.090000000000003</v>
      </c>
      <c r="BI27" s="37">
        <f>SUMPRODUCT(($BB$5:$BB26=BI$1)*($AY$5:$AY26))</f>
        <v>70.22</v>
      </c>
      <c r="BJ27" s="37">
        <f>SUMPRODUCT(($BB$5:$BB26=BJ$1)*($AY$5:$AY26))</f>
        <v>0</v>
      </c>
      <c r="BK27" s="37">
        <f>SUMPRODUCT(($BB$5:$BB26=BK$1)*($AY$5:$AY26))</f>
        <v>0</v>
      </c>
      <c r="BL27" s="37">
        <f>SUMPRODUCT(($BB$5:$BB26=BL$1)*($AY$5:$AY26))</f>
        <v>0</v>
      </c>
      <c r="BM27" s="37">
        <f>SUMPRODUCT(($BB$5:$BB26=BM$1)*($AY$5:$AY26))</f>
        <v>0</v>
      </c>
      <c r="BN27" s="37">
        <f>SUMPRODUCT(($BB$5:$BB26=BN$1)*($AY$5:$AY26))</f>
        <v>0</v>
      </c>
      <c r="BO27" s="37">
        <f>SUMPRODUCT(($BB$5:$BB26=BO$1)*($AY$5:$AY26))</f>
        <v>0</v>
      </c>
      <c r="BP27" s="37">
        <f>SUMPRODUCT(($BB$5:$BB26=BP$1)*($AY$5:$AY26))</f>
        <v>0</v>
      </c>
      <c r="BQ27" s="37">
        <f>SUMPRODUCT(($BB$5:$BB26=BQ$1)*($AY$5:$AY26))</f>
        <v>0</v>
      </c>
      <c r="BR27" s="37">
        <f>SUMPRODUCT(($BB$5:$BB26=BR$1)*($AY$5:$AY26))</f>
        <v>0</v>
      </c>
      <c r="BS27" s="37">
        <f>SUMPRODUCT(($BB$5:$BB26=BS$1)*($AY$5:$AY26))</f>
        <v>0</v>
      </c>
      <c r="BT27" s="37">
        <f>SUMPRODUCT(($BB$5:$BB26=BT$1)*($AY$5:$AY26))</f>
        <v>0</v>
      </c>
      <c r="BU27" s="37">
        <f>SUMPRODUCT(($BB$5:$BB26=BU$1)*($AY$5:$AY26))</f>
        <v>0</v>
      </c>
    </row>
    <row r="28" spans="1:73" x14ac:dyDescent="0.25">
      <c r="A28" s="1">
        <v>92812933</v>
      </c>
      <c r="B28" s="2" t="s">
        <v>86</v>
      </c>
      <c r="C28" s="2" t="s">
        <v>105</v>
      </c>
      <c r="D28" s="2" t="s">
        <v>87</v>
      </c>
      <c r="E28" s="3">
        <v>42321</v>
      </c>
      <c r="F28" s="3">
        <v>42377</v>
      </c>
      <c r="G28" s="4" t="s">
        <v>91</v>
      </c>
      <c r="H28" s="38">
        <f t="shared" si="2"/>
        <v>7</v>
      </c>
      <c r="I28" s="2" t="s">
        <v>106</v>
      </c>
      <c r="J28" s="1">
        <v>10</v>
      </c>
      <c r="K28" s="1" t="s">
        <v>429</v>
      </c>
      <c r="L28" s="1">
        <v>20</v>
      </c>
      <c r="M28" s="2" t="s">
        <v>107</v>
      </c>
      <c r="N28" s="2" t="s">
        <v>108</v>
      </c>
      <c r="O28" s="1">
        <v>810</v>
      </c>
      <c r="P28" s="1">
        <v>810</v>
      </c>
      <c r="Q28" s="1">
        <v>135</v>
      </c>
      <c r="R28" s="3">
        <v>42315</v>
      </c>
      <c r="S28" s="2" t="s">
        <v>45</v>
      </c>
      <c r="T28" s="3">
        <v>42370</v>
      </c>
      <c r="U28" s="3">
        <v>42315</v>
      </c>
      <c r="V28" s="2" t="s">
        <v>42</v>
      </c>
      <c r="W28" s="2" t="s">
        <v>109</v>
      </c>
      <c r="X28" s="3">
        <v>42358</v>
      </c>
      <c r="Y28" s="5">
        <v>42370</v>
      </c>
      <c r="Z28" s="2" t="s">
        <v>41</v>
      </c>
      <c r="AA28" s="2" t="s">
        <v>44</v>
      </c>
      <c r="AB28" s="2" t="s">
        <v>58</v>
      </c>
      <c r="AC28" s="1">
        <v>384665</v>
      </c>
      <c r="AD28" s="2" t="s">
        <v>110</v>
      </c>
      <c r="AE28" s="2" t="s">
        <v>89</v>
      </c>
      <c r="AF28" s="1">
        <v>4503652649</v>
      </c>
      <c r="AG28" s="1">
        <v>500</v>
      </c>
      <c r="AH28" s="1">
        <v>810</v>
      </c>
      <c r="AI28" s="2" t="s">
        <v>45</v>
      </c>
      <c r="AJ28" s="3" t="s">
        <v>41</v>
      </c>
      <c r="AK28" s="3">
        <v>42358</v>
      </c>
      <c r="AL28" s="3">
        <v>42388</v>
      </c>
      <c r="AM28" s="3">
        <v>42315</v>
      </c>
      <c r="AN28" s="3">
        <v>42370</v>
      </c>
      <c r="AO28" s="9">
        <v>5</v>
      </c>
      <c r="AP28" s="3">
        <v>42378</v>
      </c>
      <c r="AQ28" s="3">
        <v>42393</v>
      </c>
      <c r="AR28" s="3" t="s">
        <v>41</v>
      </c>
      <c r="AS28" s="3" t="s">
        <v>392</v>
      </c>
      <c r="AT28" s="3" t="s">
        <v>41</v>
      </c>
      <c r="AU28" s="3" t="s">
        <v>41</v>
      </c>
      <c r="AV28" s="3" t="s">
        <v>390</v>
      </c>
      <c r="AW28" s="15" t="s">
        <v>480</v>
      </c>
      <c r="AX28" s="3">
        <v>42319</v>
      </c>
      <c r="AY28" s="17">
        <v>8.84</v>
      </c>
      <c r="AZ28" s="2" t="s">
        <v>46</v>
      </c>
      <c r="BB28" s="30">
        <f t="array" ref="BB28">IF(AW28="",MIN((IF($BD28:$BU28+AY28&lt;$BX$1,1,9^9)*($BD$1:$BU$1))),
INT(IF(SUMIF($AW$4:AW27,AW28,$AY$4:AY27)&gt;$BX$1,MAX($BB$4:BB27,)+1,
IF(SUMIF($BB$4:BB27,BB27,$AY$4:AY27)+SUMIF($AW$4:AW84,AW28,$AY$4:AY84)-SUMIF($AW$4:AW27,AW28,$AY$4:AY27)&gt;$BX$1,MAX($BB$4:BB27,)+1,BB27
))))</f>
        <v>7</v>
      </c>
      <c r="BD28" s="37">
        <f>SUMPRODUCT(($BB$5:$BB27=BD$1)*($AY$5:$AY27))</f>
        <v>68.28</v>
      </c>
      <c r="BE28" s="37">
        <f>SUMPRODUCT(($BB$5:$BB27=BE$1)*($AY$5:$AY27))</f>
        <v>62.91</v>
      </c>
      <c r="BF28" s="37">
        <f>SUMPRODUCT(($BB$5:$BB27=BF$1)*($AY$5:$AY27))</f>
        <v>53.78</v>
      </c>
      <c r="BG28" s="37">
        <f>SUMPRODUCT(($BB$5:$BB27=BG$1)*($AY$5:$AY27))</f>
        <v>42.809999999999995</v>
      </c>
      <c r="BH28" s="37">
        <f>SUMPRODUCT(($BB$5:$BB27=BH$1)*($AY$5:$AY27))</f>
        <v>33.090000000000003</v>
      </c>
      <c r="BI28" s="37">
        <f>SUMPRODUCT(($BB$5:$BB27=BI$1)*($AY$5:$AY27))</f>
        <v>70.22</v>
      </c>
      <c r="BJ28" s="37">
        <f>SUMPRODUCT(($BB$5:$BB27=BJ$1)*($AY$5:$AY27))</f>
        <v>12.01</v>
      </c>
      <c r="BK28" s="37">
        <f>SUMPRODUCT(($BB$5:$BB27=BK$1)*($AY$5:$AY27))</f>
        <v>0</v>
      </c>
      <c r="BL28" s="37">
        <f>SUMPRODUCT(($BB$5:$BB27=BL$1)*($AY$5:$AY27))</f>
        <v>0</v>
      </c>
      <c r="BM28" s="37">
        <f>SUMPRODUCT(($BB$5:$BB27=BM$1)*($AY$5:$AY27))</f>
        <v>0</v>
      </c>
      <c r="BN28" s="37">
        <f>SUMPRODUCT(($BB$5:$BB27=BN$1)*($AY$5:$AY27))</f>
        <v>0</v>
      </c>
      <c r="BO28" s="37">
        <f>SUMPRODUCT(($BB$5:$BB27=BO$1)*($AY$5:$AY27))</f>
        <v>0</v>
      </c>
      <c r="BP28" s="37">
        <f>SUMPRODUCT(($BB$5:$BB27=BP$1)*($AY$5:$AY27))</f>
        <v>0</v>
      </c>
      <c r="BQ28" s="37">
        <f>SUMPRODUCT(($BB$5:$BB27=BQ$1)*($AY$5:$AY27))</f>
        <v>0</v>
      </c>
      <c r="BR28" s="37">
        <f>SUMPRODUCT(($BB$5:$BB27=BR$1)*($AY$5:$AY27))</f>
        <v>0</v>
      </c>
      <c r="BS28" s="37">
        <f>SUMPRODUCT(($BB$5:$BB27=BS$1)*($AY$5:$AY27))</f>
        <v>0</v>
      </c>
      <c r="BT28" s="37">
        <f>SUMPRODUCT(($BB$5:$BB27=BT$1)*($AY$5:$AY27))</f>
        <v>0</v>
      </c>
      <c r="BU28" s="37">
        <f>SUMPRODUCT(($BB$5:$BB27=BU$1)*($AY$5:$AY27))</f>
        <v>0</v>
      </c>
    </row>
    <row r="29" spans="1:73" x14ac:dyDescent="0.25">
      <c r="A29" s="1">
        <v>93342394</v>
      </c>
      <c r="B29" s="2" t="s">
        <v>86</v>
      </c>
      <c r="C29" s="2" t="s">
        <v>178</v>
      </c>
      <c r="D29" s="2" t="s">
        <v>87</v>
      </c>
      <c r="E29" s="3">
        <v>42340</v>
      </c>
      <c r="F29" s="3">
        <v>42377</v>
      </c>
      <c r="G29" s="4" t="s">
        <v>91</v>
      </c>
      <c r="H29" s="38">
        <f t="shared" si="2"/>
        <v>7</v>
      </c>
      <c r="I29" s="2" t="s">
        <v>179</v>
      </c>
      <c r="J29" s="1">
        <v>10</v>
      </c>
      <c r="K29" s="1" t="s">
        <v>440</v>
      </c>
      <c r="L29" s="1">
        <v>20</v>
      </c>
      <c r="M29" s="2" t="s">
        <v>180</v>
      </c>
      <c r="N29" s="2" t="s">
        <v>181</v>
      </c>
      <c r="O29" s="1">
        <v>2990</v>
      </c>
      <c r="P29" s="1">
        <v>2990</v>
      </c>
      <c r="Q29" s="1">
        <v>299</v>
      </c>
      <c r="R29" s="3">
        <v>42325</v>
      </c>
      <c r="S29" s="2" t="s">
        <v>45</v>
      </c>
      <c r="T29" s="3">
        <v>42370</v>
      </c>
      <c r="U29" s="3">
        <v>42324</v>
      </c>
      <c r="V29" s="2" t="s">
        <v>42</v>
      </c>
      <c r="W29" s="2" t="s">
        <v>182</v>
      </c>
      <c r="X29" s="3">
        <v>42358</v>
      </c>
      <c r="Y29" s="5">
        <v>42370</v>
      </c>
      <c r="Z29" s="2" t="s">
        <v>41</v>
      </c>
      <c r="AA29" s="2" t="s">
        <v>44</v>
      </c>
      <c r="AB29" s="2" t="s">
        <v>58</v>
      </c>
      <c r="AC29" s="1">
        <v>384665</v>
      </c>
      <c r="AD29" s="2" t="s">
        <v>183</v>
      </c>
      <c r="AE29" s="2" t="s">
        <v>89</v>
      </c>
      <c r="AF29" s="1">
        <v>4503652647</v>
      </c>
      <c r="AG29" s="1">
        <v>70</v>
      </c>
      <c r="AH29" s="1">
        <v>2990</v>
      </c>
      <c r="AI29" s="2" t="s">
        <v>45</v>
      </c>
      <c r="AJ29" s="3" t="s">
        <v>41</v>
      </c>
      <c r="AK29" s="3">
        <v>42358</v>
      </c>
      <c r="AL29" s="3">
        <v>42388</v>
      </c>
      <c r="AM29" s="3">
        <v>42325</v>
      </c>
      <c r="AN29" s="3">
        <v>42370</v>
      </c>
      <c r="AO29" s="9">
        <v>5</v>
      </c>
      <c r="AP29" s="3">
        <v>42378</v>
      </c>
      <c r="AQ29" s="3">
        <v>42393</v>
      </c>
      <c r="AR29" s="3" t="s">
        <v>41</v>
      </c>
      <c r="AS29" s="3" t="s">
        <v>391</v>
      </c>
      <c r="AT29" s="3" t="s">
        <v>41</v>
      </c>
      <c r="AU29" s="3" t="s">
        <v>41</v>
      </c>
      <c r="AV29" s="3" t="s">
        <v>390</v>
      </c>
      <c r="AW29" s="15" t="s">
        <v>479</v>
      </c>
      <c r="AX29" s="3">
        <v>42329</v>
      </c>
      <c r="AY29" s="17">
        <v>26.91</v>
      </c>
      <c r="AZ29" s="2" t="s">
        <v>46</v>
      </c>
      <c r="BB29" s="30">
        <f t="array" ref="BB29">IF(AW29="",MIN((IF($BD29:$BU29+AY29&lt;$BX$1,1,9^9)*($BD$1:$BU$1))),
INT(IF(SUMIF($AW$4:AW28,AW29,$AY$4:AY28)&gt;$BX$1,MAX($BB$4:BB28,)+1,
IF(SUMIF($BB$4:BB28,BB28,$AY$4:AY28)+SUMIF($AW$4:AW85,AW29,$AY$4:AY85)-SUMIF($AW$4:AW28,AW29,$AY$4:AY28)&gt;$BX$1,MAX($BB$4:BB28,)+1,BB28
))))</f>
        <v>7</v>
      </c>
      <c r="BD29" s="37">
        <f>SUMPRODUCT(($BB$5:$BB28=BD$1)*($AY$5:$AY28))</f>
        <v>68.28</v>
      </c>
      <c r="BE29" s="37">
        <f>SUMPRODUCT(($BB$5:$BB28=BE$1)*($AY$5:$AY28))</f>
        <v>62.91</v>
      </c>
      <c r="BF29" s="37">
        <f>SUMPRODUCT(($BB$5:$BB28=BF$1)*($AY$5:$AY28))</f>
        <v>53.78</v>
      </c>
      <c r="BG29" s="37">
        <f>SUMPRODUCT(($BB$5:$BB28=BG$1)*($AY$5:$AY28))</f>
        <v>42.809999999999995</v>
      </c>
      <c r="BH29" s="37">
        <f>SUMPRODUCT(($BB$5:$BB28=BH$1)*($AY$5:$AY28))</f>
        <v>33.090000000000003</v>
      </c>
      <c r="BI29" s="37">
        <f>SUMPRODUCT(($BB$5:$BB28=BI$1)*($AY$5:$AY28))</f>
        <v>70.22</v>
      </c>
      <c r="BJ29" s="37">
        <f>SUMPRODUCT(($BB$5:$BB28=BJ$1)*($AY$5:$AY28))</f>
        <v>20.85</v>
      </c>
      <c r="BK29" s="37">
        <f>SUMPRODUCT(($BB$5:$BB28=BK$1)*($AY$5:$AY28))</f>
        <v>0</v>
      </c>
      <c r="BL29" s="37">
        <f>SUMPRODUCT(($BB$5:$BB28=BL$1)*($AY$5:$AY28))</f>
        <v>0</v>
      </c>
      <c r="BM29" s="37">
        <f>SUMPRODUCT(($BB$5:$BB28=BM$1)*($AY$5:$AY28))</f>
        <v>0</v>
      </c>
      <c r="BN29" s="37">
        <f>SUMPRODUCT(($BB$5:$BB28=BN$1)*($AY$5:$AY28))</f>
        <v>0</v>
      </c>
      <c r="BO29" s="37">
        <f>SUMPRODUCT(($BB$5:$BB28=BO$1)*($AY$5:$AY28))</f>
        <v>0</v>
      </c>
      <c r="BP29" s="37">
        <f>SUMPRODUCT(($BB$5:$BB28=BP$1)*($AY$5:$AY28))</f>
        <v>0</v>
      </c>
      <c r="BQ29" s="37">
        <f>SUMPRODUCT(($BB$5:$BB28=BQ$1)*($AY$5:$AY28))</f>
        <v>0</v>
      </c>
      <c r="BR29" s="37">
        <f>SUMPRODUCT(($BB$5:$BB28=BR$1)*($AY$5:$AY28))</f>
        <v>0</v>
      </c>
      <c r="BS29" s="37">
        <f>SUMPRODUCT(($BB$5:$BB28=BS$1)*($AY$5:$AY28))</f>
        <v>0</v>
      </c>
      <c r="BT29" s="37">
        <f>SUMPRODUCT(($BB$5:$BB28=BT$1)*($AY$5:$AY28))</f>
        <v>0</v>
      </c>
      <c r="BU29" s="37">
        <f>SUMPRODUCT(($BB$5:$BB28=BU$1)*($AY$5:$AY28))</f>
        <v>0</v>
      </c>
    </row>
    <row r="30" spans="1:73" x14ac:dyDescent="0.25">
      <c r="A30" s="1">
        <v>93342468</v>
      </c>
      <c r="B30" s="2" t="s">
        <v>86</v>
      </c>
      <c r="C30" s="2" t="s">
        <v>184</v>
      </c>
      <c r="D30" s="2" t="s">
        <v>87</v>
      </c>
      <c r="E30" s="3">
        <v>42331</v>
      </c>
      <c r="F30" s="3">
        <v>42377</v>
      </c>
      <c r="G30" s="4" t="s">
        <v>91</v>
      </c>
      <c r="H30" s="38">
        <f t="shared" si="2"/>
        <v>7</v>
      </c>
      <c r="I30" s="2" t="s">
        <v>186</v>
      </c>
      <c r="J30" s="1">
        <v>10</v>
      </c>
      <c r="K30" s="1" t="s">
        <v>444</v>
      </c>
      <c r="L30" s="1">
        <v>20</v>
      </c>
      <c r="M30" s="2" t="s">
        <v>180</v>
      </c>
      <c r="N30" s="2" t="s">
        <v>181</v>
      </c>
      <c r="O30" s="1">
        <v>2616</v>
      </c>
      <c r="P30" s="1">
        <v>2616</v>
      </c>
      <c r="Q30" s="1">
        <v>218</v>
      </c>
      <c r="R30" s="3">
        <v>42325</v>
      </c>
      <c r="S30" s="2" t="s">
        <v>45</v>
      </c>
      <c r="T30" s="3">
        <v>42370</v>
      </c>
      <c r="U30" s="3">
        <v>42324</v>
      </c>
      <c r="V30" s="2" t="s">
        <v>42</v>
      </c>
      <c r="W30" s="2" t="s">
        <v>187</v>
      </c>
      <c r="X30" s="3">
        <v>42358</v>
      </c>
      <c r="Y30" s="5">
        <v>42370</v>
      </c>
      <c r="Z30" s="2" t="s">
        <v>41</v>
      </c>
      <c r="AA30" s="2" t="s">
        <v>44</v>
      </c>
      <c r="AB30" s="2" t="s">
        <v>58</v>
      </c>
      <c r="AC30" s="1">
        <v>384665</v>
      </c>
      <c r="AD30" s="2" t="s">
        <v>185</v>
      </c>
      <c r="AE30" s="2" t="s">
        <v>89</v>
      </c>
      <c r="AF30" s="1">
        <v>4503652647</v>
      </c>
      <c r="AG30" s="1">
        <v>440</v>
      </c>
      <c r="AH30" s="1">
        <v>2616</v>
      </c>
      <c r="AI30" s="2" t="s">
        <v>45</v>
      </c>
      <c r="AJ30" s="3" t="s">
        <v>41</v>
      </c>
      <c r="AK30" s="3">
        <v>42358</v>
      </c>
      <c r="AL30" s="3">
        <v>42388</v>
      </c>
      <c r="AM30" s="3">
        <v>42325</v>
      </c>
      <c r="AN30" s="3">
        <v>42370</v>
      </c>
      <c r="AO30" s="9">
        <v>5</v>
      </c>
      <c r="AP30" s="3">
        <v>42378</v>
      </c>
      <c r="AQ30" s="3">
        <v>42393</v>
      </c>
      <c r="AR30" s="3" t="s">
        <v>41</v>
      </c>
      <c r="AS30" s="3" t="s">
        <v>392</v>
      </c>
      <c r="AT30" s="3" t="s">
        <v>41</v>
      </c>
      <c r="AU30" s="3" t="s">
        <v>41</v>
      </c>
      <c r="AV30" s="3" t="s">
        <v>390</v>
      </c>
      <c r="AW30" s="15" t="s">
        <v>479</v>
      </c>
      <c r="AX30" s="3">
        <v>42329</v>
      </c>
      <c r="AY30" s="17">
        <v>20.39</v>
      </c>
      <c r="AZ30" s="2" t="s">
        <v>46</v>
      </c>
      <c r="BB30" s="30">
        <f t="array" ref="BB30">IF(AW30="",MIN((IF($BD30:$BU30+AY30&lt;$BX$1,1,9^9)*($BD$1:$BU$1))),
INT(IF(SUMIF($AW$4:AW29,AW30,$AY$4:AY29)&gt;$BX$1,MAX($BB$4:BB29,)+1,
IF(SUMIF($BB$4:BB29,BB29,$AY$4:AY29)+SUMIF($AW$4:AW86,AW30,$AY$4:AY86)-SUMIF($AW$4:AW29,AW30,$AY$4:AY29)&gt;$BX$1,MAX($BB$4:BB29,)+1,BB29
))))</f>
        <v>7</v>
      </c>
      <c r="BD30" s="37">
        <f>SUMPRODUCT(($BB$5:$BB29=BD$1)*($AY$5:$AY29))</f>
        <v>68.28</v>
      </c>
      <c r="BE30" s="37">
        <f>SUMPRODUCT(($BB$5:$BB29=BE$1)*($AY$5:$AY29))</f>
        <v>62.91</v>
      </c>
      <c r="BF30" s="37">
        <f>SUMPRODUCT(($BB$5:$BB29=BF$1)*($AY$5:$AY29))</f>
        <v>53.78</v>
      </c>
      <c r="BG30" s="37">
        <f>SUMPRODUCT(($BB$5:$BB29=BG$1)*($AY$5:$AY29))</f>
        <v>42.809999999999995</v>
      </c>
      <c r="BH30" s="37">
        <f>SUMPRODUCT(($BB$5:$BB29=BH$1)*($AY$5:$AY29))</f>
        <v>33.090000000000003</v>
      </c>
      <c r="BI30" s="37">
        <f>SUMPRODUCT(($BB$5:$BB29=BI$1)*($AY$5:$AY29))</f>
        <v>70.22</v>
      </c>
      <c r="BJ30" s="37">
        <f>SUMPRODUCT(($BB$5:$BB29=BJ$1)*($AY$5:$AY29))</f>
        <v>47.760000000000005</v>
      </c>
      <c r="BK30" s="37">
        <f>SUMPRODUCT(($BB$5:$BB29=BK$1)*($AY$5:$AY29))</f>
        <v>0</v>
      </c>
      <c r="BL30" s="37">
        <f>SUMPRODUCT(($BB$5:$BB29=BL$1)*($AY$5:$AY29))</f>
        <v>0</v>
      </c>
      <c r="BM30" s="37">
        <f>SUMPRODUCT(($BB$5:$BB29=BM$1)*($AY$5:$AY29))</f>
        <v>0</v>
      </c>
      <c r="BN30" s="37">
        <f>SUMPRODUCT(($BB$5:$BB29=BN$1)*($AY$5:$AY29))</f>
        <v>0</v>
      </c>
      <c r="BO30" s="37">
        <f>SUMPRODUCT(($BB$5:$BB29=BO$1)*($AY$5:$AY29))</f>
        <v>0</v>
      </c>
      <c r="BP30" s="37">
        <f>SUMPRODUCT(($BB$5:$BB29=BP$1)*($AY$5:$AY29))</f>
        <v>0</v>
      </c>
      <c r="BQ30" s="37">
        <f>SUMPRODUCT(($BB$5:$BB29=BQ$1)*($AY$5:$AY29))</f>
        <v>0</v>
      </c>
      <c r="BR30" s="37">
        <f>SUMPRODUCT(($BB$5:$BB29=BR$1)*($AY$5:$AY29))</f>
        <v>0</v>
      </c>
      <c r="BS30" s="37">
        <f>SUMPRODUCT(($BB$5:$BB29=BS$1)*($AY$5:$AY29))</f>
        <v>0</v>
      </c>
      <c r="BT30" s="37">
        <f>SUMPRODUCT(($BB$5:$BB29=BT$1)*($AY$5:$AY29))</f>
        <v>0</v>
      </c>
      <c r="BU30" s="37">
        <f>SUMPRODUCT(($BB$5:$BB29=BU$1)*($AY$5:$AY29))</f>
        <v>0</v>
      </c>
    </row>
    <row r="31" spans="1:73" x14ac:dyDescent="0.25">
      <c r="A31" s="1">
        <v>93158363</v>
      </c>
      <c r="B31" s="2" t="s">
        <v>86</v>
      </c>
      <c r="C31" s="2" t="s">
        <v>162</v>
      </c>
      <c r="D31" s="2" t="s">
        <v>87</v>
      </c>
      <c r="E31" s="3">
        <v>42327</v>
      </c>
      <c r="F31" s="3">
        <v>42377</v>
      </c>
      <c r="G31" s="4" t="s">
        <v>91</v>
      </c>
      <c r="H31" s="38">
        <f t="shared" si="2"/>
        <v>8</v>
      </c>
      <c r="I31" s="2" t="s">
        <v>163</v>
      </c>
      <c r="J31" s="1">
        <v>10</v>
      </c>
      <c r="K31" s="1" t="s">
        <v>434</v>
      </c>
      <c r="L31" s="1">
        <v>20</v>
      </c>
      <c r="M31" s="2" t="s">
        <v>157</v>
      </c>
      <c r="N31" s="2" t="s">
        <v>128</v>
      </c>
      <c r="O31" s="1">
        <v>3882</v>
      </c>
      <c r="P31" s="1">
        <v>3882</v>
      </c>
      <c r="Q31" s="1">
        <v>647</v>
      </c>
      <c r="R31" s="3">
        <v>42322</v>
      </c>
      <c r="S31" s="2" t="s">
        <v>45</v>
      </c>
      <c r="T31" s="3">
        <v>42370</v>
      </c>
      <c r="U31" s="3">
        <v>42322</v>
      </c>
      <c r="V31" s="2" t="s">
        <v>42</v>
      </c>
      <c r="W31" s="2" t="s">
        <v>164</v>
      </c>
      <c r="X31" s="3">
        <v>42358</v>
      </c>
      <c r="Y31" s="5">
        <v>42370</v>
      </c>
      <c r="Z31" s="2" t="s">
        <v>41</v>
      </c>
      <c r="AA31" s="2" t="s">
        <v>44</v>
      </c>
      <c r="AB31" s="2" t="s">
        <v>58</v>
      </c>
      <c r="AC31" s="1">
        <v>384665</v>
      </c>
      <c r="AD31" s="2" t="s">
        <v>165</v>
      </c>
      <c r="AE31" s="2" t="s">
        <v>90</v>
      </c>
      <c r="AF31" s="1">
        <v>4503652674</v>
      </c>
      <c r="AG31" s="1">
        <v>220</v>
      </c>
      <c r="AH31" s="1">
        <v>3882</v>
      </c>
      <c r="AI31" s="2" t="s">
        <v>45</v>
      </c>
      <c r="AJ31" s="3" t="s">
        <v>41</v>
      </c>
      <c r="AK31" s="3">
        <v>42358</v>
      </c>
      <c r="AL31" s="3">
        <v>42388</v>
      </c>
      <c r="AM31" s="3">
        <v>42322</v>
      </c>
      <c r="AN31" s="3">
        <v>42370</v>
      </c>
      <c r="AO31" s="9">
        <v>5</v>
      </c>
      <c r="AP31" s="3">
        <v>42378</v>
      </c>
      <c r="AQ31" s="3">
        <v>42393</v>
      </c>
      <c r="AR31" s="3" t="s">
        <v>41</v>
      </c>
      <c r="AS31" s="3" t="s">
        <v>392</v>
      </c>
      <c r="AT31" s="3" t="s">
        <v>41</v>
      </c>
      <c r="AU31" s="3" t="s">
        <v>41</v>
      </c>
      <c r="AV31" s="3" t="s">
        <v>390</v>
      </c>
      <c r="AW31" s="15" t="s">
        <v>478</v>
      </c>
      <c r="AX31" s="3">
        <v>42326</v>
      </c>
      <c r="AY31" s="17">
        <v>44.87</v>
      </c>
      <c r="AZ31" s="2" t="s">
        <v>54</v>
      </c>
      <c r="BB31" s="30">
        <f t="array" ref="BB31">IF(AW31="",MIN((IF($BD31:$BU31+AY31&lt;$BX$1,1,9^9)*($BD$1:$BU$1))),
INT(IF(SUMIF($AW$4:AW30,AW31,$AY$4:AY30)&gt;$BX$1,MAX($BB$4:BB30,)+1,
IF(SUMIF($BB$4:BB30,BB30,$AY$4:AY30)+SUMIF($AW$4:AW87,AW31,$AY$4:AY87)-SUMIF($AW$4:AW30,AW31,$AY$4:AY30)&gt;$BX$1,MAX($BB$4:BB30,)+1,BB30
))))</f>
        <v>8</v>
      </c>
      <c r="BD31" s="37">
        <f>SUMPRODUCT(($BB$5:$BB30=BD$1)*($AY$5:$AY30))</f>
        <v>68.28</v>
      </c>
      <c r="BE31" s="37">
        <f>SUMPRODUCT(($BB$5:$BB30=BE$1)*($AY$5:$AY30))</f>
        <v>62.91</v>
      </c>
      <c r="BF31" s="37">
        <f>SUMPRODUCT(($BB$5:$BB30=BF$1)*($AY$5:$AY30))</f>
        <v>53.78</v>
      </c>
      <c r="BG31" s="37">
        <f>SUMPRODUCT(($BB$5:$BB30=BG$1)*($AY$5:$AY30))</f>
        <v>42.809999999999995</v>
      </c>
      <c r="BH31" s="37">
        <f>SUMPRODUCT(($BB$5:$BB30=BH$1)*($AY$5:$AY30))</f>
        <v>33.090000000000003</v>
      </c>
      <c r="BI31" s="37">
        <f>SUMPRODUCT(($BB$5:$BB30=BI$1)*($AY$5:$AY30))</f>
        <v>70.22</v>
      </c>
      <c r="BJ31" s="37">
        <f>SUMPRODUCT(($BB$5:$BB30=BJ$1)*($AY$5:$AY30))</f>
        <v>68.150000000000006</v>
      </c>
      <c r="BK31" s="37">
        <f>SUMPRODUCT(($BB$5:$BB30=BK$1)*($AY$5:$AY30))</f>
        <v>0</v>
      </c>
      <c r="BL31" s="37">
        <f>SUMPRODUCT(($BB$5:$BB30=BL$1)*($AY$5:$AY30))</f>
        <v>0</v>
      </c>
      <c r="BM31" s="37">
        <f>SUMPRODUCT(($BB$5:$BB30=BM$1)*($AY$5:$AY30))</f>
        <v>0</v>
      </c>
      <c r="BN31" s="37">
        <f>SUMPRODUCT(($BB$5:$BB30=BN$1)*($AY$5:$AY30))</f>
        <v>0</v>
      </c>
      <c r="BO31" s="37">
        <f>SUMPRODUCT(($BB$5:$BB30=BO$1)*($AY$5:$AY30))</f>
        <v>0</v>
      </c>
      <c r="BP31" s="37">
        <f>SUMPRODUCT(($BB$5:$BB30=BP$1)*($AY$5:$AY30))</f>
        <v>0</v>
      </c>
      <c r="BQ31" s="37">
        <f>SUMPRODUCT(($BB$5:$BB30=BQ$1)*($AY$5:$AY30))</f>
        <v>0</v>
      </c>
      <c r="BR31" s="37">
        <f>SUMPRODUCT(($BB$5:$BB30=BR$1)*($AY$5:$AY30))</f>
        <v>0</v>
      </c>
      <c r="BS31" s="37">
        <f>SUMPRODUCT(($BB$5:$BB30=BS$1)*($AY$5:$AY30))</f>
        <v>0</v>
      </c>
      <c r="BT31" s="37">
        <f>SUMPRODUCT(($BB$5:$BB30=BT$1)*($AY$5:$AY30))</f>
        <v>0</v>
      </c>
      <c r="BU31" s="37">
        <f>SUMPRODUCT(($BB$5:$BB30=BU$1)*($AY$5:$AY30))</f>
        <v>0</v>
      </c>
    </row>
    <row r="32" spans="1:73" x14ac:dyDescent="0.25">
      <c r="A32" s="1">
        <v>93158339</v>
      </c>
      <c r="B32" s="2" t="s">
        <v>86</v>
      </c>
      <c r="C32" s="2" t="s">
        <v>155</v>
      </c>
      <c r="D32" s="2" t="s">
        <v>87</v>
      </c>
      <c r="E32" s="3">
        <v>42327</v>
      </c>
      <c r="F32" s="3">
        <v>42377</v>
      </c>
      <c r="G32" s="4" t="s">
        <v>91</v>
      </c>
      <c r="H32" s="38">
        <f t="shared" si="2"/>
        <v>9</v>
      </c>
      <c r="I32" s="2" t="s">
        <v>156</v>
      </c>
      <c r="J32" s="1">
        <v>10</v>
      </c>
      <c r="K32" s="1" t="s">
        <v>438</v>
      </c>
      <c r="L32" s="1">
        <v>20</v>
      </c>
      <c r="M32" s="2" t="s">
        <v>157</v>
      </c>
      <c r="N32" s="2" t="s">
        <v>128</v>
      </c>
      <c r="O32" s="1">
        <v>3240</v>
      </c>
      <c r="P32" s="1">
        <v>3240</v>
      </c>
      <c r="Q32" s="1">
        <v>270</v>
      </c>
      <c r="R32" s="3">
        <v>42322</v>
      </c>
      <c r="S32" s="2" t="s">
        <v>45</v>
      </c>
      <c r="T32" s="3">
        <v>42370</v>
      </c>
      <c r="U32" s="3">
        <v>42322</v>
      </c>
      <c r="V32" s="2" t="s">
        <v>42</v>
      </c>
      <c r="W32" s="2" t="s">
        <v>158</v>
      </c>
      <c r="X32" s="3">
        <v>42358</v>
      </c>
      <c r="Y32" s="5">
        <v>42370</v>
      </c>
      <c r="Z32" s="2" t="s">
        <v>41</v>
      </c>
      <c r="AA32" s="2" t="s">
        <v>44</v>
      </c>
      <c r="AB32" s="2" t="s">
        <v>58</v>
      </c>
      <c r="AC32" s="1">
        <v>384665</v>
      </c>
      <c r="AD32" s="2" t="s">
        <v>159</v>
      </c>
      <c r="AE32" s="2" t="s">
        <v>90</v>
      </c>
      <c r="AF32" s="1">
        <v>4503652674</v>
      </c>
      <c r="AG32" s="1">
        <v>230</v>
      </c>
      <c r="AH32" s="1">
        <v>3240</v>
      </c>
      <c r="AI32" s="2" t="s">
        <v>45</v>
      </c>
      <c r="AJ32" s="3" t="s">
        <v>41</v>
      </c>
      <c r="AK32" s="3">
        <v>42358</v>
      </c>
      <c r="AL32" s="3">
        <v>42388</v>
      </c>
      <c r="AM32" s="3">
        <v>42322</v>
      </c>
      <c r="AN32" s="3">
        <v>42370</v>
      </c>
      <c r="AO32" s="9">
        <v>5</v>
      </c>
      <c r="AP32" s="3">
        <v>42378</v>
      </c>
      <c r="AQ32" s="3">
        <v>42393</v>
      </c>
      <c r="AR32" s="3" t="s">
        <v>41</v>
      </c>
      <c r="AS32" s="3" t="s">
        <v>391</v>
      </c>
      <c r="AT32" s="3" t="s">
        <v>41</v>
      </c>
      <c r="AU32" s="3" t="s">
        <v>41</v>
      </c>
      <c r="AV32" s="3" t="s">
        <v>390</v>
      </c>
      <c r="AW32" s="15" t="s">
        <v>478</v>
      </c>
      <c r="AX32" s="3">
        <v>42326</v>
      </c>
      <c r="AY32" s="17">
        <v>38.43</v>
      </c>
      <c r="AZ32" s="2" t="s">
        <v>54</v>
      </c>
      <c r="BB32" s="30">
        <f t="array" ref="BB32">IF(AW32="",MIN((IF($BD32:$BU32+AY32&lt;$BX$1,1,9^9)*($BD$1:$BU$1))),
INT(IF(SUMIF($AW$4:AW31,AW32,$AY$4:AY31)&gt;$BX$1,MAX($BB$4:BB31,)+1,
IF(SUMIF($BB$4:BB31,BB31,$AY$4:AY31)+SUMIF($AW$4:AW88,AW32,$AY$4:AY88)-SUMIF($AW$4:AW31,AW32,$AY$4:AY31)&gt;$BX$1,MAX($BB$4:BB31,)+1,BB31
))))</f>
        <v>9</v>
      </c>
      <c r="BD32" s="37">
        <f>SUMPRODUCT(($BB$5:$BB31=BD$1)*($AY$5:$AY31))</f>
        <v>68.28</v>
      </c>
      <c r="BE32" s="37">
        <f>SUMPRODUCT(($BB$5:$BB31=BE$1)*($AY$5:$AY31))</f>
        <v>62.91</v>
      </c>
      <c r="BF32" s="37">
        <f>SUMPRODUCT(($BB$5:$BB31=BF$1)*($AY$5:$AY31))</f>
        <v>53.78</v>
      </c>
      <c r="BG32" s="37">
        <f>SUMPRODUCT(($BB$5:$BB31=BG$1)*($AY$5:$AY31))</f>
        <v>42.809999999999995</v>
      </c>
      <c r="BH32" s="37">
        <f>SUMPRODUCT(($BB$5:$BB31=BH$1)*($AY$5:$AY31))</f>
        <v>33.090000000000003</v>
      </c>
      <c r="BI32" s="37">
        <f>SUMPRODUCT(($BB$5:$BB31=BI$1)*($AY$5:$AY31))</f>
        <v>70.22</v>
      </c>
      <c r="BJ32" s="37">
        <f>SUMPRODUCT(($BB$5:$BB31=BJ$1)*($AY$5:$AY31))</f>
        <v>68.150000000000006</v>
      </c>
      <c r="BK32" s="37">
        <f>SUMPRODUCT(($BB$5:$BB31=BK$1)*($AY$5:$AY31))</f>
        <v>44.87</v>
      </c>
      <c r="BL32" s="37">
        <f>SUMPRODUCT(($BB$5:$BB31=BL$1)*($AY$5:$AY31))</f>
        <v>0</v>
      </c>
      <c r="BM32" s="37">
        <f>SUMPRODUCT(($BB$5:$BB31=BM$1)*($AY$5:$AY31))</f>
        <v>0</v>
      </c>
      <c r="BN32" s="37">
        <f>SUMPRODUCT(($BB$5:$BB31=BN$1)*($AY$5:$AY31))</f>
        <v>0</v>
      </c>
      <c r="BO32" s="37">
        <f>SUMPRODUCT(($BB$5:$BB31=BO$1)*($AY$5:$AY31))</f>
        <v>0</v>
      </c>
      <c r="BP32" s="37">
        <f>SUMPRODUCT(($BB$5:$BB31=BP$1)*($AY$5:$AY31))</f>
        <v>0</v>
      </c>
      <c r="BQ32" s="37">
        <f>SUMPRODUCT(($BB$5:$BB31=BQ$1)*($AY$5:$AY31))</f>
        <v>0</v>
      </c>
      <c r="BR32" s="37">
        <f>SUMPRODUCT(($BB$5:$BB31=BR$1)*($AY$5:$AY31))</f>
        <v>0</v>
      </c>
      <c r="BS32" s="37">
        <f>SUMPRODUCT(($BB$5:$BB31=BS$1)*($AY$5:$AY31))</f>
        <v>0</v>
      </c>
      <c r="BT32" s="37">
        <f>SUMPRODUCT(($BB$5:$BB31=BT$1)*($AY$5:$AY31))</f>
        <v>0</v>
      </c>
      <c r="BU32" s="37">
        <f>SUMPRODUCT(($BB$5:$BB31=BU$1)*($AY$5:$AY31))</f>
        <v>0</v>
      </c>
    </row>
    <row r="33" spans="1:73" x14ac:dyDescent="0.25">
      <c r="A33" s="1">
        <v>93437717</v>
      </c>
      <c r="B33" s="2" t="s">
        <v>86</v>
      </c>
      <c r="C33" s="2" t="s">
        <v>216</v>
      </c>
      <c r="D33" s="2" t="s">
        <v>87</v>
      </c>
      <c r="E33" s="3">
        <v>42333</v>
      </c>
      <c r="F33" s="3">
        <v>42377</v>
      </c>
      <c r="G33" s="4" t="s">
        <v>91</v>
      </c>
      <c r="H33" s="38">
        <f t="shared" si="2"/>
        <v>10</v>
      </c>
      <c r="I33" s="2" t="s">
        <v>218</v>
      </c>
      <c r="J33" s="1">
        <v>10</v>
      </c>
      <c r="K33" s="1" t="s">
        <v>441</v>
      </c>
      <c r="L33" s="1">
        <v>20</v>
      </c>
      <c r="M33" s="2" t="s">
        <v>213</v>
      </c>
      <c r="N33" s="2" t="s">
        <v>214</v>
      </c>
      <c r="O33" s="1">
        <v>2820</v>
      </c>
      <c r="P33" s="1">
        <v>2820</v>
      </c>
      <c r="Q33" s="1">
        <v>235</v>
      </c>
      <c r="R33" s="3">
        <v>42329</v>
      </c>
      <c r="S33" s="2" t="s">
        <v>45</v>
      </c>
      <c r="T33" s="3">
        <v>42370</v>
      </c>
      <c r="U33" s="3">
        <v>42329</v>
      </c>
      <c r="V33" s="2" t="s">
        <v>42</v>
      </c>
      <c r="W33" s="2" t="s">
        <v>219</v>
      </c>
      <c r="X33" s="3">
        <v>42358</v>
      </c>
      <c r="Y33" s="5">
        <v>42370</v>
      </c>
      <c r="Z33" s="2" t="s">
        <v>188</v>
      </c>
      <c r="AA33" s="2" t="s">
        <v>44</v>
      </c>
      <c r="AB33" s="2" t="s">
        <v>58</v>
      </c>
      <c r="AC33" s="1">
        <v>384665</v>
      </c>
      <c r="AD33" s="2" t="s">
        <v>217</v>
      </c>
      <c r="AE33" s="2" t="s">
        <v>98</v>
      </c>
      <c r="AF33" s="1">
        <v>4503652606</v>
      </c>
      <c r="AG33" s="1">
        <v>330</v>
      </c>
      <c r="AH33" s="1">
        <v>2820</v>
      </c>
      <c r="AI33" s="2" t="s">
        <v>45</v>
      </c>
      <c r="AJ33" s="3" t="s">
        <v>41</v>
      </c>
      <c r="AK33" s="3">
        <v>42358</v>
      </c>
      <c r="AL33" s="3">
        <v>42388</v>
      </c>
      <c r="AM33" s="3">
        <v>42329</v>
      </c>
      <c r="AN33" s="3">
        <v>42370</v>
      </c>
      <c r="AO33" s="9">
        <v>5</v>
      </c>
      <c r="AP33" s="3">
        <v>42378</v>
      </c>
      <c r="AQ33" s="3">
        <v>42393</v>
      </c>
      <c r="AR33" s="3" t="s">
        <v>41</v>
      </c>
      <c r="AS33" s="3" t="s">
        <v>391</v>
      </c>
      <c r="AT33" s="3" t="s">
        <v>41</v>
      </c>
      <c r="AU33" s="3" t="s">
        <v>41</v>
      </c>
      <c r="AV33" s="3" t="s">
        <v>390</v>
      </c>
      <c r="AW33" s="15" t="s">
        <v>469</v>
      </c>
      <c r="AX33" s="3">
        <v>42332</v>
      </c>
      <c r="AY33" s="17">
        <v>22.04</v>
      </c>
      <c r="AZ33" s="2" t="s">
        <v>85</v>
      </c>
      <c r="BB33" s="30">
        <f t="array" ref="BB33">IF(AW33="",MIN((IF($BD33:$BU33+AY33&lt;$BX$1,1,9^9)*($BD$1:$BU$1))),
INT(IF(SUMIF($AW$4:AW32,AW33,$AY$4:AY32)&gt;$BX$1,MAX($BB$4:BB32,)+1,
IF(SUMIF($BB$4:BB32,BB32,$AY$4:AY32)+SUMIF($AW$4:AW89,AW33,$AY$4:AY89)-SUMIF($AW$4:AW32,AW33,$AY$4:AY32)&gt;$BX$1,MAX($BB$4:BB32,)+1,BB32
))))</f>
        <v>10</v>
      </c>
      <c r="BD33" s="37">
        <f>SUMPRODUCT(($BB$5:$BB32=BD$1)*($AY$5:$AY32))</f>
        <v>68.28</v>
      </c>
      <c r="BE33" s="37">
        <f>SUMPRODUCT(($BB$5:$BB32=BE$1)*($AY$5:$AY32))</f>
        <v>62.91</v>
      </c>
      <c r="BF33" s="37">
        <f>SUMPRODUCT(($BB$5:$BB32=BF$1)*($AY$5:$AY32))</f>
        <v>53.78</v>
      </c>
      <c r="BG33" s="37">
        <f>SUMPRODUCT(($BB$5:$BB32=BG$1)*($AY$5:$AY32))</f>
        <v>42.809999999999995</v>
      </c>
      <c r="BH33" s="37">
        <f>SUMPRODUCT(($BB$5:$BB32=BH$1)*($AY$5:$AY32))</f>
        <v>33.090000000000003</v>
      </c>
      <c r="BI33" s="37">
        <f>SUMPRODUCT(($BB$5:$BB32=BI$1)*($AY$5:$AY32))</f>
        <v>70.22</v>
      </c>
      <c r="BJ33" s="37">
        <f>SUMPRODUCT(($BB$5:$BB32=BJ$1)*($AY$5:$AY32))</f>
        <v>68.150000000000006</v>
      </c>
      <c r="BK33" s="37">
        <f>SUMPRODUCT(($BB$5:$BB32=BK$1)*($AY$5:$AY32))</f>
        <v>44.87</v>
      </c>
      <c r="BL33" s="37">
        <f>SUMPRODUCT(($BB$5:$BB32=BL$1)*($AY$5:$AY32))</f>
        <v>38.43</v>
      </c>
      <c r="BM33" s="37">
        <f>SUMPRODUCT(($BB$5:$BB32=BM$1)*($AY$5:$AY32))</f>
        <v>0</v>
      </c>
      <c r="BN33" s="37">
        <f>SUMPRODUCT(($BB$5:$BB32=BN$1)*($AY$5:$AY32))</f>
        <v>0</v>
      </c>
      <c r="BO33" s="37">
        <f>SUMPRODUCT(($BB$5:$BB32=BO$1)*($AY$5:$AY32))</f>
        <v>0</v>
      </c>
      <c r="BP33" s="37">
        <f>SUMPRODUCT(($BB$5:$BB32=BP$1)*($AY$5:$AY32))</f>
        <v>0</v>
      </c>
      <c r="BQ33" s="37">
        <f>SUMPRODUCT(($BB$5:$BB32=BQ$1)*($AY$5:$AY32))</f>
        <v>0</v>
      </c>
      <c r="BR33" s="37">
        <f>SUMPRODUCT(($BB$5:$BB32=BR$1)*($AY$5:$AY32))</f>
        <v>0</v>
      </c>
      <c r="BS33" s="37">
        <f>SUMPRODUCT(($BB$5:$BB32=BS$1)*($AY$5:$AY32))</f>
        <v>0</v>
      </c>
      <c r="BT33" s="37">
        <f>SUMPRODUCT(($BB$5:$BB32=BT$1)*($AY$5:$AY32))</f>
        <v>0</v>
      </c>
      <c r="BU33" s="37">
        <f>SUMPRODUCT(($BB$5:$BB32=BU$1)*($AY$5:$AY32))</f>
        <v>0</v>
      </c>
    </row>
    <row r="34" spans="1:73" x14ac:dyDescent="0.25">
      <c r="A34" s="1">
        <v>93437700</v>
      </c>
      <c r="B34" s="2" t="s">
        <v>86</v>
      </c>
      <c r="C34" s="2" t="s">
        <v>207</v>
      </c>
      <c r="D34" s="2" t="s">
        <v>87</v>
      </c>
      <c r="E34" s="3">
        <v>42334</v>
      </c>
      <c r="F34" s="3">
        <v>42377</v>
      </c>
      <c r="G34" s="4" t="s">
        <v>91</v>
      </c>
      <c r="H34" s="38">
        <f t="shared" si="2"/>
        <v>10</v>
      </c>
      <c r="I34" s="2" t="s">
        <v>212</v>
      </c>
      <c r="J34" s="1">
        <v>10</v>
      </c>
      <c r="K34" s="1" t="s">
        <v>428</v>
      </c>
      <c r="L34" s="1">
        <v>20</v>
      </c>
      <c r="M34" s="2" t="s">
        <v>213</v>
      </c>
      <c r="N34" s="2" t="s">
        <v>214</v>
      </c>
      <c r="O34" s="1">
        <v>2016</v>
      </c>
      <c r="P34" s="1">
        <v>2016</v>
      </c>
      <c r="Q34" s="1">
        <v>336</v>
      </c>
      <c r="R34" s="3">
        <v>42329</v>
      </c>
      <c r="S34" s="2" t="s">
        <v>45</v>
      </c>
      <c r="T34" s="3">
        <v>42370</v>
      </c>
      <c r="U34" s="3">
        <v>42329</v>
      </c>
      <c r="V34" s="2" t="s">
        <v>42</v>
      </c>
      <c r="W34" s="2" t="s">
        <v>215</v>
      </c>
      <c r="X34" s="3">
        <v>42358</v>
      </c>
      <c r="Y34" s="5">
        <v>42370</v>
      </c>
      <c r="Z34" s="2" t="s">
        <v>188</v>
      </c>
      <c r="AA34" s="2" t="s">
        <v>44</v>
      </c>
      <c r="AB34" s="2" t="s">
        <v>58</v>
      </c>
      <c r="AC34" s="1">
        <v>384665</v>
      </c>
      <c r="AD34" s="2" t="s">
        <v>211</v>
      </c>
      <c r="AE34" s="2" t="s">
        <v>98</v>
      </c>
      <c r="AF34" s="1">
        <v>4503652606</v>
      </c>
      <c r="AG34" s="1">
        <v>340</v>
      </c>
      <c r="AH34" s="1">
        <v>2016</v>
      </c>
      <c r="AI34" s="2" t="s">
        <v>45</v>
      </c>
      <c r="AJ34" s="3" t="s">
        <v>41</v>
      </c>
      <c r="AK34" s="3">
        <v>42358</v>
      </c>
      <c r="AL34" s="3">
        <v>42388</v>
      </c>
      <c r="AM34" s="3">
        <v>42329</v>
      </c>
      <c r="AN34" s="3">
        <v>42370</v>
      </c>
      <c r="AO34" s="9">
        <v>5</v>
      </c>
      <c r="AP34" s="3">
        <v>42378</v>
      </c>
      <c r="AQ34" s="3">
        <v>42393</v>
      </c>
      <c r="AR34" s="3" t="s">
        <v>41</v>
      </c>
      <c r="AS34" s="3" t="s">
        <v>392</v>
      </c>
      <c r="AT34" s="3" t="s">
        <v>41</v>
      </c>
      <c r="AU34" s="3" t="s">
        <v>41</v>
      </c>
      <c r="AV34" s="3" t="s">
        <v>390</v>
      </c>
      <c r="AW34" s="15" t="s">
        <v>469</v>
      </c>
      <c r="AX34" s="3">
        <v>42332</v>
      </c>
      <c r="AY34" s="17">
        <v>16.84</v>
      </c>
      <c r="AZ34" s="2" t="s">
        <v>85</v>
      </c>
      <c r="BB34" s="30">
        <f t="array" ref="BB34">IF(AW34="",MIN((IF($BD34:$BU34+AY34&lt;$BX$1,1,9^9)*($BD$1:$BU$1))),
INT(IF(SUMIF($AW$4:AW33,AW34,$AY$4:AY33)&gt;$BX$1,MAX($BB$4:BB33,)+1,
IF(SUMIF($BB$4:BB33,BB33,$AY$4:AY33)+SUMIF($AW$4:AW90,AW34,$AY$4:AY90)-SUMIF($AW$4:AW33,AW34,$AY$4:AY33)&gt;$BX$1,MAX($BB$4:BB33,)+1,BB33
))))</f>
        <v>10</v>
      </c>
      <c r="BD34" s="37">
        <f>SUMPRODUCT(($BB$5:$BB33=BD$1)*($AY$5:$AY33))</f>
        <v>68.28</v>
      </c>
      <c r="BE34" s="37">
        <f>SUMPRODUCT(($BB$5:$BB33=BE$1)*($AY$5:$AY33))</f>
        <v>62.91</v>
      </c>
      <c r="BF34" s="37">
        <f>SUMPRODUCT(($BB$5:$BB33=BF$1)*($AY$5:$AY33))</f>
        <v>53.78</v>
      </c>
      <c r="BG34" s="37">
        <f>SUMPRODUCT(($BB$5:$BB33=BG$1)*($AY$5:$AY33))</f>
        <v>42.809999999999995</v>
      </c>
      <c r="BH34" s="37">
        <f>SUMPRODUCT(($BB$5:$BB33=BH$1)*($AY$5:$AY33))</f>
        <v>33.090000000000003</v>
      </c>
      <c r="BI34" s="37">
        <f>SUMPRODUCT(($BB$5:$BB33=BI$1)*($AY$5:$AY33))</f>
        <v>70.22</v>
      </c>
      <c r="BJ34" s="37">
        <f>SUMPRODUCT(($BB$5:$BB33=BJ$1)*($AY$5:$AY33))</f>
        <v>68.150000000000006</v>
      </c>
      <c r="BK34" s="37">
        <f>SUMPRODUCT(($BB$5:$BB33=BK$1)*($AY$5:$AY33))</f>
        <v>44.87</v>
      </c>
      <c r="BL34" s="37">
        <f>SUMPRODUCT(($BB$5:$BB33=BL$1)*($AY$5:$AY33))</f>
        <v>38.43</v>
      </c>
      <c r="BM34" s="37">
        <f>SUMPRODUCT(($BB$5:$BB33=BM$1)*($AY$5:$AY33))</f>
        <v>22.04</v>
      </c>
      <c r="BN34" s="37">
        <f>SUMPRODUCT(($BB$5:$BB33=BN$1)*($AY$5:$AY33))</f>
        <v>0</v>
      </c>
      <c r="BO34" s="37">
        <f>SUMPRODUCT(($BB$5:$BB33=BO$1)*($AY$5:$AY33))</f>
        <v>0</v>
      </c>
      <c r="BP34" s="37">
        <f>SUMPRODUCT(($BB$5:$BB33=BP$1)*($AY$5:$AY33))</f>
        <v>0</v>
      </c>
      <c r="BQ34" s="37">
        <f>SUMPRODUCT(($BB$5:$BB33=BQ$1)*($AY$5:$AY33))</f>
        <v>0</v>
      </c>
      <c r="BR34" s="37">
        <f>SUMPRODUCT(($BB$5:$BB33=BR$1)*($AY$5:$AY33))</f>
        <v>0</v>
      </c>
      <c r="BS34" s="37">
        <f>SUMPRODUCT(($BB$5:$BB33=BS$1)*($AY$5:$AY33))</f>
        <v>0</v>
      </c>
      <c r="BT34" s="37">
        <f>SUMPRODUCT(($BB$5:$BB33=BT$1)*($AY$5:$AY33))</f>
        <v>0</v>
      </c>
      <c r="BU34" s="37">
        <f>SUMPRODUCT(($BB$5:$BB33=BU$1)*($AY$5:$AY33))</f>
        <v>0</v>
      </c>
    </row>
    <row r="35" spans="1:73" x14ac:dyDescent="0.25">
      <c r="A35" s="1">
        <v>93435173</v>
      </c>
      <c r="B35" s="2" t="s">
        <v>86</v>
      </c>
      <c r="C35" s="2" t="s">
        <v>200</v>
      </c>
      <c r="D35" s="2" t="s">
        <v>87</v>
      </c>
      <c r="E35" s="3">
        <v>42340</v>
      </c>
      <c r="F35" s="3">
        <v>42377</v>
      </c>
      <c r="G35" s="4" t="s">
        <v>91</v>
      </c>
      <c r="H35" s="38">
        <f t="shared" si="2"/>
        <v>11</v>
      </c>
      <c r="I35" s="2" t="s">
        <v>202</v>
      </c>
      <c r="J35" s="1">
        <v>10</v>
      </c>
      <c r="K35" s="1" t="s">
        <v>445</v>
      </c>
      <c r="L35" s="1">
        <v>20</v>
      </c>
      <c r="M35" s="2" t="s">
        <v>203</v>
      </c>
      <c r="N35" s="2" t="s">
        <v>204</v>
      </c>
      <c r="O35" s="1">
        <v>6078</v>
      </c>
      <c r="P35" s="1">
        <v>6078</v>
      </c>
      <c r="Q35" s="1">
        <v>1013</v>
      </c>
      <c r="R35" s="3">
        <v>42329</v>
      </c>
      <c r="S35" s="2" t="s">
        <v>45</v>
      </c>
      <c r="T35" s="3">
        <v>42370</v>
      </c>
      <c r="U35" s="3">
        <v>42329</v>
      </c>
      <c r="V35" s="2" t="s">
        <v>42</v>
      </c>
      <c r="W35" s="2" t="s">
        <v>205</v>
      </c>
      <c r="X35" s="3">
        <v>42358</v>
      </c>
      <c r="Y35" s="5">
        <v>42370</v>
      </c>
      <c r="Z35" s="2" t="s">
        <v>194</v>
      </c>
      <c r="AA35" s="2" t="s">
        <v>44</v>
      </c>
      <c r="AB35" s="2" t="s">
        <v>58</v>
      </c>
      <c r="AC35" s="1">
        <v>384665</v>
      </c>
      <c r="AD35" s="2" t="s">
        <v>201</v>
      </c>
      <c r="AE35" s="2" t="s">
        <v>89</v>
      </c>
      <c r="AF35" s="1">
        <v>4503652648</v>
      </c>
      <c r="AG35" s="1">
        <v>80</v>
      </c>
      <c r="AH35" s="1">
        <v>6078</v>
      </c>
      <c r="AI35" s="2" t="s">
        <v>45</v>
      </c>
      <c r="AJ35" s="3" t="s">
        <v>41</v>
      </c>
      <c r="AK35" s="3">
        <v>42358</v>
      </c>
      <c r="AL35" s="3">
        <v>42388</v>
      </c>
      <c r="AM35" s="3">
        <v>42329</v>
      </c>
      <c r="AN35" s="3">
        <v>42370</v>
      </c>
      <c r="AO35" s="9">
        <v>5</v>
      </c>
      <c r="AP35" s="3">
        <v>42378</v>
      </c>
      <c r="AQ35" s="3">
        <v>42393</v>
      </c>
      <c r="AR35" s="3" t="s">
        <v>41</v>
      </c>
      <c r="AS35" s="3" t="s">
        <v>389</v>
      </c>
      <c r="AT35" s="3" t="s">
        <v>41</v>
      </c>
      <c r="AU35" s="3" t="s">
        <v>41</v>
      </c>
      <c r="AV35" s="3" t="s">
        <v>390</v>
      </c>
      <c r="AW35" s="15" t="s">
        <v>41</v>
      </c>
      <c r="AX35" s="3">
        <v>42333</v>
      </c>
      <c r="AY35" s="17">
        <v>58.8</v>
      </c>
      <c r="AZ35" s="2" t="s">
        <v>46</v>
      </c>
      <c r="BB35" s="30">
        <f t="array" ref="BB35">IF(AW35="",MIN((IF($BD35:$BU35+AY35&lt;$BX$1,1,9^9)*($BD$1:$BU$1))),
INT(IF(SUMIF($AW$4:AW34,AW35,$AY$4:AY34)&gt;$BX$1,MAX($BB$4:BB34,)+1,
IF(SUMIF($BB$4:BB34,BB34,$AY$4:AY34)+SUMIF($AW$4:AW91,AW35,$AY$4:AY91)-SUMIF($AW$4:AW34,AW35,$AY$4:AY34)&gt;$BX$1,MAX($BB$4:BB34,)+1,BB34
))))</f>
        <v>11</v>
      </c>
      <c r="BD35" s="37">
        <f>SUMPRODUCT(($BB$5:$BB34=BD$1)*($AY$5:$AY34))</f>
        <v>68.28</v>
      </c>
      <c r="BE35" s="37">
        <f>SUMPRODUCT(($BB$5:$BB34=BE$1)*($AY$5:$AY34))</f>
        <v>62.91</v>
      </c>
      <c r="BF35" s="37">
        <f>SUMPRODUCT(($BB$5:$BB34=BF$1)*($AY$5:$AY34))</f>
        <v>53.78</v>
      </c>
      <c r="BG35" s="37">
        <f>SUMPRODUCT(($BB$5:$BB34=BG$1)*($AY$5:$AY34))</f>
        <v>42.809999999999995</v>
      </c>
      <c r="BH35" s="37">
        <f>SUMPRODUCT(($BB$5:$BB34=BH$1)*($AY$5:$AY34))</f>
        <v>33.090000000000003</v>
      </c>
      <c r="BI35" s="37">
        <f>SUMPRODUCT(($BB$5:$BB34=BI$1)*($AY$5:$AY34))</f>
        <v>70.22</v>
      </c>
      <c r="BJ35" s="37">
        <f>SUMPRODUCT(($BB$5:$BB34=BJ$1)*($AY$5:$AY34))</f>
        <v>68.150000000000006</v>
      </c>
      <c r="BK35" s="37">
        <f>SUMPRODUCT(($BB$5:$BB34=BK$1)*($AY$5:$AY34))</f>
        <v>44.87</v>
      </c>
      <c r="BL35" s="37">
        <f>SUMPRODUCT(($BB$5:$BB34=BL$1)*($AY$5:$AY34))</f>
        <v>38.43</v>
      </c>
      <c r="BM35" s="37">
        <f>SUMPRODUCT(($BB$5:$BB34=BM$1)*($AY$5:$AY34))</f>
        <v>38.879999999999995</v>
      </c>
      <c r="BN35" s="37">
        <f>SUMPRODUCT(($BB$5:$BB34=BN$1)*($AY$5:$AY34))</f>
        <v>0</v>
      </c>
      <c r="BO35" s="37">
        <f>SUMPRODUCT(($BB$5:$BB34=BO$1)*($AY$5:$AY34))</f>
        <v>0</v>
      </c>
      <c r="BP35" s="37">
        <f>SUMPRODUCT(($BB$5:$BB34=BP$1)*($AY$5:$AY34))</f>
        <v>0</v>
      </c>
      <c r="BQ35" s="37">
        <f>SUMPRODUCT(($BB$5:$BB34=BQ$1)*($AY$5:$AY34))</f>
        <v>0</v>
      </c>
      <c r="BR35" s="37">
        <f>SUMPRODUCT(($BB$5:$BB34=BR$1)*($AY$5:$AY34))</f>
        <v>0</v>
      </c>
      <c r="BS35" s="37">
        <f>SUMPRODUCT(($BB$5:$BB34=BS$1)*($AY$5:$AY34))</f>
        <v>0</v>
      </c>
      <c r="BT35" s="37">
        <f>SUMPRODUCT(($BB$5:$BB34=BT$1)*($AY$5:$AY34))</f>
        <v>0</v>
      </c>
      <c r="BU35" s="37">
        <f>SUMPRODUCT(($BB$5:$BB34=BU$1)*($AY$5:$AY34))</f>
        <v>0</v>
      </c>
    </row>
    <row r="36" spans="1:73" x14ac:dyDescent="0.25">
      <c r="A36" s="1">
        <v>93489350</v>
      </c>
      <c r="B36" s="2" t="s">
        <v>86</v>
      </c>
      <c r="C36" s="2" t="s">
        <v>220</v>
      </c>
      <c r="D36" s="2" t="s">
        <v>87</v>
      </c>
      <c r="E36" s="3">
        <v>42334</v>
      </c>
      <c r="F36" s="3">
        <v>42377</v>
      </c>
      <c r="G36" s="4" t="s">
        <v>91</v>
      </c>
      <c r="H36" s="38">
        <f t="shared" si="2"/>
        <v>12</v>
      </c>
      <c r="I36" s="2" t="s">
        <v>64</v>
      </c>
      <c r="J36" s="1">
        <v>10</v>
      </c>
      <c r="K36" s="1" t="s">
        <v>437</v>
      </c>
      <c r="L36" s="1">
        <v>20</v>
      </c>
      <c r="M36" s="2" t="s">
        <v>63</v>
      </c>
      <c r="N36" s="2" t="s">
        <v>47</v>
      </c>
      <c r="O36" s="1">
        <v>3936</v>
      </c>
      <c r="P36" s="1">
        <v>3936</v>
      </c>
      <c r="Q36" s="1">
        <v>656</v>
      </c>
      <c r="R36" s="3">
        <v>42330</v>
      </c>
      <c r="S36" s="2" t="s">
        <v>45</v>
      </c>
      <c r="T36" s="3">
        <v>42370</v>
      </c>
      <c r="U36" s="3">
        <v>42329</v>
      </c>
      <c r="V36" s="2" t="s">
        <v>42</v>
      </c>
      <c r="W36" s="2" t="s">
        <v>65</v>
      </c>
      <c r="X36" s="3">
        <v>42358</v>
      </c>
      <c r="Y36" s="5">
        <v>42370</v>
      </c>
      <c r="Z36" s="2" t="s">
        <v>41</v>
      </c>
      <c r="AA36" s="2" t="s">
        <v>44</v>
      </c>
      <c r="AB36" s="2" t="s">
        <v>58</v>
      </c>
      <c r="AC36" s="1">
        <v>384665</v>
      </c>
      <c r="AD36" s="2" t="s">
        <v>221</v>
      </c>
      <c r="AE36" s="2" t="s">
        <v>90</v>
      </c>
      <c r="AF36" s="1">
        <v>4503652620</v>
      </c>
      <c r="AG36" s="1">
        <v>1190</v>
      </c>
      <c r="AH36" s="1">
        <v>3936</v>
      </c>
      <c r="AI36" s="2" t="s">
        <v>45</v>
      </c>
      <c r="AJ36" s="3" t="s">
        <v>41</v>
      </c>
      <c r="AK36" s="3">
        <v>42358</v>
      </c>
      <c r="AL36" s="3">
        <v>42388</v>
      </c>
      <c r="AM36" s="3">
        <v>42330</v>
      </c>
      <c r="AN36" s="3">
        <v>42370</v>
      </c>
      <c r="AO36" s="9">
        <v>5</v>
      </c>
      <c r="AP36" s="3">
        <v>42378</v>
      </c>
      <c r="AQ36" s="3">
        <v>42393</v>
      </c>
      <c r="AR36" s="3" t="s">
        <v>41</v>
      </c>
      <c r="AS36" s="3" t="s">
        <v>392</v>
      </c>
      <c r="AT36" s="3" t="s">
        <v>41</v>
      </c>
      <c r="AU36" s="3" t="s">
        <v>41</v>
      </c>
      <c r="AV36" s="3" t="s">
        <v>393</v>
      </c>
      <c r="AW36" s="15" t="s">
        <v>41</v>
      </c>
      <c r="AX36" s="3">
        <v>42333</v>
      </c>
      <c r="AY36" s="17">
        <v>42.14</v>
      </c>
      <c r="AZ36" s="2" t="s">
        <v>54</v>
      </c>
      <c r="BB36" s="30">
        <f t="array" ref="BB36">IF(AW36="",MIN((IF($BD36:$BU36+AY36&lt;$BX$1,1,9^9)*($BD$1:$BU$1))),
INT(IF(SUMIF($AW$4:AW35,AW36,$AY$4:AY35)&gt;$BX$1,MAX($BB$4:BB35,)+1,
IF(SUMIF($BB$4:BB35,BB35,$AY$4:AY35)+SUMIF($AW$4:AW92,AW36,$AY$4:AY92)-SUMIF($AW$4:AW35,AW36,$AY$4:AY35)&gt;$BX$1,MAX($BB$4:BB35,)+1,BB35
))))</f>
        <v>12</v>
      </c>
      <c r="BD36" s="37">
        <f>SUMPRODUCT(($BB$5:$BB35=BD$1)*($AY$5:$AY35))</f>
        <v>68.28</v>
      </c>
      <c r="BE36" s="37">
        <f>SUMPRODUCT(($BB$5:$BB35=BE$1)*($AY$5:$AY35))</f>
        <v>62.91</v>
      </c>
      <c r="BF36" s="37">
        <f>SUMPRODUCT(($BB$5:$BB35=BF$1)*($AY$5:$AY35))</f>
        <v>53.78</v>
      </c>
      <c r="BG36" s="37">
        <f>SUMPRODUCT(($BB$5:$BB35=BG$1)*($AY$5:$AY35))</f>
        <v>42.809999999999995</v>
      </c>
      <c r="BH36" s="37">
        <f>SUMPRODUCT(($BB$5:$BB35=BH$1)*($AY$5:$AY35))</f>
        <v>33.090000000000003</v>
      </c>
      <c r="BI36" s="37">
        <f>SUMPRODUCT(($BB$5:$BB35=BI$1)*($AY$5:$AY35))</f>
        <v>70.22</v>
      </c>
      <c r="BJ36" s="37">
        <f>SUMPRODUCT(($BB$5:$BB35=BJ$1)*($AY$5:$AY35))</f>
        <v>68.150000000000006</v>
      </c>
      <c r="BK36" s="37">
        <f>SUMPRODUCT(($BB$5:$BB35=BK$1)*($AY$5:$AY35))</f>
        <v>44.87</v>
      </c>
      <c r="BL36" s="37">
        <f>SUMPRODUCT(($BB$5:$BB35=BL$1)*($AY$5:$AY35))</f>
        <v>38.43</v>
      </c>
      <c r="BM36" s="37">
        <f>SUMPRODUCT(($BB$5:$BB35=BM$1)*($AY$5:$AY35))</f>
        <v>38.879999999999995</v>
      </c>
      <c r="BN36" s="37">
        <f>SUMPRODUCT(($BB$5:$BB35=BN$1)*($AY$5:$AY35))</f>
        <v>58.8</v>
      </c>
      <c r="BO36" s="37">
        <f>SUMPRODUCT(($BB$5:$BB35=BO$1)*($AY$5:$AY35))</f>
        <v>0</v>
      </c>
      <c r="BP36" s="37">
        <f>SUMPRODUCT(($BB$5:$BB35=BP$1)*($AY$5:$AY35))</f>
        <v>0</v>
      </c>
      <c r="BQ36" s="37">
        <f>SUMPRODUCT(($BB$5:$BB35=BQ$1)*($AY$5:$AY35))</f>
        <v>0</v>
      </c>
      <c r="BR36" s="37">
        <f>SUMPRODUCT(($BB$5:$BB35=BR$1)*($AY$5:$AY35))</f>
        <v>0</v>
      </c>
      <c r="BS36" s="37">
        <f>SUMPRODUCT(($BB$5:$BB35=BS$1)*($AY$5:$AY35))</f>
        <v>0</v>
      </c>
      <c r="BT36" s="37">
        <f>SUMPRODUCT(($BB$5:$BB35=BT$1)*($AY$5:$AY35))</f>
        <v>0</v>
      </c>
      <c r="BU36" s="37">
        <f>SUMPRODUCT(($BB$5:$BB35=BU$1)*($AY$5:$AY35))</f>
        <v>0</v>
      </c>
    </row>
    <row r="37" spans="1:73" x14ac:dyDescent="0.25">
      <c r="A37" s="1">
        <v>93342380</v>
      </c>
      <c r="B37" s="2" t="s">
        <v>86</v>
      </c>
      <c r="C37" s="2" t="s">
        <v>173</v>
      </c>
      <c r="D37" s="2" t="s">
        <v>87</v>
      </c>
      <c r="E37" s="3">
        <v>42333</v>
      </c>
      <c r="F37" s="3">
        <v>42377</v>
      </c>
      <c r="G37" s="4" t="s">
        <v>91</v>
      </c>
      <c r="H37" s="38">
        <f t="shared" si="2"/>
        <v>13</v>
      </c>
      <c r="I37" s="2" t="s">
        <v>175</v>
      </c>
      <c r="J37" s="1">
        <v>10</v>
      </c>
      <c r="K37" s="1" t="s">
        <v>431</v>
      </c>
      <c r="L37" s="1">
        <v>20</v>
      </c>
      <c r="M37" s="2" t="s">
        <v>176</v>
      </c>
      <c r="N37" s="2" t="s">
        <v>108</v>
      </c>
      <c r="O37" s="1">
        <v>3678</v>
      </c>
      <c r="P37" s="1">
        <v>3678</v>
      </c>
      <c r="Q37" s="1">
        <v>613</v>
      </c>
      <c r="R37" s="3">
        <v>42325</v>
      </c>
      <c r="S37" s="2" t="s">
        <v>45</v>
      </c>
      <c r="T37" s="3">
        <v>42370</v>
      </c>
      <c r="U37" s="3">
        <v>42324</v>
      </c>
      <c r="V37" s="2" t="s">
        <v>42</v>
      </c>
      <c r="W37" s="2" t="s">
        <v>177</v>
      </c>
      <c r="X37" s="3">
        <v>42358</v>
      </c>
      <c r="Y37" s="5">
        <v>42370</v>
      </c>
      <c r="Z37" s="2" t="s">
        <v>41</v>
      </c>
      <c r="AA37" s="2" t="s">
        <v>44</v>
      </c>
      <c r="AB37" s="2" t="s">
        <v>58</v>
      </c>
      <c r="AC37" s="1">
        <v>384665</v>
      </c>
      <c r="AD37" s="2" t="s">
        <v>174</v>
      </c>
      <c r="AE37" s="2" t="s">
        <v>89</v>
      </c>
      <c r="AF37" s="1">
        <v>4503652649</v>
      </c>
      <c r="AG37" s="1">
        <v>470</v>
      </c>
      <c r="AH37" s="1">
        <v>3678</v>
      </c>
      <c r="AI37" s="2" t="s">
        <v>45</v>
      </c>
      <c r="AJ37" s="3" t="s">
        <v>41</v>
      </c>
      <c r="AK37" s="3">
        <v>42358</v>
      </c>
      <c r="AL37" s="3">
        <v>42388</v>
      </c>
      <c r="AM37" s="3">
        <v>42325</v>
      </c>
      <c r="AN37" s="3">
        <v>42370</v>
      </c>
      <c r="AO37" s="9">
        <v>5</v>
      </c>
      <c r="AP37" s="3">
        <v>42378</v>
      </c>
      <c r="AQ37" s="3">
        <v>42393</v>
      </c>
      <c r="AR37" s="3" t="s">
        <v>41</v>
      </c>
      <c r="AS37" s="3" t="s">
        <v>392</v>
      </c>
      <c r="AT37" s="3" t="s">
        <v>41</v>
      </c>
      <c r="AU37" s="3" t="s">
        <v>41</v>
      </c>
      <c r="AV37" s="3" t="s">
        <v>393</v>
      </c>
      <c r="AW37" s="15" t="s">
        <v>41</v>
      </c>
      <c r="AX37" s="3">
        <v>42329</v>
      </c>
      <c r="AY37" s="17">
        <v>40.07</v>
      </c>
      <c r="AZ37" s="2" t="s">
        <v>46</v>
      </c>
      <c r="BB37" s="30">
        <f t="array" ref="BB37">IF(AW37="",MIN((IF($BD37:$BU37+AY37&lt;$BX$1,1,9^9)*($BD$1:$BU$1))),
INT(IF(SUMIF($AW$4:AW36,AW37,$AY$4:AY36)&gt;$BX$1,MAX($BB$4:BB36,)+1,
IF(SUMIF($BB$4:BB36,BB36,$AY$4:AY36)+SUMIF($AW$4:AW93,AW37,$AY$4:AY93)-SUMIF($AW$4:AW36,AW37,$AY$4:AY36)&gt;$BX$1,MAX($BB$4:BB36,)+1,BB36
))))</f>
        <v>13</v>
      </c>
      <c r="BD37" s="37">
        <f>SUMPRODUCT(($BB$5:$BB36=BD$1)*($AY$5:$AY36))</f>
        <v>68.28</v>
      </c>
      <c r="BE37" s="37">
        <f>SUMPRODUCT(($BB$5:$BB36=BE$1)*($AY$5:$AY36))</f>
        <v>62.91</v>
      </c>
      <c r="BF37" s="37">
        <f>SUMPRODUCT(($BB$5:$BB36=BF$1)*($AY$5:$AY36))</f>
        <v>53.78</v>
      </c>
      <c r="BG37" s="37">
        <f>SUMPRODUCT(($BB$5:$BB36=BG$1)*($AY$5:$AY36))</f>
        <v>42.809999999999995</v>
      </c>
      <c r="BH37" s="37">
        <f>SUMPRODUCT(($BB$5:$BB36=BH$1)*($AY$5:$AY36))</f>
        <v>33.090000000000003</v>
      </c>
      <c r="BI37" s="37">
        <f>SUMPRODUCT(($BB$5:$BB36=BI$1)*($AY$5:$AY36))</f>
        <v>70.22</v>
      </c>
      <c r="BJ37" s="37">
        <f>SUMPRODUCT(($BB$5:$BB36=BJ$1)*($AY$5:$AY36))</f>
        <v>68.150000000000006</v>
      </c>
      <c r="BK37" s="37">
        <f>SUMPRODUCT(($BB$5:$BB36=BK$1)*($AY$5:$AY36))</f>
        <v>44.87</v>
      </c>
      <c r="BL37" s="37">
        <f>SUMPRODUCT(($BB$5:$BB36=BL$1)*($AY$5:$AY36))</f>
        <v>38.43</v>
      </c>
      <c r="BM37" s="37">
        <f>SUMPRODUCT(($BB$5:$BB36=BM$1)*($AY$5:$AY36))</f>
        <v>38.879999999999995</v>
      </c>
      <c r="BN37" s="37">
        <f>SUMPRODUCT(($BB$5:$BB36=BN$1)*($AY$5:$AY36))</f>
        <v>58.8</v>
      </c>
      <c r="BO37" s="37">
        <f>SUMPRODUCT(($BB$5:$BB36=BO$1)*($AY$5:$AY36))</f>
        <v>42.14</v>
      </c>
      <c r="BP37" s="37">
        <f>SUMPRODUCT(($BB$5:$BB36=BP$1)*($AY$5:$AY36))</f>
        <v>0</v>
      </c>
      <c r="BQ37" s="37">
        <f>SUMPRODUCT(($BB$5:$BB36=BQ$1)*($AY$5:$AY36))</f>
        <v>0</v>
      </c>
      <c r="BR37" s="37">
        <f>SUMPRODUCT(($BB$5:$BB36=BR$1)*($AY$5:$AY36))</f>
        <v>0</v>
      </c>
      <c r="BS37" s="37">
        <f>SUMPRODUCT(($BB$5:$BB36=BS$1)*($AY$5:$AY36))</f>
        <v>0</v>
      </c>
      <c r="BT37" s="37">
        <f>SUMPRODUCT(($BB$5:$BB36=BT$1)*($AY$5:$AY36))</f>
        <v>0</v>
      </c>
      <c r="BU37" s="37">
        <f>SUMPRODUCT(($BB$5:$BB36=BU$1)*($AY$5:$AY36))</f>
        <v>0</v>
      </c>
    </row>
    <row r="38" spans="1:73" x14ac:dyDescent="0.25">
      <c r="A38" s="1">
        <v>93437687</v>
      </c>
      <c r="B38" s="2" t="s">
        <v>86</v>
      </c>
      <c r="C38" s="2" t="s">
        <v>207</v>
      </c>
      <c r="D38" s="2" t="s">
        <v>87</v>
      </c>
      <c r="E38" s="3">
        <v>42334</v>
      </c>
      <c r="F38" s="3">
        <v>42377</v>
      </c>
      <c r="G38" s="4" t="s">
        <v>91</v>
      </c>
      <c r="H38" s="38">
        <f t="shared" si="2"/>
        <v>14</v>
      </c>
      <c r="I38" s="2" t="s">
        <v>208</v>
      </c>
      <c r="J38" s="1">
        <v>10</v>
      </c>
      <c r="K38" s="1" t="s">
        <v>433</v>
      </c>
      <c r="L38" s="1">
        <v>20</v>
      </c>
      <c r="M38" s="2" t="s">
        <v>209</v>
      </c>
      <c r="N38" s="2" t="s">
        <v>206</v>
      </c>
      <c r="O38" s="1">
        <v>3288</v>
      </c>
      <c r="P38" s="1">
        <v>3288</v>
      </c>
      <c r="Q38" s="1">
        <v>548</v>
      </c>
      <c r="R38" s="3">
        <v>42329</v>
      </c>
      <c r="S38" s="2" t="s">
        <v>45</v>
      </c>
      <c r="T38" s="3">
        <v>42370</v>
      </c>
      <c r="U38" s="3">
        <v>42329</v>
      </c>
      <c r="V38" s="2" t="s">
        <v>42</v>
      </c>
      <c r="W38" s="2" t="s">
        <v>210</v>
      </c>
      <c r="X38" s="3">
        <v>42358</v>
      </c>
      <c r="Y38" s="5">
        <v>42370</v>
      </c>
      <c r="Z38" s="2" t="s">
        <v>188</v>
      </c>
      <c r="AA38" s="2" t="s">
        <v>44</v>
      </c>
      <c r="AB38" s="2" t="s">
        <v>58</v>
      </c>
      <c r="AC38" s="1">
        <v>384665</v>
      </c>
      <c r="AD38" s="2" t="s">
        <v>211</v>
      </c>
      <c r="AE38" s="2" t="s">
        <v>98</v>
      </c>
      <c r="AF38" s="1">
        <v>4503652662</v>
      </c>
      <c r="AG38" s="1">
        <v>60</v>
      </c>
      <c r="AH38" s="1">
        <v>3288</v>
      </c>
      <c r="AI38" s="2" t="s">
        <v>45</v>
      </c>
      <c r="AJ38" s="3" t="s">
        <v>41</v>
      </c>
      <c r="AK38" s="3">
        <v>42358</v>
      </c>
      <c r="AL38" s="3">
        <v>42388</v>
      </c>
      <c r="AM38" s="3">
        <v>42329</v>
      </c>
      <c r="AN38" s="3">
        <v>42370</v>
      </c>
      <c r="AO38" s="9">
        <v>5</v>
      </c>
      <c r="AP38" s="3">
        <v>42378</v>
      </c>
      <c r="AQ38" s="3">
        <v>42393</v>
      </c>
      <c r="AR38" s="3" t="s">
        <v>41</v>
      </c>
      <c r="AS38" s="3" t="s">
        <v>389</v>
      </c>
      <c r="AT38" s="3" t="s">
        <v>41</v>
      </c>
      <c r="AU38" s="3" t="s">
        <v>41</v>
      </c>
      <c r="AV38" s="3" t="s">
        <v>390</v>
      </c>
      <c r="AW38" s="15" t="s">
        <v>41</v>
      </c>
      <c r="AX38" s="3">
        <v>42332</v>
      </c>
      <c r="AY38" s="17">
        <v>39.93</v>
      </c>
      <c r="AZ38" s="2" t="s">
        <v>85</v>
      </c>
      <c r="BB38" s="30">
        <f t="array" ref="BB38">IF(AW38="",MIN((IF($BD38:$BU38+AY38&lt;$BX$1,1,9^9)*($BD$1:$BU$1))),
INT(IF(SUMIF($AW$4:AW37,AW38,$AY$4:AY37)&gt;$BX$1,MAX($BB$4:BB37,)+1,
IF(SUMIF($BB$4:BB37,BB37,$AY$4:AY37)+SUMIF($AW$4:AW94,AW38,$AY$4:AY94)-SUMIF($AW$4:AW37,AW38,$AY$4:AY37)&gt;$BX$1,MAX($BB$4:BB37,)+1,BB37
))))</f>
        <v>14</v>
      </c>
      <c r="BD38" s="37">
        <f>SUMPRODUCT(($BB$5:$BB37=BD$1)*($AY$5:$AY37))</f>
        <v>68.28</v>
      </c>
      <c r="BE38" s="37">
        <f>SUMPRODUCT(($BB$5:$BB37=BE$1)*($AY$5:$AY37))</f>
        <v>62.91</v>
      </c>
      <c r="BF38" s="37">
        <f>SUMPRODUCT(($BB$5:$BB37=BF$1)*($AY$5:$AY37))</f>
        <v>53.78</v>
      </c>
      <c r="BG38" s="37">
        <f>SUMPRODUCT(($BB$5:$BB37=BG$1)*($AY$5:$AY37))</f>
        <v>42.809999999999995</v>
      </c>
      <c r="BH38" s="37">
        <f>SUMPRODUCT(($BB$5:$BB37=BH$1)*($AY$5:$AY37))</f>
        <v>33.090000000000003</v>
      </c>
      <c r="BI38" s="37">
        <f>SUMPRODUCT(($BB$5:$BB37=BI$1)*($AY$5:$AY37))</f>
        <v>70.22</v>
      </c>
      <c r="BJ38" s="37">
        <f>SUMPRODUCT(($BB$5:$BB37=BJ$1)*($AY$5:$AY37))</f>
        <v>68.150000000000006</v>
      </c>
      <c r="BK38" s="37">
        <f>SUMPRODUCT(($BB$5:$BB37=BK$1)*($AY$5:$AY37))</f>
        <v>44.87</v>
      </c>
      <c r="BL38" s="37">
        <f>SUMPRODUCT(($BB$5:$BB37=BL$1)*($AY$5:$AY37))</f>
        <v>38.43</v>
      </c>
      <c r="BM38" s="37">
        <f>SUMPRODUCT(($BB$5:$BB37=BM$1)*($AY$5:$AY37))</f>
        <v>38.879999999999995</v>
      </c>
      <c r="BN38" s="37">
        <f>SUMPRODUCT(($BB$5:$BB37=BN$1)*($AY$5:$AY37))</f>
        <v>58.8</v>
      </c>
      <c r="BO38" s="37">
        <f>SUMPRODUCT(($BB$5:$BB37=BO$1)*($AY$5:$AY37))</f>
        <v>42.14</v>
      </c>
      <c r="BP38" s="37">
        <f>SUMPRODUCT(($BB$5:$BB37=BP$1)*($AY$5:$AY37))</f>
        <v>40.07</v>
      </c>
      <c r="BQ38" s="37">
        <f>SUMPRODUCT(($BB$5:$BB37=BQ$1)*($AY$5:$AY37))</f>
        <v>0</v>
      </c>
      <c r="BR38" s="37">
        <f>SUMPRODUCT(($BB$5:$BB37=BR$1)*($AY$5:$AY37))</f>
        <v>0</v>
      </c>
      <c r="BS38" s="37">
        <f>SUMPRODUCT(($BB$5:$BB37=BS$1)*($AY$5:$AY37))</f>
        <v>0</v>
      </c>
      <c r="BT38" s="37">
        <f>SUMPRODUCT(($BB$5:$BB37=BT$1)*($AY$5:$AY37))</f>
        <v>0</v>
      </c>
      <c r="BU38" s="37">
        <f>SUMPRODUCT(($BB$5:$BB37=BU$1)*($AY$5:$AY37))</f>
        <v>0</v>
      </c>
    </row>
    <row r="39" spans="1:73" x14ac:dyDescent="0.25">
      <c r="A39" s="1">
        <v>93625700</v>
      </c>
      <c r="B39" s="2" t="s">
        <v>86</v>
      </c>
      <c r="C39" s="2" t="s">
        <v>239</v>
      </c>
      <c r="D39" s="2" t="s">
        <v>87</v>
      </c>
      <c r="E39" s="3">
        <v>42345</v>
      </c>
      <c r="F39" s="3">
        <v>42377</v>
      </c>
      <c r="G39" s="4" t="s">
        <v>91</v>
      </c>
      <c r="H39" s="38">
        <f t="shared" si="2"/>
        <v>5</v>
      </c>
      <c r="I39" s="2" t="s">
        <v>240</v>
      </c>
      <c r="J39" s="1">
        <v>10</v>
      </c>
      <c r="K39" s="1" t="s">
        <v>432</v>
      </c>
      <c r="L39" s="1">
        <v>20</v>
      </c>
      <c r="M39" s="2" t="s">
        <v>241</v>
      </c>
      <c r="N39" s="2" t="s">
        <v>242</v>
      </c>
      <c r="O39" s="1">
        <v>3822</v>
      </c>
      <c r="P39" s="1">
        <v>3822</v>
      </c>
      <c r="Q39" s="1">
        <v>637</v>
      </c>
      <c r="R39" s="3">
        <v>42338</v>
      </c>
      <c r="S39" s="2" t="s">
        <v>45</v>
      </c>
      <c r="T39" s="3">
        <v>42370</v>
      </c>
      <c r="U39" s="3">
        <v>42338</v>
      </c>
      <c r="V39" s="2" t="s">
        <v>42</v>
      </c>
      <c r="W39" s="2" t="s">
        <v>243</v>
      </c>
      <c r="X39" s="3">
        <v>42358</v>
      </c>
      <c r="Y39" s="5">
        <v>42370</v>
      </c>
      <c r="Z39" s="2" t="s">
        <v>41</v>
      </c>
      <c r="AA39" s="2" t="s">
        <v>44</v>
      </c>
      <c r="AB39" s="2" t="s">
        <v>58</v>
      </c>
      <c r="AC39" s="1">
        <v>384665</v>
      </c>
      <c r="AD39" s="2" t="s">
        <v>244</v>
      </c>
      <c r="AE39" s="2" t="s">
        <v>97</v>
      </c>
      <c r="AF39" s="1">
        <v>4503656285</v>
      </c>
      <c r="AG39" s="1">
        <v>420</v>
      </c>
      <c r="AH39" s="1">
        <v>3822</v>
      </c>
      <c r="AI39" s="2" t="s">
        <v>45</v>
      </c>
      <c r="AJ39" s="3" t="s">
        <v>41</v>
      </c>
      <c r="AK39" s="3">
        <v>42358</v>
      </c>
      <c r="AL39" s="3">
        <v>42388</v>
      </c>
      <c r="AM39" s="3">
        <v>42338</v>
      </c>
      <c r="AN39" s="3">
        <v>42370</v>
      </c>
      <c r="AO39" s="9">
        <v>5</v>
      </c>
      <c r="AP39" s="3">
        <v>42378</v>
      </c>
      <c r="AQ39" s="3">
        <v>42393</v>
      </c>
      <c r="AR39" s="3" t="s">
        <v>41</v>
      </c>
      <c r="AS39" s="3" t="s">
        <v>389</v>
      </c>
      <c r="AT39" s="3" t="s">
        <v>41</v>
      </c>
      <c r="AU39" s="3" t="s">
        <v>41</v>
      </c>
      <c r="AV39" s="3" t="s">
        <v>390</v>
      </c>
      <c r="AW39" s="15" t="s">
        <v>41</v>
      </c>
      <c r="AX39" s="3">
        <v>42342</v>
      </c>
      <c r="AY39" s="17">
        <v>36.15</v>
      </c>
      <c r="AZ39" s="2" t="s">
        <v>54</v>
      </c>
      <c r="BB39" s="30">
        <f t="array" ref="BB39">IF(AW39="",MIN((IF($BD39:$BU39+AY39&lt;$BX$1,1,9^9)*($BD$1:$BU$1))),
INT(IF(SUMIF($AW$4:AW38,AW39,$AY$4:AY38)&gt;$BX$1,MAX($BB$4:BB38,)+1,
IF(SUMIF($BB$4:BB38,BB38,$AY$4:AY38)+SUMIF($AW$4:AW95,AW39,$AY$4:AY95)-SUMIF($AW$4:AW38,AW39,$AY$4:AY38)&gt;$BX$1,MAX($BB$4:BB38,)+1,BB38
))))</f>
        <v>5</v>
      </c>
      <c r="BD39" s="37">
        <f>SUMPRODUCT(($BB$5:$BB38=BD$1)*($AY$5:$AY38))</f>
        <v>68.28</v>
      </c>
      <c r="BE39" s="37">
        <f>SUMPRODUCT(($BB$5:$BB38=BE$1)*($AY$5:$AY38))</f>
        <v>62.91</v>
      </c>
      <c r="BF39" s="37">
        <f>SUMPRODUCT(($BB$5:$BB38=BF$1)*($AY$5:$AY38))</f>
        <v>53.78</v>
      </c>
      <c r="BG39" s="37">
        <f>SUMPRODUCT(($BB$5:$BB38=BG$1)*($AY$5:$AY38))</f>
        <v>42.809999999999995</v>
      </c>
      <c r="BH39" s="37">
        <f>SUMPRODUCT(($BB$5:$BB38=BH$1)*($AY$5:$AY38))</f>
        <v>33.090000000000003</v>
      </c>
      <c r="BI39" s="37">
        <f>SUMPRODUCT(($BB$5:$BB38=BI$1)*($AY$5:$AY38))</f>
        <v>70.22</v>
      </c>
      <c r="BJ39" s="37">
        <f>SUMPRODUCT(($BB$5:$BB38=BJ$1)*($AY$5:$AY38))</f>
        <v>68.150000000000006</v>
      </c>
      <c r="BK39" s="37">
        <f>SUMPRODUCT(($BB$5:$BB38=BK$1)*($AY$5:$AY38))</f>
        <v>44.87</v>
      </c>
      <c r="BL39" s="37">
        <f>SUMPRODUCT(($BB$5:$BB38=BL$1)*($AY$5:$AY38))</f>
        <v>38.43</v>
      </c>
      <c r="BM39" s="37">
        <f>SUMPRODUCT(($BB$5:$BB38=BM$1)*($AY$5:$AY38))</f>
        <v>38.879999999999995</v>
      </c>
      <c r="BN39" s="37">
        <f>SUMPRODUCT(($BB$5:$BB38=BN$1)*($AY$5:$AY38))</f>
        <v>58.8</v>
      </c>
      <c r="BO39" s="37">
        <f>SUMPRODUCT(($BB$5:$BB38=BO$1)*($AY$5:$AY38))</f>
        <v>42.14</v>
      </c>
      <c r="BP39" s="37">
        <f>SUMPRODUCT(($BB$5:$BB38=BP$1)*($AY$5:$AY38))</f>
        <v>40.07</v>
      </c>
      <c r="BQ39" s="37">
        <f>SUMPRODUCT(($BB$5:$BB38=BQ$1)*($AY$5:$AY38))</f>
        <v>39.93</v>
      </c>
      <c r="BR39" s="37">
        <f>SUMPRODUCT(($BB$5:$BB38=BR$1)*($AY$5:$AY38))</f>
        <v>0</v>
      </c>
      <c r="BS39" s="37">
        <f>SUMPRODUCT(($BB$5:$BB38=BS$1)*($AY$5:$AY38))</f>
        <v>0</v>
      </c>
      <c r="BT39" s="37">
        <f>SUMPRODUCT(($BB$5:$BB38=BT$1)*($AY$5:$AY38))</f>
        <v>0</v>
      </c>
      <c r="BU39" s="37">
        <f>SUMPRODUCT(($BB$5:$BB38=BU$1)*($AY$5:$AY38))</f>
        <v>0</v>
      </c>
    </row>
    <row r="40" spans="1:73" x14ac:dyDescent="0.25">
      <c r="A40" s="1">
        <v>93158291</v>
      </c>
      <c r="B40" s="2" t="s">
        <v>86</v>
      </c>
      <c r="C40" s="2" t="s">
        <v>140</v>
      </c>
      <c r="D40" s="2" t="s">
        <v>87</v>
      </c>
      <c r="E40" s="3">
        <v>42327</v>
      </c>
      <c r="F40" s="3">
        <v>42377</v>
      </c>
      <c r="G40" s="4" t="s">
        <v>91</v>
      </c>
      <c r="H40" s="38">
        <f t="shared" si="2"/>
        <v>4</v>
      </c>
      <c r="I40" s="2" t="s">
        <v>141</v>
      </c>
      <c r="J40" s="1">
        <v>20</v>
      </c>
      <c r="K40" s="1" t="s">
        <v>453</v>
      </c>
      <c r="L40" s="1">
        <v>20</v>
      </c>
      <c r="M40" s="2" t="s">
        <v>142</v>
      </c>
      <c r="N40" s="2" t="s">
        <v>41</v>
      </c>
      <c r="O40" s="1">
        <v>1980</v>
      </c>
      <c r="P40" s="1">
        <v>1980</v>
      </c>
      <c r="Q40" s="1">
        <v>330</v>
      </c>
      <c r="R40" s="3">
        <v>42322</v>
      </c>
      <c r="S40" s="2" t="s">
        <v>45</v>
      </c>
      <c r="T40" s="3">
        <v>42370</v>
      </c>
      <c r="U40" s="3">
        <v>42322</v>
      </c>
      <c r="V40" s="2" t="s">
        <v>42</v>
      </c>
      <c r="W40" s="2" t="s">
        <v>143</v>
      </c>
      <c r="X40" s="3">
        <v>42358</v>
      </c>
      <c r="Y40" s="5">
        <v>42370</v>
      </c>
      <c r="Z40" s="2" t="s">
        <v>41</v>
      </c>
      <c r="AA40" s="2" t="s">
        <v>44</v>
      </c>
      <c r="AB40" s="2" t="s">
        <v>58</v>
      </c>
      <c r="AC40" s="1">
        <v>384665</v>
      </c>
      <c r="AD40" s="2" t="s">
        <v>144</v>
      </c>
      <c r="AE40" s="2" t="s">
        <v>90</v>
      </c>
      <c r="AF40" s="1">
        <v>4503652682</v>
      </c>
      <c r="AG40" s="1">
        <v>10</v>
      </c>
      <c r="AH40" s="1">
        <v>1980</v>
      </c>
      <c r="AI40" s="2" t="s">
        <v>45</v>
      </c>
      <c r="AJ40" s="3" t="s">
        <v>41</v>
      </c>
      <c r="AK40" s="3">
        <v>42358</v>
      </c>
      <c r="AL40" s="3">
        <v>42388</v>
      </c>
      <c r="AM40" s="3">
        <v>42322</v>
      </c>
      <c r="AN40" s="3">
        <v>42370</v>
      </c>
      <c r="AO40" s="9">
        <v>5</v>
      </c>
      <c r="AP40" s="3">
        <v>42378</v>
      </c>
      <c r="AQ40" s="3">
        <v>42393</v>
      </c>
      <c r="AR40" s="3" t="s">
        <v>41</v>
      </c>
      <c r="AS40" s="3" t="s">
        <v>389</v>
      </c>
      <c r="AT40" s="3" t="s">
        <v>41</v>
      </c>
      <c r="AU40" s="3" t="s">
        <v>41</v>
      </c>
      <c r="AV40" s="3" t="s">
        <v>390</v>
      </c>
      <c r="AW40" s="15" t="s">
        <v>41</v>
      </c>
      <c r="AX40" s="3">
        <v>42326</v>
      </c>
      <c r="AY40" s="17">
        <v>23.53</v>
      </c>
      <c r="AZ40" s="2" t="s">
        <v>54</v>
      </c>
      <c r="BB40" s="30">
        <f t="array" ref="BB40">IF(AW40="",MIN((IF($BD40:$BU40+AY40&lt;$BX$1,1,9^9)*($BD$1:$BU$1))),
INT(IF(SUMIF($AW$4:AW39,AW40,$AY$4:AY39)&gt;$BX$1,MAX($BB$4:BB39,)+1,
IF(SUMIF($BB$4:BB39,BB39,$AY$4:AY39)+SUMIF($AW$4:AW96,AW40,$AY$4:AY96)-SUMIF($AW$4:AW39,AW40,$AY$4:AY39)&gt;$BX$1,MAX($BB$4:BB39,)+1,BB39
))))</f>
        <v>4</v>
      </c>
      <c r="BD40" s="37">
        <f>SUMPRODUCT(($BB$5:$BB39=BD$1)*($AY$5:$AY39))</f>
        <v>68.28</v>
      </c>
      <c r="BE40" s="37">
        <f>SUMPRODUCT(($BB$5:$BB39=BE$1)*($AY$5:$AY39))</f>
        <v>62.91</v>
      </c>
      <c r="BF40" s="37">
        <f>SUMPRODUCT(($BB$5:$BB39=BF$1)*($AY$5:$AY39))</f>
        <v>53.78</v>
      </c>
      <c r="BG40" s="37">
        <f>SUMPRODUCT(($BB$5:$BB39=BG$1)*($AY$5:$AY39))</f>
        <v>42.809999999999995</v>
      </c>
      <c r="BH40" s="37">
        <f>SUMPRODUCT(($BB$5:$BB39=BH$1)*($AY$5:$AY39))</f>
        <v>69.240000000000009</v>
      </c>
      <c r="BI40" s="37">
        <f>SUMPRODUCT(($BB$5:$BB39=BI$1)*($AY$5:$AY39))</f>
        <v>70.22</v>
      </c>
      <c r="BJ40" s="37">
        <f>SUMPRODUCT(($BB$5:$BB39=BJ$1)*($AY$5:$AY39))</f>
        <v>68.150000000000006</v>
      </c>
      <c r="BK40" s="37">
        <f>SUMPRODUCT(($BB$5:$BB39=BK$1)*($AY$5:$AY39))</f>
        <v>44.87</v>
      </c>
      <c r="BL40" s="37">
        <f>SUMPRODUCT(($BB$5:$BB39=BL$1)*($AY$5:$AY39))</f>
        <v>38.43</v>
      </c>
      <c r="BM40" s="37">
        <f>SUMPRODUCT(($BB$5:$BB39=BM$1)*($AY$5:$AY39))</f>
        <v>38.879999999999995</v>
      </c>
      <c r="BN40" s="37">
        <f>SUMPRODUCT(($BB$5:$BB39=BN$1)*($AY$5:$AY39))</f>
        <v>58.8</v>
      </c>
      <c r="BO40" s="37">
        <f>SUMPRODUCT(($BB$5:$BB39=BO$1)*($AY$5:$AY39))</f>
        <v>42.14</v>
      </c>
      <c r="BP40" s="37">
        <f>SUMPRODUCT(($BB$5:$BB39=BP$1)*($AY$5:$AY39))</f>
        <v>40.07</v>
      </c>
      <c r="BQ40" s="37">
        <f>SUMPRODUCT(($BB$5:$BB39=BQ$1)*($AY$5:$AY39))</f>
        <v>39.93</v>
      </c>
      <c r="BR40" s="37">
        <f>SUMPRODUCT(($BB$5:$BB39=BR$1)*($AY$5:$AY39))</f>
        <v>0</v>
      </c>
      <c r="BS40" s="37">
        <f>SUMPRODUCT(($BB$5:$BB39=BS$1)*($AY$5:$AY39))</f>
        <v>0</v>
      </c>
      <c r="BT40" s="37">
        <f>SUMPRODUCT(($BB$5:$BB39=BT$1)*($AY$5:$AY39))</f>
        <v>0</v>
      </c>
      <c r="BU40" s="37">
        <f>SUMPRODUCT(($BB$5:$BB39=BU$1)*($AY$5:$AY39))</f>
        <v>0</v>
      </c>
    </row>
    <row r="41" spans="1:73" x14ac:dyDescent="0.25">
      <c r="A41" s="1">
        <v>96101038</v>
      </c>
      <c r="B41" s="2" t="s">
        <v>86</v>
      </c>
      <c r="C41" s="2" t="s">
        <v>383</v>
      </c>
      <c r="D41" s="2" t="s">
        <v>87</v>
      </c>
      <c r="E41" s="3">
        <v>42355</v>
      </c>
      <c r="F41" s="3">
        <v>42377</v>
      </c>
      <c r="G41" s="4" t="s">
        <v>91</v>
      </c>
      <c r="H41" s="38">
        <f t="shared" si="2"/>
        <v>8</v>
      </c>
      <c r="I41" s="2" t="s">
        <v>384</v>
      </c>
      <c r="J41" s="1">
        <v>10</v>
      </c>
      <c r="K41" s="1" t="s">
        <v>412</v>
      </c>
      <c r="L41" s="1">
        <v>20</v>
      </c>
      <c r="M41" s="2" t="s">
        <v>360</v>
      </c>
      <c r="N41" s="2" t="s">
        <v>361</v>
      </c>
      <c r="O41" s="1">
        <v>2140</v>
      </c>
      <c r="P41" s="1">
        <v>2140</v>
      </c>
      <c r="Q41" s="1">
        <v>214</v>
      </c>
      <c r="R41" s="3">
        <v>42352</v>
      </c>
      <c r="S41" s="2" t="s">
        <v>45</v>
      </c>
      <c r="T41" s="3">
        <v>42369</v>
      </c>
      <c r="U41" s="3">
        <v>42353</v>
      </c>
      <c r="V41" s="2" t="s">
        <v>42</v>
      </c>
      <c r="W41" s="2" t="s">
        <v>385</v>
      </c>
      <c r="X41" s="3">
        <v>42389</v>
      </c>
      <c r="Y41" s="5">
        <v>42401</v>
      </c>
      <c r="Z41" s="2" t="s">
        <v>386</v>
      </c>
      <c r="AA41" s="2" t="s">
        <v>68</v>
      </c>
      <c r="AB41" s="2" t="s">
        <v>43</v>
      </c>
      <c r="AC41" s="1">
        <v>223116</v>
      </c>
      <c r="AD41" s="2" t="s">
        <v>41</v>
      </c>
      <c r="AE41" s="2" t="s">
        <v>90</v>
      </c>
      <c r="AF41" s="1">
        <v>4503745538</v>
      </c>
      <c r="AG41" s="1">
        <v>1750</v>
      </c>
      <c r="AH41" s="1">
        <v>2140</v>
      </c>
      <c r="AI41" s="2" t="s">
        <v>45</v>
      </c>
      <c r="AJ41" s="3" t="s">
        <v>41</v>
      </c>
      <c r="AK41" s="3">
        <v>42389</v>
      </c>
      <c r="AL41" s="3">
        <v>42419</v>
      </c>
      <c r="AM41" s="3">
        <v>42352</v>
      </c>
      <c r="AN41" s="3">
        <v>42370</v>
      </c>
      <c r="AO41" s="9">
        <v>5</v>
      </c>
      <c r="AP41" s="3">
        <v>42378</v>
      </c>
      <c r="AQ41" s="3">
        <v>42393</v>
      </c>
      <c r="AR41" s="3" t="s">
        <v>41</v>
      </c>
      <c r="AS41" s="3" t="s">
        <v>391</v>
      </c>
      <c r="AT41" s="3" t="s">
        <v>41</v>
      </c>
      <c r="AU41" s="3" t="s">
        <v>41</v>
      </c>
      <c r="AV41" s="3" t="s">
        <v>390</v>
      </c>
      <c r="AW41" s="15" t="s">
        <v>41</v>
      </c>
      <c r="AX41" s="3" t="s">
        <v>41</v>
      </c>
      <c r="AY41" s="17">
        <v>21.96</v>
      </c>
      <c r="AZ41" s="2" t="s">
        <v>54</v>
      </c>
      <c r="BB41" s="30">
        <f t="array" ref="BB41">IF(AW41="",MIN((IF($BD41:$BU41+AY41&lt;$BX$1,1,9^9)*($BD$1:$BU$1))),
INT(IF(SUMIF($AW$4:AW40,AW41,$AY$4:AY40)&gt;$BX$1,MAX($BB$4:BB40,)+1,
IF(SUMIF($BB$4:BB40,BB40,$AY$4:AY40)+SUMIF($AW$4:AW97,AW41,$AY$4:AY97)-SUMIF($AW$4:AW40,AW41,$AY$4:AY40)&gt;$BX$1,MAX($BB$4:BB40,)+1,BB40
))))</f>
        <v>8</v>
      </c>
      <c r="BD41" s="37">
        <f>SUMPRODUCT(($BB$5:$BB40=BD$1)*($AY$5:$AY40))</f>
        <v>68.28</v>
      </c>
      <c r="BE41" s="37">
        <f>SUMPRODUCT(($BB$5:$BB40=BE$1)*($AY$5:$AY40))</f>
        <v>62.91</v>
      </c>
      <c r="BF41" s="37">
        <f>SUMPRODUCT(($BB$5:$BB40=BF$1)*($AY$5:$AY40))</f>
        <v>53.78</v>
      </c>
      <c r="BG41" s="37">
        <f>SUMPRODUCT(($BB$5:$BB40=BG$1)*($AY$5:$AY40))</f>
        <v>66.34</v>
      </c>
      <c r="BH41" s="37">
        <f>SUMPRODUCT(($BB$5:$BB40=BH$1)*($AY$5:$AY40))</f>
        <v>69.240000000000009</v>
      </c>
      <c r="BI41" s="37">
        <f>SUMPRODUCT(($BB$5:$BB40=BI$1)*($AY$5:$AY40))</f>
        <v>70.22</v>
      </c>
      <c r="BJ41" s="37">
        <f>SUMPRODUCT(($BB$5:$BB40=BJ$1)*($AY$5:$AY40))</f>
        <v>68.150000000000006</v>
      </c>
      <c r="BK41" s="37">
        <f>SUMPRODUCT(($BB$5:$BB40=BK$1)*($AY$5:$AY40))</f>
        <v>44.87</v>
      </c>
      <c r="BL41" s="37">
        <f>SUMPRODUCT(($BB$5:$BB40=BL$1)*($AY$5:$AY40))</f>
        <v>38.43</v>
      </c>
      <c r="BM41" s="37">
        <f>SUMPRODUCT(($BB$5:$BB40=BM$1)*($AY$5:$AY40))</f>
        <v>38.879999999999995</v>
      </c>
      <c r="BN41" s="37">
        <f>SUMPRODUCT(($BB$5:$BB40=BN$1)*($AY$5:$AY40))</f>
        <v>58.8</v>
      </c>
      <c r="BO41" s="37">
        <f>SUMPRODUCT(($BB$5:$BB40=BO$1)*($AY$5:$AY40))</f>
        <v>42.14</v>
      </c>
      <c r="BP41" s="37">
        <f>SUMPRODUCT(($BB$5:$BB40=BP$1)*($AY$5:$AY40))</f>
        <v>40.07</v>
      </c>
      <c r="BQ41" s="37">
        <f>SUMPRODUCT(($BB$5:$BB40=BQ$1)*($AY$5:$AY40))</f>
        <v>39.93</v>
      </c>
      <c r="BR41" s="37">
        <f>SUMPRODUCT(($BB$5:$BB40=BR$1)*($AY$5:$AY40))</f>
        <v>0</v>
      </c>
      <c r="BS41" s="37">
        <f>SUMPRODUCT(($BB$5:$BB40=BS$1)*($AY$5:$AY40))</f>
        <v>0</v>
      </c>
      <c r="BT41" s="37">
        <f>SUMPRODUCT(($BB$5:$BB40=BT$1)*($AY$5:$AY40))</f>
        <v>0</v>
      </c>
      <c r="BU41" s="37">
        <f>SUMPRODUCT(($BB$5:$BB40=BU$1)*($AY$5:$AY40))</f>
        <v>0</v>
      </c>
    </row>
    <row r="42" spans="1:73" x14ac:dyDescent="0.25">
      <c r="A42" s="1">
        <v>93032254</v>
      </c>
      <c r="B42" s="2" t="s">
        <v>86</v>
      </c>
      <c r="C42" s="2" t="s">
        <v>113</v>
      </c>
      <c r="D42" s="2" t="s">
        <v>87</v>
      </c>
      <c r="E42" s="3">
        <v>42326</v>
      </c>
      <c r="F42" s="3">
        <v>42377</v>
      </c>
      <c r="G42" s="4" t="s">
        <v>91</v>
      </c>
      <c r="H42" s="38">
        <f t="shared" si="2"/>
        <v>3</v>
      </c>
      <c r="I42" s="2" t="s">
        <v>117</v>
      </c>
      <c r="J42" s="1">
        <v>20</v>
      </c>
      <c r="K42" s="1" t="s">
        <v>419</v>
      </c>
      <c r="L42" s="1">
        <v>10</v>
      </c>
      <c r="M42" s="2" t="s">
        <v>55</v>
      </c>
      <c r="N42" s="2" t="s">
        <v>56</v>
      </c>
      <c r="O42" s="1">
        <v>11121</v>
      </c>
      <c r="P42" s="1">
        <v>11121</v>
      </c>
      <c r="Q42" s="1">
        <v>133</v>
      </c>
      <c r="R42" s="3">
        <v>42319</v>
      </c>
      <c r="S42" s="2" t="s">
        <v>45</v>
      </c>
      <c r="T42" s="3">
        <v>42370</v>
      </c>
      <c r="U42" s="3">
        <v>42319</v>
      </c>
      <c r="V42" s="2" t="s">
        <v>42</v>
      </c>
      <c r="W42" s="2" t="s">
        <v>118</v>
      </c>
      <c r="X42" s="3">
        <v>42358</v>
      </c>
      <c r="Y42" s="5">
        <v>42370</v>
      </c>
      <c r="Z42" s="2" t="s">
        <v>41</v>
      </c>
      <c r="AA42" s="2" t="s">
        <v>44</v>
      </c>
      <c r="AB42" s="2" t="s">
        <v>58</v>
      </c>
      <c r="AC42" s="1">
        <v>384665</v>
      </c>
      <c r="AD42" s="2" t="s">
        <v>116</v>
      </c>
      <c r="AE42" s="2" t="s">
        <v>88</v>
      </c>
      <c r="AF42" s="1">
        <v>4503637403</v>
      </c>
      <c r="AG42" s="1">
        <v>20</v>
      </c>
      <c r="AH42" s="1">
        <v>11121</v>
      </c>
      <c r="AI42" s="2" t="s">
        <v>45</v>
      </c>
      <c r="AJ42" s="3" t="s">
        <v>41</v>
      </c>
      <c r="AK42" s="3">
        <v>42358</v>
      </c>
      <c r="AL42" s="3">
        <v>42388</v>
      </c>
      <c r="AM42" s="3">
        <v>42319</v>
      </c>
      <c r="AN42" s="3">
        <v>42370</v>
      </c>
      <c r="AO42" s="9">
        <v>5</v>
      </c>
      <c r="AP42" s="3">
        <v>42378</v>
      </c>
      <c r="AQ42" s="3">
        <v>42386</v>
      </c>
      <c r="AR42" s="3" t="s">
        <v>41</v>
      </c>
      <c r="AS42" s="3" t="s">
        <v>389</v>
      </c>
      <c r="AT42" s="3" t="s">
        <v>41</v>
      </c>
      <c r="AU42" s="3" t="s">
        <v>41</v>
      </c>
      <c r="AV42" s="3" t="s">
        <v>390</v>
      </c>
      <c r="AW42" s="15" t="s">
        <v>41</v>
      </c>
      <c r="AX42" s="3">
        <v>42321</v>
      </c>
      <c r="AY42" s="17">
        <v>14.02</v>
      </c>
      <c r="AZ42" s="2" t="s">
        <v>57</v>
      </c>
      <c r="BB42" s="30">
        <f t="array" ref="BB42">IF(AW42="",MIN((IF($BD42:$BU42+AY42&lt;$BX$1,1,9^9)*($BD$1:$BU$1))),
INT(IF(SUMIF($AW$4:AW41,AW42,$AY$4:AY41)&gt;$BX$1,MAX($BB$4:BB41,)+1,
IF(SUMIF($BB$4:BB41,BB41,$AY$4:AY41)+SUMIF($AW$4:AW98,AW42,$AY$4:AY98)-SUMIF($AW$4:AW41,AW42,$AY$4:AY41)&gt;$BX$1,MAX($BB$4:BB41,)+1,BB41
))))</f>
        <v>3</v>
      </c>
      <c r="BD42" s="37">
        <f>SUMPRODUCT(($BB$5:$BB41=BD$1)*($AY$5:$AY41))</f>
        <v>68.28</v>
      </c>
      <c r="BE42" s="37">
        <f>SUMPRODUCT(($BB$5:$BB41=BE$1)*($AY$5:$AY41))</f>
        <v>62.91</v>
      </c>
      <c r="BF42" s="37">
        <f>SUMPRODUCT(($BB$5:$BB41=BF$1)*($AY$5:$AY41))</f>
        <v>53.78</v>
      </c>
      <c r="BG42" s="37">
        <f>SUMPRODUCT(($BB$5:$BB41=BG$1)*($AY$5:$AY41))</f>
        <v>66.34</v>
      </c>
      <c r="BH42" s="37">
        <f>SUMPRODUCT(($BB$5:$BB41=BH$1)*($AY$5:$AY41))</f>
        <v>69.240000000000009</v>
      </c>
      <c r="BI42" s="37">
        <f>SUMPRODUCT(($BB$5:$BB41=BI$1)*($AY$5:$AY41))</f>
        <v>70.22</v>
      </c>
      <c r="BJ42" s="37">
        <f>SUMPRODUCT(($BB$5:$BB41=BJ$1)*($AY$5:$AY41))</f>
        <v>68.150000000000006</v>
      </c>
      <c r="BK42" s="37">
        <f>SUMPRODUCT(($BB$5:$BB41=BK$1)*($AY$5:$AY41))</f>
        <v>66.83</v>
      </c>
      <c r="BL42" s="37">
        <f>SUMPRODUCT(($BB$5:$BB41=BL$1)*($AY$5:$AY41))</f>
        <v>38.43</v>
      </c>
      <c r="BM42" s="37">
        <f>SUMPRODUCT(($BB$5:$BB41=BM$1)*($AY$5:$AY41))</f>
        <v>38.879999999999995</v>
      </c>
      <c r="BN42" s="37">
        <f>SUMPRODUCT(($BB$5:$BB41=BN$1)*($AY$5:$AY41))</f>
        <v>58.8</v>
      </c>
      <c r="BO42" s="37">
        <f>SUMPRODUCT(($BB$5:$BB41=BO$1)*($AY$5:$AY41))</f>
        <v>42.14</v>
      </c>
      <c r="BP42" s="37">
        <f>SUMPRODUCT(($BB$5:$BB41=BP$1)*($AY$5:$AY41))</f>
        <v>40.07</v>
      </c>
      <c r="BQ42" s="37">
        <f>SUMPRODUCT(($BB$5:$BB41=BQ$1)*($AY$5:$AY41))</f>
        <v>39.93</v>
      </c>
      <c r="BR42" s="37">
        <f>SUMPRODUCT(($BB$5:$BB41=BR$1)*($AY$5:$AY41))</f>
        <v>0</v>
      </c>
      <c r="BS42" s="37">
        <f>SUMPRODUCT(($BB$5:$BB41=BS$1)*($AY$5:$AY41))</f>
        <v>0</v>
      </c>
      <c r="BT42" s="37">
        <f>SUMPRODUCT(($BB$5:$BB41=BT$1)*($AY$5:$AY41))</f>
        <v>0</v>
      </c>
      <c r="BU42" s="37">
        <f>SUMPRODUCT(($BB$5:$BB41=BU$1)*($AY$5:$AY41))</f>
        <v>0</v>
      </c>
    </row>
    <row r="43" spans="1:73" x14ac:dyDescent="0.25">
      <c r="A43" s="1">
        <v>93191564</v>
      </c>
      <c r="B43" s="2" t="s">
        <v>86</v>
      </c>
      <c r="C43" s="2" t="s">
        <v>168</v>
      </c>
      <c r="D43" s="2" t="s">
        <v>87</v>
      </c>
      <c r="E43" s="3">
        <v>42327</v>
      </c>
      <c r="F43" s="3">
        <v>42377</v>
      </c>
      <c r="G43" s="4" t="s">
        <v>91</v>
      </c>
      <c r="H43" s="38">
        <f t="shared" si="2"/>
        <v>9</v>
      </c>
      <c r="I43" s="2" t="s">
        <v>169</v>
      </c>
      <c r="J43" s="1">
        <v>10</v>
      </c>
      <c r="K43" s="1" t="s">
        <v>449</v>
      </c>
      <c r="L43" s="1">
        <v>20</v>
      </c>
      <c r="M43" s="2" t="s">
        <v>170</v>
      </c>
      <c r="N43" s="2" t="s">
        <v>81</v>
      </c>
      <c r="O43" s="1">
        <v>1212</v>
      </c>
      <c r="P43" s="1">
        <v>1212</v>
      </c>
      <c r="Q43" s="1">
        <v>202</v>
      </c>
      <c r="R43" s="3">
        <v>42322</v>
      </c>
      <c r="S43" s="2" t="s">
        <v>45</v>
      </c>
      <c r="T43" s="3">
        <v>42370</v>
      </c>
      <c r="U43" s="3">
        <v>42322</v>
      </c>
      <c r="V43" s="2" t="s">
        <v>42</v>
      </c>
      <c r="W43" s="2" t="s">
        <v>171</v>
      </c>
      <c r="X43" s="3">
        <v>42358</v>
      </c>
      <c r="Y43" s="5">
        <v>42370</v>
      </c>
      <c r="Z43" s="2" t="s">
        <v>41</v>
      </c>
      <c r="AA43" s="2" t="s">
        <v>44</v>
      </c>
      <c r="AB43" s="2" t="s">
        <v>58</v>
      </c>
      <c r="AC43" s="1">
        <v>384665</v>
      </c>
      <c r="AD43" s="2" t="s">
        <v>172</v>
      </c>
      <c r="AE43" s="2" t="s">
        <v>96</v>
      </c>
      <c r="AF43" s="1">
        <v>4503706410</v>
      </c>
      <c r="AG43" s="1">
        <v>20</v>
      </c>
      <c r="AH43" s="1">
        <v>1212</v>
      </c>
      <c r="AI43" s="2" t="s">
        <v>45</v>
      </c>
      <c r="AJ43" s="3" t="s">
        <v>41</v>
      </c>
      <c r="AK43" s="3">
        <v>42358</v>
      </c>
      <c r="AL43" s="3">
        <v>42388</v>
      </c>
      <c r="AM43" s="3">
        <v>42322</v>
      </c>
      <c r="AN43" s="3">
        <v>42370</v>
      </c>
      <c r="AO43" s="9">
        <v>5</v>
      </c>
      <c r="AP43" s="3">
        <v>42378</v>
      </c>
      <c r="AQ43" s="3">
        <v>42393</v>
      </c>
      <c r="AR43" s="3" t="s">
        <v>41</v>
      </c>
      <c r="AS43" s="3" t="s">
        <v>389</v>
      </c>
      <c r="AT43" s="3" t="s">
        <v>41</v>
      </c>
      <c r="AU43" s="3" t="s">
        <v>41</v>
      </c>
      <c r="AV43" s="3" t="s">
        <v>390</v>
      </c>
      <c r="AW43" s="15" t="s">
        <v>41</v>
      </c>
      <c r="AX43" s="3">
        <v>42326</v>
      </c>
      <c r="AY43" s="17">
        <v>13.73</v>
      </c>
      <c r="AZ43" s="2" t="s">
        <v>82</v>
      </c>
      <c r="BB43" s="30">
        <f t="array" ref="BB43">IF(AW43="",MIN((IF($BD43:$BU43+AY43&lt;$BX$1,1,9^9)*($BD$1:$BU$1))),
INT(IF(SUMIF($AW$4:AW42,AW43,$AY$4:AY42)&gt;$BX$1,MAX($BB$4:BB42,)+1,
IF(SUMIF($BB$4:BB42,BB42,$AY$4:AY42)+SUMIF($AW$4:AW99,AW43,$AY$4:AY99)-SUMIF($AW$4:AW42,AW43,$AY$4:AY42)&gt;$BX$1,MAX($BB$4:BB42,)+1,BB42
))))</f>
        <v>9</v>
      </c>
      <c r="BD43" s="37">
        <f>SUMPRODUCT(($BB$5:$BB42=BD$1)*($AY$5:$AY42))</f>
        <v>68.28</v>
      </c>
      <c r="BE43" s="37">
        <f>SUMPRODUCT(($BB$5:$BB42=BE$1)*($AY$5:$AY42))</f>
        <v>62.91</v>
      </c>
      <c r="BF43" s="37">
        <f>SUMPRODUCT(($BB$5:$BB42=BF$1)*($AY$5:$AY42))</f>
        <v>67.8</v>
      </c>
      <c r="BG43" s="37">
        <f>SUMPRODUCT(($BB$5:$BB42=BG$1)*($AY$5:$AY42))</f>
        <v>66.34</v>
      </c>
      <c r="BH43" s="37">
        <f>SUMPRODUCT(($BB$5:$BB42=BH$1)*($AY$5:$AY42))</f>
        <v>69.240000000000009</v>
      </c>
      <c r="BI43" s="37">
        <f>SUMPRODUCT(($BB$5:$BB42=BI$1)*($AY$5:$AY42))</f>
        <v>70.22</v>
      </c>
      <c r="BJ43" s="37">
        <f>SUMPRODUCT(($BB$5:$BB42=BJ$1)*($AY$5:$AY42))</f>
        <v>68.150000000000006</v>
      </c>
      <c r="BK43" s="37">
        <f>SUMPRODUCT(($BB$5:$BB42=BK$1)*($AY$5:$AY42))</f>
        <v>66.83</v>
      </c>
      <c r="BL43" s="37">
        <f>SUMPRODUCT(($BB$5:$BB42=BL$1)*($AY$5:$AY42))</f>
        <v>38.43</v>
      </c>
      <c r="BM43" s="37">
        <f>SUMPRODUCT(($BB$5:$BB42=BM$1)*($AY$5:$AY42))</f>
        <v>38.879999999999995</v>
      </c>
      <c r="BN43" s="37">
        <f>SUMPRODUCT(($BB$5:$BB42=BN$1)*($AY$5:$AY42))</f>
        <v>58.8</v>
      </c>
      <c r="BO43" s="37">
        <f>SUMPRODUCT(($BB$5:$BB42=BO$1)*($AY$5:$AY42))</f>
        <v>42.14</v>
      </c>
      <c r="BP43" s="37">
        <f>SUMPRODUCT(($BB$5:$BB42=BP$1)*($AY$5:$AY42))</f>
        <v>40.07</v>
      </c>
      <c r="BQ43" s="37">
        <f>SUMPRODUCT(($BB$5:$BB42=BQ$1)*($AY$5:$AY42))</f>
        <v>39.93</v>
      </c>
      <c r="BR43" s="37">
        <f>SUMPRODUCT(($BB$5:$BB42=BR$1)*($AY$5:$AY42))</f>
        <v>0</v>
      </c>
      <c r="BS43" s="37">
        <f>SUMPRODUCT(($BB$5:$BB42=BS$1)*($AY$5:$AY42))</f>
        <v>0</v>
      </c>
      <c r="BT43" s="37">
        <f>SUMPRODUCT(($BB$5:$BB42=BT$1)*($AY$5:$AY42))</f>
        <v>0</v>
      </c>
      <c r="BU43" s="37">
        <f>SUMPRODUCT(($BB$5:$BB42=BU$1)*($AY$5:$AY42))</f>
        <v>0</v>
      </c>
    </row>
    <row r="44" spans="1:73" x14ac:dyDescent="0.25">
      <c r="A44" s="1">
        <v>93518137</v>
      </c>
      <c r="B44" s="2" t="s">
        <v>86</v>
      </c>
      <c r="C44" s="2" t="s">
        <v>222</v>
      </c>
      <c r="D44" s="2" t="s">
        <v>87</v>
      </c>
      <c r="E44" s="3">
        <v>42339</v>
      </c>
      <c r="F44" s="3">
        <v>42377</v>
      </c>
      <c r="G44" s="4" t="s">
        <v>91</v>
      </c>
      <c r="H44" s="38">
        <f t="shared" si="2"/>
        <v>9</v>
      </c>
      <c r="I44" s="2" t="s">
        <v>234</v>
      </c>
      <c r="J44" s="1">
        <v>10</v>
      </c>
      <c r="K44" s="1" t="s">
        <v>427</v>
      </c>
      <c r="L44" s="1">
        <v>20</v>
      </c>
      <c r="M44" s="2" t="s">
        <v>235</v>
      </c>
      <c r="N44" s="2" t="s">
        <v>236</v>
      </c>
      <c r="O44" s="1">
        <v>1224</v>
      </c>
      <c r="P44" s="1">
        <v>1224</v>
      </c>
      <c r="Q44" s="1">
        <v>204</v>
      </c>
      <c r="R44" s="3">
        <v>42329</v>
      </c>
      <c r="S44" s="2" t="s">
        <v>45</v>
      </c>
      <c r="T44" s="3">
        <v>42370</v>
      </c>
      <c r="U44" s="3">
        <v>42329</v>
      </c>
      <c r="V44" s="2" t="s">
        <v>42</v>
      </c>
      <c r="W44" s="2" t="s">
        <v>237</v>
      </c>
      <c r="X44" s="3">
        <v>42358</v>
      </c>
      <c r="Y44" s="5">
        <v>42370</v>
      </c>
      <c r="Z44" s="2" t="s">
        <v>194</v>
      </c>
      <c r="AA44" s="2" t="s">
        <v>44</v>
      </c>
      <c r="AB44" s="2" t="s">
        <v>58</v>
      </c>
      <c r="AC44" s="1">
        <v>384665</v>
      </c>
      <c r="AD44" s="2" t="s">
        <v>227</v>
      </c>
      <c r="AE44" s="2" t="s">
        <v>96</v>
      </c>
      <c r="AF44" s="1">
        <v>4503656294</v>
      </c>
      <c r="AG44" s="1">
        <v>160</v>
      </c>
      <c r="AH44" s="1">
        <v>1224</v>
      </c>
      <c r="AI44" s="2" t="s">
        <v>45</v>
      </c>
      <c r="AJ44" s="3" t="s">
        <v>41</v>
      </c>
      <c r="AK44" s="3">
        <v>42358</v>
      </c>
      <c r="AL44" s="3">
        <v>42388</v>
      </c>
      <c r="AM44" s="3">
        <v>42329</v>
      </c>
      <c r="AN44" s="3">
        <v>42370</v>
      </c>
      <c r="AO44" s="9">
        <v>5</v>
      </c>
      <c r="AP44" s="3">
        <v>42378</v>
      </c>
      <c r="AQ44" s="3">
        <v>42393</v>
      </c>
      <c r="AR44" s="3" t="s">
        <v>41</v>
      </c>
      <c r="AS44" s="3" t="s">
        <v>389</v>
      </c>
      <c r="AT44" s="3" t="s">
        <v>41</v>
      </c>
      <c r="AU44" s="3" t="s">
        <v>41</v>
      </c>
      <c r="AV44" s="3" t="s">
        <v>390</v>
      </c>
      <c r="AW44" s="15" t="s">
        <v>41</v>
      </c>
      <c r="AX44" s="3">
        <v>42333</v>
      </c>
      <c r="AY44" s="17">
        <v>13.7</v>
      </c>
      <c r="AZ44" s="2" t="s">
        <v>59</v>
      </c>
      <c r="BB44" s="30">
        <f t="array" ref="BB44">IF(AW44="",MIN((IF($BD44:$BU44+AY44&lt;$BX$1,1,9^9)*($BD$1:$BU$1))),
INT(IF(SUMIF($AW$4:AW43,AW44,$AY$4:AY43)&gt;$BX$1,MAX($BB$4:BB43,)+1,
IF(SUMIF($BB$4:BB43,BB43,$AY$4:AY43)+SUMIF($AW$4:AW100,AW44,$AY$4:AY100)-SUMIF($AW$4:AW43,AW44,$AY$4:AY43)&gt;$BX$1,MAX($BB$4:BB43,)+1,BB43
))))</f>
        <v>9</v>
      </c>
      <c r="BD44" s="37">
        <f>SUMPRODUCT(($BB$5:$BB43=BD$1)*($AY$5:$AY43))</f>
        <v>68.28</v>
      </c>
      <c r="BE44" s="37">
        <f>SUMPRODUCT(($BB$5:$BB43=BE$1)*($AY$5:$AY43))</f>
        <v>62.91</v>
      </c>
      <c r="BF44" s="37">
        <f>SUMPRODUCT(($BB$5:$BB43=BF$1)*($AY$5:$AY43))</f>
        <v>67.8</v>
      </c>
      <c r="BG44" s="37">
        <f>SUMPRODUCT(($BB$5:$BB43=BG$1)*($AY$5:$AY43))</f>
        <v>66.34</v>
      </c>
      <c r="BH44" s="37">
        <f>SUMPRODUCT(($BB$5:$BB43=BH$1)*($AY$5:$AY43))</f>
        <v>69.240000000000009</v>
      </c>
      <c r="BI44" s="37">
        <f>SUMPRODUCT(($BB$5:$BB43=BI$1)*($AY$5:$AY43))</f>
        <v>70.22</v>
      </c>
      <c r="BJ44" s="37">
        <f>SUMPRODUCT(($BB$5:$BB43=BJ$1)*($AY$5:$AY43))</f>
        <v>68.150000000000006</v>
      </c>
      <c r="BK44" s="37">
        <f>SUMPRODUCT(($BB$5:$BB43=BK$1)*($AY$5:$AY43))</f>
        <v>66.83</v>
      </c>
      <c r="BL44" s="37">
        <f>SUMPRODUCT(($BB$5:$BB43=BL$1)*($AY$5:$AY43))</f>
        <v>52.16</v>
      </c>
      <c r="BM44" s="37">
        <f>SUMPRODUCT(($BB$5:$BB43=BM$1)*($AY$5:$AY43))</f>
        <v>38.879999999999995</v>
      </c>
      <c r="BN44" s="37">
        <f>SUMPRODUCT(($BB$5:$BB43=BN$1)*($AY$5:$AY43))</f>
        <v>58.8</v>
      </c>
      <c r="BO44" s="37">
        <f>SUMPRODUCT(($BB$5:$BB43=BO$1)*($AY$5:$AY43))</f>
        <v>42.14</v>
      </c>
      <c r="BP44" s="37">
        <f>SUMPRODUCT(($BB$5:$BB43=BP$1)*($AY$5:$AY43))</f>
        <v>40.07</v>
      </c>
      <c r="BQ44" s="37">
        <f>SUMPRODUCT(($BB$5:$BB43=BQ$1)*($AY$5:$AY43))</f>
        <v>39.93</v>
      </c>
      <c r="BR44" s="37">
        <f>SUMPRODUCT(($BB$5:$BB43=BR$1)*($AY$5:$AY43))</f>
        <v>0</v>
      </c>
      <c r="BS44" s="37">
        <f>SUMPRODUCT(($BB$5:$BB43=BS$1)*($AY$5:$AY43))</f>
        <v>0</v>
      </c>
      <c r="BT44" s="37">
        <f>SUMPRODUCT(($BB$5:$BB43=BT$1)*($AY$5:$AY43))</f>
        <v>0</v>
      </c>
      <c r="BU44" s="37">
        <f>SUMPRODUCT(($BB$5:$BB43=BU$1)*($AY$5:$AY43))</f>
        <v>0</v>
      </c>
    </row>
    <row r="45" spans="1:73" x14ac:dyDescent="0.25">
      <c r="A45" s="1">
        <v>93741951</v>
      </c>
      <c r="B45" s="2" t="s">
        <v>86</v>
      </c>
      <c r="C45" s="2" t="s">
        <v>245</v>
      </c>
      <c r="D45" s="2" t="s">
        <v>87</v>
      </c>
      <c r="E45" s="3">
        <v>42338</v>
      </c>
      <c r="F45" s="3">
        <v>42377</v>
      </c>
      <c r="G45" s="4" t="s">
        <v>91</v>
      </c>
      <c r="H45" s="38">
        <f t="shared" si="2"/>
        <v>10</v>
      </c>
      <c r="I45" s="2" t="s">
        <v>247</v>
      </c>
      <c r="J45" s="1">
        <v>10</v>
      </c>
      <c r="K45" s="1" t="s">
        <v>456</v>
      </c>
      <c r="L45" s="1">
        <v>20</v>
      </c>
      <c r="M45" s="2" t="s">
        <v>248</v>
      </c>
      <c r="N45" s="2" t="s">
        <v>249</v>
      </c>
      <c r="O45" s="1">
        <v>1188</v>
      </c>
      <c r="P45" s="1">
        <v>1188</v>
      </c>
      <c r="Q45" s="1">
        <v>198</v>
      </c>
      <c r="R45" s="3">
        <v>42332</v>
      </c>
      <c r="S45" s="2" t="s">
        <v>45</v>
      </c>
      <c r="T45" s="3">
        <v>42370</v>
      </c>
      <c r="U45" s="3">
        <v>42332</v>
      </c>
      <c r="V45" s="2" t="s">
        <v>42</v>
      </c>
      <c r="W45" s="2" t="s">
        <v>250</v>
      </c>
      <c r="X45" s="3">
        <v>42381</v>
      </c>
      <c r="Y45" s="5">
        <v>42370</v>
      </c>
      <c r="Z45" s="2" t="s">
        <v>41</v>
      </c>
      <c r="AA45" s="2" t="s">
        <v>44</v>
      </c>
      <c r="AB45" s="2" t="s">
        <v>58</v>
      </c>
      <c r="AC45" s="1">
        <v>384665</v>
      </c>
      <c r="AD45" s="2" t="s">
        <v>246</v>
      </c>
      <c r="AE45" s="2" t="s">
        <v>89</v>
      </c>
      <c r="AF45" s="1">
        <v>4503701358</v>
      </c>
      <c r="AG45" s="1">
        <v>590</v>
      </c>
      <c r="AH45" s="1">
        <v>1188</v>
      </c>
      <c r="AI45" s="2" t="s">
        <v>45</v>
      </c>
      <c r="AJ45" s="3" t="s">
        <v>41</v>
      </c>
      <c r="AK45" s="3">
        <v>42381</v>
      </c>
      <c r="AL45" s="3">
        <v>42388</v>
      </c>
      <c r="AM45" s="3">
        <v>42332</v>
      </c>
      <c r="AN45" s="3">
        <v>42370</v>
      </c>
      <c r="AO45" s="9">
        <v>5</v>
      </c>
      <c r="AP45" s="3">
        <v>42378</v>
      </c>
      <c r="AQ45" s="3">
        <v>42393</v>
      </c>
      <c r="AR45" s="3" t="s">
        <v>41</v>
      </c>
      <c r="AS45" s="3" t="s">
        <v>389</v>
      </c>
      <c r="AT45" s="3" t="s">
        <v>41</v>
      </c>
      <c r="AU45" s="3" t="s">
        <v>41</v>
      </c>
      <c r="AV45" s="3" t="s">
        <v>390</v>
      </c>
      <c r="AW45" s="15" t="s">
        <v>41</v>
      </c>
      <c r="AX45" s="3">
        <v>42335</v>
      </c>
      <c r="AY45" s="17">
        <v>12.77</v>
      </c>
      <c r="AZ45" s="2" t="s">
        <v>46</v>
      </c>
      <c r="BB45" s="30">
        <f t="array" ref="BB45">IF(AW45="",MIN((IF($BD45:$BU45+AY45&lt;$BX$1,1,9^9)*($BD$1:$BU$1))),
INT(IF(SUMIF($AW$4:AW44,AW45,$AY$4:AY44)&gt;$BX$1,MAX($BB$4:BB44,)+1,
IF(SUMIF($BB$4:BB44,BB44,$AY$4:AY44)+SUMIF($AW$4:AW101,AW45,$AY$4:AY101)-SUMIF($AW$4:AW44,AW45,$AY$4:AY44)&gt;$BX$1,MAX($BB$4:BB44,)+1,BB44
))))</f>
        <v>10</v>
      </c>
      <c r="BD45" s="37">
        <f>SUMPRODUCT(($BB$5:$BB44=BD$1)*($AY$5:$AY44))</f>
        <v>68.28</v>
      </c>
      <c r="BE45" s="37">
        <f>SUMPRODUCT(($BB$5:$BB44=BE$1)*($AY$5:$AY44))</f>
        <v>62.91</v>
      </c>
      <c r="BF45" s="37">
        <f>SUMPRODUCT(($BB$5:$BB44=BF$1)*($AY$5:$AY44))</f>
        <v>67.8</v>
      </c>
      <c r="BG45" s="37">
        <f>SUMPRODUCT(($BB$5:$BB44=BG$1)*($AY$5:$AY44))</f>
        <v>66.34</v>
      </c>
      <c r="BH45" s="37">
        <f>SUMPRODUCT(($BB$5:$BB44=BH$1)*($AY$5:$AY44))</f>
        <v>69.240000000000009</v>
      </c>
      <c r="BI45" s="37">
        <f>SUMPRODUCT(($BB$5:$BB44=BI$1)*($AY$5:$AY44))</f>
        <v>70.22</v>
      </c>
      <c r="BJ45" s="37">
        <f>SUMPRODUCT(($BB$5:$BB44=BJ$1)*($AY$5:$AY44))</f>
        <v>68.150000000000006</v>
      </c>
      <c r="BK45" s="37">
        <f>SUMPRODUCT(($BB$5:$BB44=BK$1)*($AY$5:$AY44))</f>
        <v>66.83</v>
      </c>
      <c r="BL45" s="37">
        <f>SUMPRODUCT(($BB$5:$BB44=BL$1)*($AY$5:$AY44))</f>
        <v>65.86</v>
      </c>
      <c r="BM45" s="37">
        <f>SUMPRODUCT(($BB$5:$BB44=BM$1)*($AY$5:$AY44))</f>
        <v>38.879999999999995</v>
      </c>
      <c r="BN45" s="37">
        <f>SUMPRODUCT(($BB$5:$BB44=BN$1)*($AY$5:$AY44))</f>
        <v>58.8</v>
      </c>
      <c r="BO45" s="37">
        <f>SUMPRODUCT(($BB$5:$BB44=BO$1)*($AY$5:$AY44))</f>
        <v>42.14</v>
      </c>
      <c r="BP45" s="37">
        <f>SUMPRODUCT(($BB$5:$BB44=BP$1)*($AY$5:$AY44))</f>
        <v>40.07</v>
      </c>
      <c r="BQ45" s="37">
        <f>SUMPRODUCT(($BB$5:$BB44=BQ$1)*($AY$5:$AY44))</f>
        <v>39.93</v>
      </c>
      <c r="BR45" s="37">
        <f>SUMPRODUCT(($BB$5:$BB44=BR$1)*($AY$5:$AY44))</f>
        <v>0</v>
      </c>
      <c r="BS45" s="37">
        <f>SUMPRODUCT(($BB$5:$BB44=BS$1)*($AY$5:$AY44))</f>
        <v>0</v>
      </c>
      <c r="BT45" s="37">
        <f>SUMPRODUCT(($BB$5:$BB44=BT$1)*($AY$5:$AY44))</f>
        <v>0</v>
      </c>
      <c r="BU45" s="37">
        <f>SUMPRODUCT(($BB$5:$BB44=BU$1)*($AY$5:$AY44))</f>
        <v>0</v>
      </c>
    </row>
    <row r="46" spans="1:73" x14ac:dyDescent="0.25">
      <c r="A46" s="1">
        <v>93032225</v>
      </c>
      <c r="B46" s="2" t="s">
        <v>86</v>
      </c>
      <c r="C46" s="2" t="s">
        <v>113</v>
      </c>
      <c r="D46" s="2" t="s">
        <v>87</v>
      </c>
      <c r="E46" s="3">
        <v>42326</v>
      </c>
      <c r="F46" s="3">
        <v>42377</v>
      </c>
      <c r="G46" s="4" t="s">
        <v>91</v>
      </c>
      <c r="H46" s="38">
        <f t="shared" si="2"/>
        <v>10</v>
      </c>
      <c r="I46" s="2" t="s">
        <v>114</v>
      </c>
      <c r="J46" s="1">
        <v>20</v>
      </c>
      <c r="K46" s="1" t="s">
        <v>421</v>
      </c>
      <c r="L46" s="1">
        <v>10</v>
      </c>
      <c r="M46" s="2" t="s">
        <v>62</v>
      </c>
      <c r="N46" s="2" t="s">
        <v>56</v>
      </c>
      <c r="O46" s="1">
        <v>10077</v>
      </c>
      <c r="P46" s="1">
        <v>10077</v>
      </c>
      <c r="Q46" s="1">
        <v>120</v>
      </c>
      <c r="R46" s="3">
        <v>42319</v>
      </c>
      <c r="S46" s="2" t="s">
        <v>45</v>
      </c>
      <c r="T46" s="3">
        <v>42370</v>
      </c>
      <c r="U46" s="3">
        <v>42319</v>
      </c>
      <c r="V46" s="2" t="s">
        <v>42</v>
      </c>
      <c r="W46" s="2" t="s">
        <v>115</v>
      </c>
      <c r="X46" s="3">
        <v>42358</v>
      </c>
      <c r="Y46" s="5">
        <v>42370</v>
      </c>
      <c r="Z46" s="2" t="s">
        <v>41</v>
      </c>
      <c r="AA46" s="2" t="s">
        <v>44</v>
      </c>
      <c r="AB46" s="2" t="s">
        <v>58</v>
      </c>
      <c r="AC46" s="1">
        <v>384665</v>
      </c>
      <c r="AD46" s="2" t="s">
        <v>116</v>
      </c>
      <c r="AE46" s="2" t="s">
        <v>88</v>
      </c>
      <c r="AF46" s="1">
        <v>4503637409</v>
      </c>
      <c r="AG46" s="1">
        <v>20</v>
      </c>
      <c r="AH46" s="1">
        <v>10077</v>
      </c>
      <c r="AI46" s="2" t="s">
        <v>45</v>
      </c>
      <c r="AJ46" s="3" t="s">
        <v>41</v>
      </c>
      <c r="AK46" s="3">
        <v>42358</v>
      </c>
      <c r="AL46" s="3">
        <v>42388</v>
      </c>
      <c r="AM46" s="3">
        <v>42319</v>
      </c>
      <c r="AN46" s="3">
        <v>42370</v>
      </c>
      <c r="AO46" s="9">
        <v>5</v>
      </c>
      <c r="AP46" s="3">
        <v>42378</v>
      </c>
      <c r="AQ46" s="3">
        <v>42386</v>
      </c>
      <c r="AR46" s="3" t="s">
        <v>41</v>
      </c>
      <c r="AS46" s="3" t="s">
        <v>389</v>
      </c>
      <c r="AT46" s="3" t="s">
        <v>41</v>
      </c>
      <c r="AU46" s="3" t="s">
        <v>41</v>
      </c>
      <c r="AV46" s="3" t="s">
        <v>390</v>
      </c>
      <c r="AW46" s="15" t="s">
        <v>41</v>
      </c>
      <c r="AX46" s="3">
        <v>42321</v>
      </c>
      <c r="AY46" s="17">
        <v>12.71</v>
      </c>
      <c r="AZ46" s="2" t="s">
        <v>57</v>
      </c>
      <c r="BB46" s="30">
        <f t="array" ref="BB46">IF(AW46="",MIN((IF($BD46:$BU46+AY46&lt;$BX$1,1,9^9)*($BD$1:$BU$1))),
INT(IF(SUMIF($AW$4:AW45,AW46,$AY$4:AY45)&gt;$BX$1,MAX($BB$4:BB45,)+1,
IF(SUMIF($BB$4:BB45,BB45,$AY$4:AY45)+SUMIF($AW$4:AW102,AW46,$AY$4:AY102)-SUMIF($AW$4:AW45,AW46,$AY$4:AY45)&gt;$BX$1,MAX($BB$4:BB45,)+1,BB45
))))</f>
        <v>10</v>
      </c>
      <c r="BD46" s="37">
        <f>SUMPRODUCT(($BB$5:$BB45=BD$1)*($AY$5:$AY45))</f>
        <v>68.28</v>
      </c>
      <c r="BE46" s="37">
        <f>SUMPRODUCT(($BB$5:$BB45=BE$1)*($AY$5:$AY45))</f>
        <v>62.91</v>
      </c>
      <c r="BF46" s="37">
        <f>SUMPRODUCT(($BB$5:$BB45=BF$1)*($AY$5:$AY45))</f>
        <v>67.8</v>
      </c>
      <c r="BG46" s="37">
        <f>SUMPRODUCT(($BB$5:$BB45=BG$1)*($AY$5:$AY45))</f>
        <v>66.34</v>
      </c>
      <c r="BH46" s="37">
        <f>SUMPRODUCT(($BB$5:$BB45=BH$1)*($AY$5:$AY45))</f>
        <v>69.240000000000009</v>
      </c>
      <c r="BI46" s="37">
        <f>SUMPRODUCT(($BB$5:$BB45=BI$1)*($AY$5:$AY45))</f>
        <v>70.22</v>
      </c>
      <c r="BJ46" s="37">
        <f>SUMPRODUCT(($BB$5:$BB45=BJ$1)*($AY$5:$AY45))</f>
        <v>68.150000000000006</v>
      </c>
      <c r="BK46" s="37">
        <f>SUMPRODUCT(($BB$5:$BB45=BK$1)*($AY$5:$AY45))</f>
        <v>66.83</v>
      </c>
      <c r="BL46" s="37">
        <f>SUMPRODUCT(($BB$5:$BB45=BL$1)*($AY$5:$AY45))</f>
        <v>65.86</v>
      </c>
      <c r="BM46" s="37">
        <f>SUMPRODUCT(($BB$5:$BB45=BM$1)*($AY$5:$AY45))</f>
        <v>51.649999999999991</v>
      </c>
      <c r="BN46" s="37">
        <f>SUMPRODUCT(($BB$5:$BB45=BN$1)*($AY$5:$AY45))</f>
        <v>58.8</v>
      </c>
      <c r="BO46" s="37">
        <f>SUMPRODUCT(($BB$5:$BB45=BO$1)*($AY$5:$AY45))</f>
        <v>42.14</v>
      </c>
      <c r="BP46" s="37">
        <f>SUMPRODUCT(($BB$5:$BB45=BP$1)*($AY$5:$AY45))</f>
        <v>40.07</v>
      </c>
      <c r="BQ46" s="37">
        <f>SUMPRODUCT(($BB$5:$BB45=BQ$1)*($AY$5:$AY45))</f>
        <v>39.93</v>
      </c>
      <c r="BR46" s="37">
        <f>SUMPRODUCT(($BB$5:$BB45=BR$1)*($AY$5:$AY45))</f>
        <v>0</v>
      </c>
      <c r="BS46" s="37">
        <f>SUMPRODUCT(($BB$5:$BB45=BS$1)*($AY$5:$AY45))</f>
        <v>0</v>
      </c>
      <c r="BT46" s="37">
        <f>SUMPRODUCT(($BB$5:$BB45=BT$1)*($AY$5:$AY45))</f>
        <v>0</v>
      </c>
      <c r="BU46" s="37">
        <f>SUMPRODUCT(($BB$5:$BB45=BU$1)*($AY$5:$AY45))</f>
        <v>0</v>
      </c>
    </row>
    <row r="47" spans="1:73" x14ac:dyDescent="0.25">
      <c r="A47" s="1">
        <v>95959697</v>
      </c>
      <c r="B47" s="2" t="s">
        <v>86</v>
      </c>
      <c r="C47" s="2" t="s">
        <v>362</v>
      </c>
      <c r="D47" s="2" t="s">
        <v>87</v>
      </c>
      <c r="E47" s="3" t="s">
        <v>41</v>
      </c>
      <c r="F47" s="3">
        <v>42383</v>
      </c>
      <c r="G47" s="4" t="s">
        <v>91</v>
      </c>
      <c r="H47" s="38">
        <f t="shared" si="2"/>
        <v>12</v>
      </c>
      <c r="I47" s="2" t="s">
        <v>48</v>
      </c>
      <c r="J47" s="1">
        <v>10</v>
      </c>
      <c r="K47" s="1" t="s">
        <v>394</v>
      </c>
      <c r="L47" s="1">
        <v>10</v>
      </c>
      <c r="M47" s="2" t="s">
        <v>49</v>
      </c>
      <c r="N47" s="2" t="s">
        <v>50</v>
      </c>
      <c r="O47" s="1">
        <v>5951</v>
      </c>
      <c r="P47" s="1">
        <v>5951</v>
      </c>
      <c r="Q47" s="1">
        <v>200</v>
      </c>
      <c r="R47" s="3" t="s">
        <v>41</v>
      </c>
      <c r="S47" s="2" t="s">
        <v>45</v>
      </c>
      <c r="T47" s="3">
        <v>42382</v>
      </c>
      <c r="U47" s="3" t="s">
        <v>41</v>
      </c>
      <c r="V47" s="2" t="s">
        <v>42</v>
      </c>
      <c r="W47" s="2" t="s">
        <v>51</v>
      </c>
      <c r="X47" s="3">
        <v>42358</v>
      </c>
      <c r="Y47" s="5">
        <v>42370</v>
      </c>
      <c r="Z47" s="2" t="s">
        <v>41</v>
      </c>
      <c r="AA47" s="2" t="s">
        <v>44</v>
      </c>
      <c r="AB47" s="2" t="s">
        <v>43</v>
      </c>
      <c r="AC47" s="1">
        <v>223116</v>
      </c>
      <c r="AD47" s="2" t="s">
        <v>366</v>
      </c>
      <c r="AE47" s="2" t="s">
        <v>92</v>
      </c>
      <c r="AF47" s="1">
        <v>4503674705</v>
      </c>
      <c r="AG47" s="1">
        <v>20</v>
      </c>
      <c r="AH47" s="1">
        <v>5951</v>
      </c>
      <c r="AI47" s="2" t="s">
        <v>45</v>
      </c>
      <c r="AJ47" s="3" t="s">
        <v>41</v>
      </c>
      <c r="AK47" s="3">
        <v>42358</v>
      </c>
      <c r="AL47" s="3">
        <v>42388</v>
      </c>
      <c r="AM47" s="3">
        <v>42365</v>
      </c>
      <c r="AN47" s="3">
        <v>42372</v>
      </c>
      <c r="AO47" s="9">
        <v>7</v>
      </c>
      <c r="AP47" s="3">
        <v>42384</v>
      </c>
      <c r="AQ47" s="3">
        <v>42358</v>
      </c>
      <c r="AR47" s="3" t="s">
        <v>41</v>
      </c>
      <c r="AS47" s="3" t="s">
        <v>389</v>
      </c>
      <c r="AT47" s="3" t="s">
        <v>41</v>
      </c>
      <c r="AU47" s="3" t="s">
        <v>41</v>
      </c>
      <c r="AV47" s="3" t="s">
        <v>390</v>
      </c>
      <c r="AW47" s="15" t="s">
        <v>41</v>
      </c>
      <c r="AX47" s="3" t="s">
        <v>41</v>
      </c>
      <c r="AY47" s="17">
        <v>12</v>
      </c>
      <c r="AZ47" s="2" t="s">
        <v>52</v>
      </c>
      <c r="BB47" s="30">
        <f t="array" ref="BB47">IF(AW47="",MIN((IF($BD47:$BU47+AY47&lt;$BX$1,1,9^9)*($BD$1:$BU$1))),
INT(IF(SUMIF($AW$4:AW46,AW47,$AY$4:AY46)&gt;$BX$1,MAX($BB$4:BB46,)+1,
IF(SUMIF($BB$4:BB46,BB46,$AY$4:AY46)+SUMIF($AW$4:AW103,AW47,$AY$4:AY103)-SUMIF($AW$4:AW46,AW47,$AY$4:AY46)&gt;$BX$1,MAX($BB$4:BB46,)+1,BB46
))))</f>
        <v>12</v>
      </c>
      <c r="BD47" s="37">
        <f>SUMPRODUCT(($BB$5:$BB46=BD$1)*($AY$5:$AY46))</f>
        <v>68.28</v>
      </c>
      <c r="BE47" s="37">
        <f>SUMPRODUCT(($BB$5:$BB46=BE$1)*($AY$5:$AY46))</f>
        <v>62.91</v>
      </c>
      <c r="BF47" s="37">
        <f>SUMPRODUCT(($BB$5:$BB46=BF$1)*($AY$5:$AY46))</f>
        <v>67.8</v>
      </c>
      <c r="BG47" s="37">
        <f>SUMPRODUCT(($BB$5:$BB46=BG$1)*($AY$5:$AY46))</f>
        <v>66.34</v>
      </c>
      <c r="BH47" s="37">
        <f>SUMPRODUCT(($BB$5:$BB46=BH$1)*($AY$5:$AY46))</f>
        <v>69.240000000000009</v>
      </c>
      <c r="BI47" s="37">
        <f>SUMPRODUCT(($BB$5:$BB46=BI$1)*($AY$5:$AY46))</f>
        <v>70.22</v>
      </c>
      <c r="BJ47" s="37">
        <f>SUMPRODUCT(($BB$5:$BB46=BJ$1)*($AY$5:$AY46))</f>
        <v>68.150000000000006</v>
      </c>
      <c r="BK47" s="37">
        <f>SUMPRODUCT(($BB$5:$BB46=BK$1)*($AY$5:$AY46))</f>
        <v>66.83</v>
      </c>
      <c r="BL47" s="37">
        <f>SUMPRODUCT(($BB$5:$BB46=BL$1)*($AY$5:$AY46))</f>
        <v>65.86</v>
      </c>
      <c r="BM47" s="37">
        <f>SUMPRODUCT(($BB$5:$BB46=BM$1)*($AY$5:$AY46))</f>
        <v>64.359999999999985</v>
      </c>
      <c r="BN47" s="37">
        <f>SUMPRODUCT(($BB$5:$BB46=BN$1)*($AY$5:$AY46))</f>
        <v>58.8</v>
      </c>
      <c r="BO47" s="37">
        <f>SUMPRODUCT(($BB$5:$BB46=BO$1)*($AY$5:$AY46))</f>
        <v>42.14</v>
      </c>
      <c r="BP47" s="37">
        <f>SUMPRODUCT(($BB$5:$BB46=BP$1)*($AY$5:$AY46))</f>
        <v>40.07</v>
      </c>
      <c r="BQ47" s="37">
        <f>SUMPRODUCT(($BB$5:$BB46=BQ$1)*($AY$5:$AY46))</f>
        <v>39.93</v>
      </c>
      <c r="BR47" s="37">
        <f>SUMPRODUCT(($BB$5:$BB46=BR$1)*($AY$5:$AY46))</f>
        <v>0</v>
      </c>
      <c r="BS47" s="37">
        <f>SUMPRODUCT(($BB$5:$BB46=BS$1)*($AY$5:$AY46))</f>
        <v>0</v>
      </c>
      <c r="BT47" s="37">
        <f>SUMPRODUCT(($BB$5:$BB46=BT$1)*($AY$5:$AY46))</f>
        <v>0</v>
      </c>
      <c r="BU47" s="37">
        <f>SUMPRODUCT(($BB$5:$BB46=BU$1)*($AY$5:$AY46))</f>
        <v>0</v>
      </c>
    </row>
    <row r="48" spans="1:73" x14ac:dyDescent="0.25">
      <c r="A48" s="1">
        <v>93089893</v>
      </c>
      <c r="B48" s="2" t="s">
        <v>86</v>
      </c>
      <c r="C48" s="2" t="s">
        <v>126</v>
      </c>
      <c r="D48" s="2" t="s">
        <v>87</v>
      </c>
      <c r="E48" s="3">
        <v>42321</v>
      </c>
      <c r="F48" s="3">
        <v>42377</v>
      </c>
      <c r="G48" s="4" t="s">
        <v>91</v>
      </c>
      <c r="H48" s="38">
        <f t="shared" si="2"/>
        <v>12</v>
      </c>
      <c r="I48" s="2" t="s">
        <v>129</v>
      </c>
      <c r="J48" s="1">
        <v>10</v>
      </c>
      <c r="K48" s="1" t="s">
        <v>435</v>
      </c>
      <c r="L48" s="1">
        <v>20</v>
      </c>
      <c r="M48" s="2" t="s">
        <v>130</v>
      </c>
      <c r="N48" s="2" t="s">
        <v>131</v>
      </c>
      <c r="O48" s="1">
        <v>1134</v>
      </c>
      <c r="P48" s="1">
        <v>1134</v>
      </c>
      <c r="Q48" s="1">
        <v>189</v>
      </c>
      <c r="R48" s="3">
        <v>42317</v>
      </c>
      <c r="S48" s="2" t="s">
        <v>45</v>
      </c>
      <c r="T48" s="3">
        <v>42370</v>
      </c>
      <c r="U48" s="3">
        <v>42317</v>
      </c>
      <c r="V48" s="2" t="s">
        <v>42</v>
      </c>
      <c r="W48" s="2" t="s">
        <v>132</v>
      </c>
      <c r="X48" s="3">
        <v>42358</v>
      </c>
      <c r="Y48" s="5">
        <v>42370</v>
      </c>
      <c r="Z48" s="2" t="s">
        <v>41</v>
      </c>
      <c r="AA48" s="2" t="s">
        <v>44</v>
      </c>
      <c r="AB48" s="2" t="s">
        <v>58</v>
      </c>
      <c r="AC48" s="1">
        <v>384665</v>
      </c>
      <c r="AD48" s="2" t="s">
        <v>127</v>
      </c>
      <c r="AE48" s="2" t="s">
        <v>90</v>
      </c>
      <c r="AF48" s="1">
        <v>4503656286</v>
      </c>
      <c r="AG48" s="1">
        <v>450</v>
      </c>
      <c r="AH48" s="1">
        <v>1134</v>
      </c>
      <c r="AI48" s="2" t="s">
        <v>45</v>
      </c>
      <c r="AJ48" s="3" t="s">
        <v>41</v>
      </c>
      <c r="AK48" s="3">
        <v>42358</v>
      </c>
      <c r="AL48" s="3">
        <v>42388</v>
      </c>
      <c r="AM48" s="3">
        <v>42317</v>
      </c>
      <c r="AN48" s="3">
        <v>42370</v>
      </c>
      <c r="AO48" s="9">
        <v>5</v>
      </c>
      <c r="AP48" s="3">
        <v>42378</v>
      </c>
      <c r="AQ48" s="3">
        <v>42393</v>
      </c>
      <c r="AR48" s="3" t="s">
        <v>41</v>
      </c>
      <c r="AS48" s="3" t="s">
        <v>389</v>
      </c>
      <c r="AT48" s="3" t="s">
        <v>41</v>
      </c>
      <c r="AU48" s="3" t="s">
        <v>41</v>
      </c>
      <c r="AV48" s="3" t="s">
        <v>390</v>
      </c>
      <c r="AW48" s="15" t="s">
        <v>41</v>
      </c>
      <c r="AX48" s="3">
        <v>42319</v>
      </c>
      <c r="AY48" s="17">
        <v>11.79</v>
      </c>
      <c r="AZ48" s="2" t="s">
        <v>54</v>
      </c>
      <c r="BB48" s="30">
        <f t="array" ref="BB48">IF(AW48="",MIN((IF($BD48:$BU48+AY48&lt;$BX$1,1,9^9)*($BD$1:$BU$1))),
INT(IF(SUMIF($AW$4:AW47,AW48,$AY$4:AY47)&gt;$BX$1,MAX($BB$4:BB47,)+1,
IF(SUMIF($BB$4:BB47,BB47,$AY$4:AY47)+SUMIF($AW$4:AW104,AW48,$AY$4:AY104)-SUMIF($AW$4:AW47,AW48,$AY$4:AY47)&gt;$BX$1,MAX($BB$4:BB47,)+1,BB47
))))</f>
        <v>12</v>
      </c>
      <c r="BD48" s="37">
        <f>SUMPRODUCT(($BB$5:$BB47=BD$1)*($AY$5:$AY47))</f>
        <v>68.28</v>
      </c>
      <c r="BE48" s="37">
        <f>SUMPRODUCT(($BB$5:$BB47=BE$1)*($AY$5:$AY47))</f>
        <v>62.91</v>
      </c>
      <c r="BF48" s="37">
        <f>SUMPRODUCT(($BB$5:$BB47=BF$1)*($AY$5:$AY47))</f>
        <v>67.8</v>
      </c>
      <c r="BG48" s="37">
        <f>SUMPRODUCT(($BB$5:$BB47=BG$1)*($AY$5:$AY47))</f>
        <v>66.34</v>
      </c>
      <c r="BH48" s="37">
        <f>SUMPRODUCT(($BB$5:$BB47=BH$1)*($AY$5:$AY47))</f>
        <v>69.240000000000009</v>
      </c>
      <c r="BI48" s="37">
        <f>SUMPRODUCT(($BB$5:$BB47=BI$1)*($AY$5:$AY47))</f>
        <v>70.22</v>
      </c>
      <c r="BJ48" s="37">
        <f>SUMPRODUCT(($BB$5:$BB47=BJ$1)*($AY$5:$AY47))</f>
        <v>68.150000000000006</v>
      </c>
      <c r="BK48" s="37">
        <f>SUMPRODUCT(($BB$5:$BB47=BK$1)*($AY$5:$AY47))</f>
        <v>66.83</v>
      </c>
      <c r="BL48" s="37">
        <f>SUMPRODUCT(($BB$5:$BB47=BL$1)*($AY$5:$AY47))</f>
        <v>65.86</v>
      </c>
      <c r="BM48" s="37">
        <f>SUMPRODUCT(($BB$5:$BB47=BM$1)*($AY$5:$AY47))</f>
        <v>64.359999999999985</v>
      </c>
      <c r="BN48" s="37">
        <f>SUMPRODUCT(($BB$5:$BB47=BN$1)*($AY$5:$AY47))</f>
        <v>58.8</v>
      </c>
      <c r="BO48" s="37">
        <f>SUMPRODUCT(($BB$5:$BB47=BO$1)*($AY$5:$AY47))</f>
        <v>54.14</v>
      </c>
      <c r="BP48" s="37">
        <f>SUMPRODUCT(($BB$5:$BB47=BP$1)*($AY$5:$AY47))</f>
        <v>40.07</v>
      </c>
      <c r="BQ48" s="37">
        <f>SUMPRODUCT(($BB$5:$BB47=BQ$1)*($AY$5:$AY47))</f>
        <v>39.93</v>
      </c>
      <c r="BR48" s="37">
        <f>SUMPRODUCT(($BB$5:$BB47=BR$1)*($AY$5:$AY47))</f>
        <v>0</v>
      </c>
      <c r="BS48" s="37">
        <f>SUMPRODUCT(($BB$5:$BB47=BS$1)*($AY$5:$AY47))</f>
        <v>0</v>
      </c>
      <c r="BT48" s="37">
        <f>SUMPRODUCT(($BB$5:$BB47=BT$1)*($AY$5:$AY47))</f>
        <v>0</v>
      </c>
      <c r="BU48" s="37">
        <f>SUMPRODUCT(($BB$5:$BB47=BU$1)*($AY$5:$AY47))</f>
        <v>0</v>
      </c>
    </row>
    <row r="49" spans="1:73" x14ac:dyDescent="0.25">
      <c r="A49" s="1">
        <v>94792007</v>
      </c>
      <c r="B49" s="2" t="s">
        <v>86</v>
      </c>
      <c r="C49" s="2" t="s">
        <v>272</v>
      </c>
      <c r="D49" s="2" t="s">
        <v>87</v>
      </c>
      <c r="E49" s="3" t="s">
        <v>41</v>
      </c>
      <c r="F49" s="3">
        <v>42377</v>
      </c>
      <c r="G49" s="4" t="s">
        <v>91</v>
      </c>
      <c r="H49" s="38">
        <f t="shared" si="2"/>
        <v>11</v>
      </c>
      <c r="I49" s="2" t="s">
        <v>273</v>
      </c>
      <c r="J49" s="1">
        <v>10</v>
      </c>
      <c r="K49" s="1" t="s">
        <v>457</v>
      </c>
      <c r="L49" s="1">
        <v>20</v>
      </c>
      <c r="M49" s="2" t="s">
        <v>274</v>
      </c>
      <c r="N49" s="2" t="s">
        <v>99</v>
      </c>
      <c r="O49" s="1">
        <v>876</v>
      </c>
      <c r="P49" s="1">
        <v>876</v>
      </c>
      <c r="Q49" s="1">
        <v>146</v>
      </c>
      <c r="R49" s="3">
        <v>42357</v>
      </c>
      <c r="S49" s="2" t="s">
        <v>45</v>
      </c>
      <c r="T49" s="3">
        <v>42376</v>
      </c>
      <c r="U49" s="3">
        <v>42357</v>
      </c>
      <c r="V49" s="2" t="s">
        <v>42</v>
      </c>
      <c r="W49" s="2" t="s">
        <v>275</v>
      </c>
      <c r="X49" s="3">
        <v>42389</v>
      </c>
      <c r="Y49" s="5">
        <v>42401</v>
      </c>
      <c r="Z49" s="2" t="s">
        <v>41</v>
      </c>
      <c r="AA49" s="2" t="s">
        <v>44</v>
      </c>
      <c r="AB49" s="2" t="s">
        <v>58</v>
      </c>
      <c r="AC49" s="1">
        <v>384665</v>
      </c>
      <c r="AD49" s="2" t="s">
        <v>276</v>
      </c>
      <c r="AE49" s="2" t="s">
        <v>89</v>
      </c>
      <c r="AF49" s="1">
        <v>4503721814</v>
      </c>
      <c r="AG49" s="1">
        <v>570</v>
      </c>
      <c r="AH49" s="1">
        <v>876</v>
      </c>
      <c r="AI49" s="2" t="s">
        <v>45</v>
      </c>
      <c r="AJ49" s="3" t="s">
        <v>41</v>
      </c>
      <c r="AK49" s="3">
        <v>42389</v>
      </c>
      <c r="AL49" s="3">
        <v>42419</v>
      </c>
      <c r="AM49" s="3">
        <v>42357</v>
      </c>
      <c r="AN49" s="3">
        <v>42370</v>
      </c>
      <c r="AO49" s="9">
        <v>5</v>
      </c>
      <c r="AP49" s="3">
        <v>42378</v>
      </c>
      <c r="AQ49" s="3">
        <v>42393</v>
      </c>
      <c r="AR49" s="3" t="s">
        <v>41</v>
      </c>
      <c r="AS49" s="3" t="s">
        <v>389</v>
      </c>
      <c r="AT49" s="3" t="s">
        <v>41</v>
      </c>
      <c r="AU49" s="3" t="s">
        <v>41</v>
      </c>
      <c r="AV49" s="3" t="s">
        <v>390</v>
      </c>
      <c r="AW49" s="15" t="s">
        <v>41</v>
      </c>
      <c r="AX49" s="3" t="s">
        <v>41</v>
      </c>
      <c r="AY49" s="17">
        <v>8.1999999999999993</v>
      </c>
      <c r="AZ49" s="2" t="s">
        <v>46</v>
      </c>
      <c r="BB49" s="30">
        <f t="array" ref="BB49">IF(AW49="",MIN((IF($BD49:$BU49+AY49&lt;$BX$1,1,9^9)*($BD$1:$BU$1))),
INT(IF(SUMIF($AW$4:AW48,AW49,$AY$4:AY48)&gt;$BX$1,MAX($BB$4:BB48,)+1,
IF(SUMIF($BB$4:BB48,BB48,$AY$4:AY48)+SUMIF($AW$4:AW105,AW49,$AY$4:AY105)-SUMIF($AW$4:AW48,AW49,$AY$4:AY48)&gt;$BX$1,MAX($BB$4:BB48,)+1,BB48
))))</f>
        <v>11</v>
      </c>
      <c r="BD49" s="37">
        <f>SUMPRODUCT(($BB$5:$BB48=BD$1)*($AY$5:$AY48))</f>
        <v>68.28</v>
      </c>
      <c r="BE49" s="37">
        <f>SUMPRODUCT(($BB$5:$BB48=BE$1)*($AY$5:$AY48))</f>
        <v>62.91</v>
      </c>
      <c r="BF49" s="37">
        <f>SUMPRODUCT(($BB$5:$BB48=BF$1)*($AY$5:$AY48))</f>
        <v>67.8</v>
      </c>
      <c r="BG49" s="37">
        <f>SUMPRODUCT(($BB$5:$BB48=BG$1)*($AY$5:$AY48))</f>
        <v>66.34</v>
      </c>
      <c r="BH49" s="37">
        <f>SUMPRODUCT(($BB$5:$BB48=BH$1)*($AY$5:$AY48))</f>
        <v>69.240000000000009</v>
      </c>
      <c r="BI49" s="37">
        <f>SUMPRODUCT(($BB$5:$BB48=BI$1)*($AY$5:$AY48))</f>
        <v>70.22</v>
      </c>
      <c r="BJ49" s="37">
        <f>SUMPRODUCT(($BB$5:$BB48=BJ$1)*($AY$5:$AY48))</f>
        <v>68.150000000000006</v>
      </c>
      <c r="BK49" s="37">
        <f>SUMPRODUCT(($BB$5:$BB48=BK$1)*($AY$5:$AY48))</f>
        <v>66.83</v>
      </c>
      <c r="BL49" s="37">
        <f>SUMPRODUCT(($BB$5:$BB48=BL$1)*($AY$5:$AY48))</f>
        <v>65.86</v>
      </c>
      <c r="BM49" s="37">
        <f>SUMPRODUCT(($BB$5:$BB48=BM$1)*($AY$5:$AY48))</f>
        <v>64.359999999999985</v>
      </c>
      <c r="BN49" s="37">
        <f>SUMPRODUCT(($BB$5:$BB48=BN$1)*($AY$5:$AY48))</f>
        <v>58.8</v>
      </c>
      <c r="BO49" s="37">
        <f>SUMPRODUCT(($BB$5:$BB48=BO$1)*($AY$5:$AY48))</f>
        <v>65.930000000000007</v>
      </c>
      <c r="BP49" s="37">
        <f>SUMPRODUCT(($BB$5:$BB48=BP$1)*($AY$5:$AY48))</f>
        <v>40.07</v>
      </c>
      <c r="BQ49" s="37">
        <f>SUMPRODUCT(($BB$5:$BB48=BQ$1)*($AY$5:$AY48))</f>
        <v>39.93</v>
      </c>
      <c r="BR49" s="37">
        <f>SUMPRODUCT(($BB$5:$BB48=BR$1)*($AY$5:$AY48))</f>
        <v>0</v>
      </c>
      <c r="BS49" s="37">
        <f>SUMPRODUCT(($BB$5:$BB48=BS$1)*($AY$5:$AY48))</f>
        <v>0</v>
      </c>
      <c r="BT49" s="37">
        <f>SUMPRODUCT(($BB$5:$BB48=BT$1)*($AY$5:$AY48))</f>
        <v>0</v>
      </c>
      <c r="BU49" s="37">
        <f>SUMPRODUCT(($BB$5:$BB48=BU$1)*($AY$5:$AY48))</f>
        <v>0</v>
      </c>
    </row>
    <row r="50" spans="1:73" x14ac:dyDescent="0.25">
      <c r="A50" s="1">
        <v>93517863</v>
      </c>
      <c r="B50" s="2" t="s">
        <v>86</v>
      </c>
      <c r="C50" s="2" t="s">
        <v>228</v>
      </c>
      <c r="D50" s="2" t="s">
        <v>87</v>
      </c>
      <c r="E50" s="3">
        <v>42334</v>
      </c>
      <c r="F50" s="3">
        <v>42377</v>
      </c>
      <c r="G50" s="4" t="s">
        <v>91</v>
      </c>
      <c r="H50" s="38">
        <f t="shared" si="2"/>
        <v>13</v>
      </c>
      <c r="I50" s="2" t="s">
        <v>229</v>
      </c>
      <c r="J50" s="1">
        <v>10</v>
      </c>
      <c r="K50" s="1" t="s">
        <v>455</v>
      </c>
      <c r="L50" s="1">
        <v>20</v>
      </c>
      <c r="M50" s="2" t="s">
        <v>230</v>
      </c>
      <c r="N50" s="2" t="s">
        <v>231</v>
      </c>
      <c r="O50" s="1">
        <v>966</v>
      </c>
      <c r="P50" s="1">
        <v>966</v>
      </c>
      <c r="Q50" s="1">
        <v>161</v>
      </c>
      <c r="R50" s="3">
        <v>42329</v>
      </c>
      <c r="S50" s="2" t="s">
        <v>45</v>
      </c>
      <c r="T50" s="3">
        <v>42370</v>
      </c>
      <c r="U50" s="3">
        <v>42329</v>
      </c>
      <c r="V50" s="2" t="s">
        <v>42</v>
      </c>
      <c r="W50" s="2" t="s">
        <v>232</v>
      </c>
      <c r="X50" s="3">
        <v>42381</v>
      </c>
      <c r="Y50" s="5">
        <v>42370</v>
      </c>
      <c r="Z50" s="2" t="s">
        <v>194</v>
      </c>
      <c r="AA50" s="2" t="s">
        <v>44</v>
      </c>
      <c r="AB50" s="2" t="s">
        <v>58</v>
      </c>
      <c r="AC50" s="1">
        <v>384665</v>
      </c>
      <c r="AD50" s="2" t="s">
        <v>233</v>
      </c>
      <c r="AE50" s="2" t="s">
        <v>96</v>
      </c>
      <c r="AF50" s="1">
        <v>4503706410</v>
      </c>
      <c r="AG50" s="1">
        <v>150</v>
      </c>
      <c r="AH50" s="1">
        <v>966</v>
      </c>
      <c r="AI50" s="2" t="s">
        <v>45</v>
      </c>
      <c r="AJ50" s="3" t="s">
        <v>41</v>
      </c>
      <c r="AK50" s="3">
        <v>42381</v>
      </c>
      <c r="AL50" s="3">
        <v>42388</v>
      </c>
      <c r="AM50" s="3">
        <v>42329</v>
      </c>
      <c r="AN50" s="3">
        <v>42370</v>
      </c>
      <c r="AO50" s="9">
        <v>5</v>
      </c>
      <c r="AP50" s="3">
        <v>42378</v>
      </c>
      <c r="AQ50" s="3">
        <v>42393</v>
      </c>
      <c r="AR50" s="3" t="s">
        <v>41</v>
      </c>
      <c r="AS50" s="3" t="s">
        <v>389</v>
      </c>
      <c r="AT50" s="3" t="s">
        <v>41</v>
      </c>
      <c r="AU50" s="3" t="s">
        <v>41</v>
      </c>
      <c r="AV50" s="3" t="s">
        <v>390</v>
      </c>
      <c r="AW50" s="15" t="s">
        <v>41</v>
      </c>
      <c r="AX50" s="3">
        <v>42333</v>
      </c>
      <c r="AY50" s="17">
        <v>7.95</v>
      </c>
      <c r="AZ50" s="2" t="s">
        <v>82</v>
      </c>
      <c r="BB50" s="30">
        <f t="array" ref="BB50">IF(AW50="",MIN((IF($BD50:$BU50+AY50&lt;$BX$1,1,9^9)*($BD$1:$BU$1))),
INT(IF(SUMIF($AW$4:AW49,AW50,$AY$4:AY49)&gt;$BX$1,MAX($BB$4:BB49,)+1,
IF(SUMIF($BB$4:BB49,BB49,$AY$4:AY49)+SUMIF($AW$4:AW106,AW50,$AY$4:AY106)-SUMIF($AW$4:AW49,AW50,$AY$4:AY49)&gt;$BX$1,MAX($BB$4:BB49,)+1,BB49
))))</f>
        <v>13</v>
      </c>
      <c r="BD50" s="37">
        <f>SUMPRODUCT(($BB$5:$BB49=BD$1)*($AY$5:$AY49))</f>
        <v>68.28</v>
      </c>
      <c r="BE50" s="37">
        <f>SUMPRODUCT(($BB$5:$BB49=BE$1)*($AY$5:$AY49))</f>
        <v>62.91</v>
      </c>
      <c r="BF50" s="37">
        <f>SUMPRODUCT(($BB$5:$BB49=BF$1)*($AY$5:$AY49))</f>
        <v>67.8</v>
      </c>
      <c r="BG50" s="37">
        <f>SUMPRODUCT(($BB$5:$BB49=BG$1)*($AY$5:$AY49))</f>
        <v>66.34</v>
      </c>
      <c r="BH50" s="37">
        <f>SUMPRODUCT(($BB$5:$BB49=BH$1)*($AY$5:$AY49))</f>
        <v>69.240000000000009</v>
      </c>
      <c r="BI50" s="37">
        <f>SUMPRODUCT(($BB$5:$BB49=BI$1)*($AY$5:$AY49))</f>
        <v>70.22</v>
      </c>
      <c r="BJ50" s="37">
        <f>SUMPRODUCT(($BB$5:$BB49=BJ$1)*($AY$5:$AY49))</f>
        <v>68.150000000000006</v>
      </c>
      <c r="BK50" s="37">
        <f>SUMPRODUCT(($BB$5:$BB49=BK$1)*($AY$5:$AY49))</f>
        <v>66.83</v>
      </c>
      <c r="BL50" s="37">
        <f>SUMPRODUCT(($BB$5:$BB49=BL$1)*($AY$5:$AY49))</f>
        <v>65.86</v>
      </c>
      <c r="BM50" s="37">
        <f>SUMPRODUCT(($BB$5:$BB49=BM$1)*($AY$5:$AY49))</f>
        <v>64.359999999999985</v>
      </c>
      <c r="BN50" s="37">
        <f>SUMPRODUCT(($BB$5:$BB49=BN$1)*($AY$5:$AY49))</f>
        <v>67</v>
      </c>
      <c r="BO50" s="37">
        <f>SUMPRODUCT(($BB$5:$BB49=BO$1)*($AY$5:$AY49))</f>
        <v>65.930000000000007</v>
      </c>
      <c r="BP50" s="37">
        <f>SUMPRODUCT(($BB$5:$BB49=BP$1)*($AY$5:$AY49))</f>
        <v>40.07</v>
      </c>
      <c r="BQ50" s="37">
        <f>SUMPRODUCT(($BB$5:$BB49=BQ$1)*($AY$5:$AY49))</f>
        <v>39.93</v>
      </c>
      <c r="BR50" s="37">
        <f>SUMPRODUCT(($BB$5:$BB49=BR$1)*($AY$5:$AY49))</f>
        <v>0</v>
      </c>
      <c r="BS50" s="37">
        <f>SUMPRODUCT(($BB$5:$BB49=BS$1)*($AY$5:$AY49))</f>
        <v>0</v>
      </c>
      <c r="BT50" s="37">
        <f>SUMPRODUCT(($BB$5:$BB49=BT$1)*($AY$5:$AY49))</f>
        <v>0</v>
      </c>
      <c r="BU50" s="37">
        <f>SUMPRODUCT(($BB$5:$BB49=BU$1)*($AY$5:$AY49))</f>
        <v>0</v>
      </c>
    </row>
    <row r="51" spans="1:73" x14ac:dyDescent="0.25">
      <c r="A51" s="1">
        <v>93397102</v>
      </c>
      <c r="B51" s="2" t="s">
        <v>86</v>
      </c>
      <c r="C51" s="2" t="s">
        <v>189</v>
      </c>
      <c r="D51" s="2" t="s">
        <v>87</v>
      </c>
      <c r="E51" s="3">
        <v>42328</v>
      </c>
      <c r="F51" s="3">
        <v>42377</v>
      </c>
      <c r="G51" s="4" t="s">
        <v>91</v>
      </c>
      <c r="H51" s="38">
        <f t="shared" si="2"/>
        <v>13</v>
      </c>
      <c r="I51" s="2" t="s">
        <v>190</v>
      </c>
      <c r="J51" s="1">
        <v>10</v>
      </c>
      <c r="K51" s="1" t="s">
        <v>448</v>
      </c>
      <c r="L51" s="1">
        <v>20</v>
      </c>
      <c r="M51" s="2" t="s">
        <v>191</v>
      </c>
      <c r="N51" s="2" t="s">
        <v>83</v>
      </c>
      <c r="O51" s="1">
        <v>924</v>
      </c>
      <c r="P51" s="1">
        <v>924</v>
      </c>
      <c r="Q51" s="1">
        <v>154</v>
      </c>
      <c r="R51" s="3">
        <v>42325</v>
      </c>
      <c r="S51" s="2" t="s">
        <v>45</v>
      </c>
      <c r="T51" s="3">
        <v>42370</v>
      </c>
      <c r="U51" s="3">
        <v>42326</v>
      </c>
      <c r="V51" s="2" t="s">
        <v>42</v>
      </c>
      <c r="W51" s="2" t="s">
        <v>192</v>
      </c>
      <c r="X51" s="3">
        <v>42358</v>
      </c>
      <c r="Y51" s="5">
        <v>42370</v>
      </c>
      <c r="Z51" s="2" t="s">
        <v>41</v>
      </c>
      <c r="AA51" s="2" t="s">
        <v>44</v>
      </c>
      <c r="AB51" s="2" t="s">
        <v>58</v>
      </c>
      <c r="AC51" s="1">
        <v>384665</v>
      </c>
      <c r="AD51" s="2" t="s">
        <v>193</v>
      </c>
      <c r="AE51" s="2" t="s">
        <v>96</v>
      </c>
      <c r="AF51" s="1">
        <v>4503706410</v>
      </c>
      <c r="AG51" s="1">
        <v>10</v>
      </c>
      <c r="AH51" s="1">
        <v>924</v>
      </c>
      <c r="AI51" s="2" t="s">
        <v>45</v>
      </c>
      <c r="AJ51" s="3" t="s">
        <v>41</v>
      </c>
      <c r="AK51" s="3">
        <v>42358</v>
      </c>
      <c r="AL51" s="3">
        <v>42388</v>
      </c>
      <c r="AM51" s="3">
        <v>42325</v>
      </c>
      <c r="AN51" s="3">
        <v>42370</v>
      </c>
      <c r="AO51" s="9">
        <v>5</v>
      </c>
      <c r="AP51" s="3">
        <v>42378</v>
      </c>
      <c r="AQ51" s="3">
        <v>42393</v>
      </c>
      <c r="AR51" s="3" t="s">
        <v>41</v>
      </c>
      <c r="AS51" s="3" t="s">
        <v>389</v>
      </c>
      <c r="AT51" s="3" t="s">
        <v>41</v>
      </c>
      <c r="AU51" s="3" t="s">
        <v>41</v>
      </c>
      <c r="AV51" s="3" t="s">
        <v>390</v>
      </c>
      <c r="AW51" s="15" t="s">
        <v>41</v>
      </c>
      <c r="AX51" s="3">
        <v>42327</v>
      </c>
      <c r="AY51" s="17">
        <v>7.6</v>
      </c>
      <c r="AZ51" s="2" t="s">
        <v>82</v>
      </c>
      <c r="BB51" s="30">
        <f t="array" ref="BB51">IF(AW51="",MIN((IF($BD51:$BU51+AY51&lt;$BX$1,1,9^9)*($BD$1:$BU$1))),
INT(IF(SUMIF($AW$4:AW50,AW51,$AY$4:AY50)&gt;$BX$1,MAX($BB$4:BB50,)+1,
IF(SUMIF($BB$4:BB50,BB50,$AY$4:AY50)+SUMIF($AW$4:AW107,AW51,$AY$4:AY107)-SUMIF($AW$4:AW50,AW51,$AY$4:AY50)&gt;$BX$1,MAX($BB$4:BB50,)+1,BB50
))))</f>
        <v>13</v>
      </c>
      <c r="BD51" s="37">
        <f>SUMPRODUCT(($BB$5:$BB50=BD$1)*($AY$5:$AY50))</f>
        <v>68.28</v>
      </c>
      <c r="BE51" s="37">
        <f>SUMPRODUCT(($BB$5:$BB50=BE$1)*($AY$5:$AY50))</f>
        <v>62.91</v>
      </c>
      <c r="BF51" s="37">
        <f>SUMPRODUCT(($BB$5:$BB50=BF$1)*($AY$5:$AY50))</f>
        <v>67.8</v>
      </c>
      <c r="BG51" s="37">
        <f>SUMPRODUCT(($BB$5:$BB50=BG$1)*($AY$5:$AY50))</f>
        <v>66.34</v>
      </c>
      <c r="BH51" s="37">
        <f>SUMPRODUCT(($BB$5:$BB50=BH$1)*($AY$5:$AY50))</f>
        <v>69.240000000000009</v>
      </c>
      <c r="BI51" s="37">
        <f>SUMPRODUCT(($BB$5:$BB50=BI$1)*($AY$5:$AY50))</f>
        <v>70.22</v>
      </c>
      <c r="BJ51" s="37">
        <f>SUMPRODUCT(($BB$5:$BB50=BJ$1)*($AY$5:$AY50))</f>
        <v>68.150000000000006</v>
      </c>
      <c r="BK51" s="37">
        <f>SUMPRODUCT(($BB$5:$BB50=BK$1)*($AY$5:$AY50))</f>
        <v>66.83</v>
      </c>
      <c r="BL51" s="37">
        <f>SUMPRODUCT(($BB$5:$BB50=BL$1)*($AY$5:$AY50))</f>
        <v>65.86</v>
      </c>
      <c r="BM51" s="37">
        <f>SUMPRODUCT(($BB$5:$BB50=BM$1)*($AY$5:$AY50))</f>
        <v>64.359999999999985</v>
      </c>
      <c r="BN51" s="37">
        <f>SUMPRODUCT(($BB$5:$BB50=BN$1)*($AY$5:$AY50))</f>
        <v>67</v>
      </c>
      <c r="BO51" s="37">
        <f>SUMPRODUCT(($BB$5:$BB50=BO$1)*($AY$5:$AY50))</f>
        <v>65.930000000000007</v>
      </c>
      <c r="BP51" s="37">
        <f>SUMPRODUCT(($BB$5:$BB50=BP$1)*($AY$5:$AY50))</f>
        <v>48.02</v>
      </c>
      <c r="BQ51" s="37">
        <f>SUMPRODUCT(($BB$5:$BB50=BQ$1)*($AY$5:$AY50))</f>
        <v>39.93</v>
      </c>
      <c r="BR51" s="37">
        <f>SUMPRODUCT(($BB$5:$BB50=BR$1)*($AY$5:$AY50))</f>
        <v>0</v>
      </c>
      <c r="BS51" s="37">
        <f>SUMPRODUCT(($BB$5:$BB50=BS$1)*($AY$5:$AY50))</f>
        <v>0</v>
      </c>
      <c r="BT51" s="37">
        <f>SUMPRODUCT(($BB$5:$BB50=BT$1)*($AY$5:$AY50))</f>
        <v>0</v>
      </c>
      <c r="BU51" s="37">
        <f>SUMPRODUCT(($BB$5:$BB50=BU$1)*($AY$5:$AY50))</f>
        <v>0</v>
      </c>
    </row>
    <row r="52" spans="1:73" x14ac:dyDescent="0.25">
      <c r="A52" s="1">
        <v>95959354</v>
      </c>
      <c r="B52" s="2" t="s">
        <v>86</v>
      </c>
      <c r="C52" s="2" t="s">
        <v>362</v>
      </c>
      <c r="D52" s="2" t="s">
        <v>87</v>
      </c>
      <c r="E52" s="3" t="s">
        <v>41</v>
      </c>
      <c r="F52" s="3">
        <v>42383</v>
      </c>
      <c r="G52" s="4" t="s">
        <v>91</v>
      </c>
      <c r="H52" s="38">
        <f t="shared" si="2"/>
        <v>2</v>
      </c>
      <c r="I52" s="2" t="s">
        <v>374</v>
      </c>
      <c r="J52" s="1">
        <v>10</v>
      </c>
      <c r="K52" s="1" t="s">
        <v>396</v>
      </c>
      <c r="L52" s="1">
        <v>10</v>
      </c>
      <c r="M52" s="2" t="s">
        <v>375</v>
      </c>
      <c r="N52" s="2" t="s">
        <v>238</v>
      </c>
      <c r="O52" s="1">
        <v>2867</v>
      </c>
      <c r="P52" s="1">
        <v>2867</v>
      </c>
      <c r="Q52" s="1">
        <v>61</v>
      </c>
      <c r="R52" s="3" t="s">
        <v>41</v>
      </c>
      <c r="S52" s="2" t="s">
        <v>45</v>
      </c>
      <c r="T52" s="3">
        <v>42382</v>
      </c>
      <c r="U52" s="3" t="s">
        <v>41</v>
      </c>
      <c r="V52" s="2" t="s">
        <v>42</v>
      </c>
      <c r="W52" s="2" t="s">
        <v>376</v>
      </c>
      <c r="X52" s="3">
        <v>42358</v>
      </c>
      <c r="Y52" s="5">
        <v>42370</v>
      </c>
      <c r="Z52" s="2" t="s">
        <v>41</v>
      </c>
      <c r="AA52" s="2" t="s">
        <v>44</v>
      </c>
      <c r="AB52" s="2" t="s">
        <v>43</v>
      </c>
      <c r="AC52" s="1">
        <v>223116</v>
      </c>
      <c r="AD52" s="2" t="s">
        <v>366</v>
      </c>
      <c r="AE52" s="2" t="s">
        <v>92</v>
      </c>
      <c r="AF52" s="1">
        <v>4503699258</v>
      </c>
      <c r="AG52" s="1">
        <v>10</v>
      </c>
      <c r="AH52" s="1">
        <v>2867</v>
      </c>
      <c r="AI52" s="2" t="s">
        <v>45</v>
      </c>
      <c r="AJ52" s="3" t="s">
        <v>41</v>
      </c>
      <c r="AK52" s="3">
        <v>42358</v>
      </c>
      <c r="AL52" s="3">
        <v>42388</v>
      </c>
      <c r="AM52" s="3">
        <v>42365</v>
      </c>
      <c r="AN52" s="3">
        <v>42372</v>
      </c>
      <c r="AO52" s="9">
        <v>7</v>
      </c>
      <c r="AP52" s="3">
        <v>42384</v>
      </c>
      <c r="AQ52" s="3">
        <v>42358</v>
      </c>
      <c r="AR52" s="3" t="s">
        <v>41</v>
      </c>
      <c r="AS52" s="3" t="s">
        <v>392</v>
      </c>
      <c r="AT52" s="3">
        <v>42348</v>
      </c>
      <c r="AU52" s="3" t="s">
        <v>41</v>
      </c>
      <c r="AV52" s="3" t="s">
        <v>390</v>
      </c>
      <c r="AW52" s="15" t="s">
        <v>41</v>
      </c>
      <c r="AX52" s="3" t="s">
        <v>41</v>
      </c>
      <c r="AY52" s="17">
        <v>3.66</v>
      </c>
      <c r="AZ52" s="2" t="s">
        <v>52</v>
      </c>
      <c r="BB52" s="30">
        <f t="array" ref="BB52">IF(AW52="",MIN((IF($BD52:$BU52+AY52&lt;$BX$1,1,9^9)*($BD$1:$BU$1))),
INT(IF(SUMIF($AW$4:AW51,AW52,$AY$4:AY51)&gt;$BX$1,MAX($BB$4:BB51,)+1,
IF(SUMIF($BB$4:BB51,BB51,$AY$4:AY51)+SUMIF($AW$4:AW108,AW52,$AY$4:AY108)-SUMIF($AW$4:AW51,AW52,$AY$4:AY51)&gt;$BX$1,MAX($BB$4:BB51,)+1,BB51
))))</f>
        <v>2</v>
      </c>
      <c r="BD52" s="37">
        <f>SUMPRODUCT(($BB$5:$BB51=BD$1)*($AY$5:$AY51))</f>
        <v>68.28</v>
      </c>
      <c r="BE52" s="37">
        <f>SUMPRODUCT(($BB$5:$BB51=BE$1)*($AY$5:$AY51))</f>
        <v>62.91</v>
      </c>
      <c r="BF52" s="37">
        <f>SUMPRODUCT(($BB$5:$BB51=BF$1)*($AY$5:$AY51))</f>
        <v>67.8</v>
      </c>
      <c r="BG52" s="37">
        <f>SUMPRODUCT(($BB$5:$BB51=BG$1)*($AY$5:$AY51))</f>
        <v>66.34</v>
      </c>
      <c r="BH52" s="37">
        <f>SUMPRODUCT(($BB$5:$BB51=BH$1)*($AY$5:$AY51))</f>
        <v>69.240000000000009</v>
      </c>
      <c r="BI52" s="37">
        <f>SUMPRODUCT(($BB$5:$BB51=BI$1)*($AY$5:$AY51))</f>
        <v>70.22</v>
      </c>
      <c r="BJ52" s="37">
        <f>SUMPRODUCT(($BB$5:$BB51=BJ$1)*($AY$5:$AY51))</f>
        <v>68.150000000000006</v>
      </c>
      <c r="BK52" s="37">
        <f>SUMPRODUCT(($BB$5:$BB51=BK$1)*($AY$5:$AY51))</f>
        <v>66.83</v>
      </c>
      <c r="BL52" s="37">
        <f>SUMPRODUCT(($BB$5:$BB51=BL$1)*($AY$5:$AY51))</f>
        <v>65.86</v>
      </c>
      <c r="BM52" s="37">
        <f>SUMPRODUCT(($BB$5:$BB51=BM$1)*($AY$5:$AY51))</f>
        <v>64.359999999999985</v>
      </c>
      <c r="BN52" s="37">
        <f>SUMPRODUCT(($BB$5:$BB51=BN$1)*($AY$5:$AY51))</f>
        <v>67</v>
      </c>
      <c r="BO52" s="37">
        <f>SUMPRODUCT(($BB$5:$BB51=BO$1)*($AY$5:$AY51))</f>
        <v>65.930000000000007</v>
      </c>
      <c r="BP52" s="37">
        <f>SUMPRODUCT(($BB$5:$BB51=BP$1)*($AY$5:$AY51))</f>
        <v>55.620000000000005</v>
      </c>
      <c r="BQ52" s="37">
        <f>SUMPRODUCT(($BB$5:$BB51=BQ$1)*($AY$5:$AY51))</f>
        <v>39.93</v>
      </c>
      <c r="BR52" s="37">
        <f>SUMPRODUCT(($BB$5:$BB51=BR$1)*($AY$5:$AY51))</f>
        <v>0</v>
      </c>
      <c r="BS52" s="37">
        <f>SUMPRODUCT(($BB$5:$BB51=BS$1)*($AY$5:$AY51))</f>
        <v>0</v>
      </c>
      <c r="BT52" s="37">
        <f>SUMPRODUCT(($BB$5:$BB51=BT$1)*($AY$5:$AY51))</f>
        <v>0</v>
      </c>
      <c r="BU52" s="37">
        <f>SUMPRODUCT(($BB$5:$BB51=BU$1)*($AY$5:$AY51))</f>
        <v>0</v>
      </c>
    </row>
    <row r="53" spans="1:73" x14ac:dyDescent="0.25">
      <c r="A53" s="1">
        <v>95290536</v>
      </c>
      <c r="B53" s="2" t="s">
        <v>86</v>
      </c>
      <c r="C53" s="2" t="s">
        <v>318</v>
      </c>
      <c r="D53" s="2" t="s">
        <v>87</v>
      </c>
      <c r="E53" s="3" t="s">
        <v>41</v>
      </c>
      <c r="F53" s="3">
        <v>42377</v>
      </c>
      <c r="G53" s="4" t="s">
        <v>91</v>
      </c>
      <c r="H53" s="38">
        <f t="shared" si="2"/>
        <v>2</v>
      </c>
      <c r="I53" s="2" t="s">
        <v>319</v>
      </c>
      <c r="J53" s="1">
        <v>10</v>
      </c>
      <c r="K53" s="1" t="s">
        <v>422</v>
      </c>
      <c r="L53" s="1">
        <v>10</v>
      </c>
      <c r="M53" s="2" t="s">
        <v>70</v>
      </c>
      <c r="N53" s="2" t="s">
        <v>71</v>
      </c>
      <c r="O53" s="1">
        <v>852</v>
      </c>
      <c r="P53" s="1">
        <v>852</v>
      </c>
      <c r="Q53" s="1">
        <v>48</v>
      </c>
      <c r="R53" s="3">
        <v>42361</v>
      </c>
      <c r="S53" s="2" t="s">
        <v>45</v>
      </c>
      <c r="T53" s="3">
        <v>42380</v>
      </c>
      <c r="U53" s="3" t="s">
        <v>41</v>
      </c>
      <c r="V53" s="2" t="s">
        <v>42</v>
      </c>
      <c r="W53" s="2" t="s">
        <v>320</v>
      </c>
      <c r="X53" s="3">
        <v>42358</v>
      </c>
      <c r="Y53" s="5">
        <v>42370</v>
      </c>
      <c r="Z53" s="2" t="s">
        <v>321</v>
      </c>
      <c r="AA53" s="2" t="s">
        <v>44</v>
      </c>
      <c r="AB53" s="2" t="s">
        <v>58</v>
      </c>
      <c r="AC53" s="1">
        <v>384665</v>
      </c>
      <c r="AD53" s="2" t="s">
        <v>322</v>
      </c>
      <c r="AE53" s="2" t="s">
        <v>95</v>
      </c>
      <c r="AF53" s="1">
        <v>4503637633</v>
      </c>
      <c r="AG53" s="1">
        <v>10</v>
      </c>
      <c r="AH53" s="1">
        <v>852</v>
      </c>
      <c r="AI53" s="2" t="s">
        <v>45</v>
      </c>
      <c r="AJ53" s="3" t="s">
        <v>41</v>
      </c>
      <c r="AK53" s="3">
        <v>42358</v>
      </c>
      <c r="AL53" s="3">
        <v>42388</v>
      </c>
      <c r="AM53" s="3">
        <v>42361</v>
      </c>
      <c r="AN53" s="3">
        <v>42370</v>
      </c>
      <c r="AO53" s="9">
        <v>5</v>
      </c>
      <c r="AP53" s="3">
        <v>42378</v>
      </c>
      <c r="AQ53" s="3">
        <v>42358</v>
      </c>
      <c r="AR53" s="3" t="s">
        <v>41</v>
      </c>
      <c r="AS53" s="3" t="s">
        <v>392</v>
      </c>
      <c r="AT53" s="3" t="s">
        <v>41</v>
      </c>
      <c r="AU53" s="3">
        <v>42355</v>
      </c>
      <c r="AV53" s="3" t="s">
        <v>390</v>
      </c>
      <c r="AW53" s="15" t="s">
        <v>41</v>
      </c>
      <c r="AX53" s="3" t="s">
        <v>41</v>
      </c>
      <c r="AY53" s="17">
        <v>3.45</v>
      </c>
      <c r="AZ53" s="2" t="s">
        <v>59</v>
      </c>
      <c r="BB53" s="30">
        <f t="array" ref="BB53">IF(AW53="",MIN((IF($BD53:$BU53+AY53&lt;$BX$1,1,9^9)*($BD$1:$BU$1))),
INT(IF(SUMIF($AW$4:AW52,AW53,$AY$4:AY52)&gt;$BX$1,MAX($BB$4:BB52,)+1,
IF(SUMIF($BB$4:BB52,BB52,$AY$4:AY52)+SUMIF($AW$4:AW109,AW53,$AY$4:AY109)-SUMIF($AW$4:AW52,AW53,$AY$4:AY52)&gt;$BX$1,MAX($BB$4:BB52,)+1,BB52
))))</f>
        <v>2</v>
      </c>
      <c r="BD53" s="37">
        <f>SUMPRODUCT(($BB$5:$BB52=BD$1)*($AY$5:$AY52))</f>
        <v>68.28</v>
      </c>
      <c r="BE53" s="37">
        <f>SUMPRODUCT(($BB$5:$BB52=BE$1)*($AY$5:$AY52))</f>
        <v>66.569999999999993</v>
      </c>
      <c r="BF53" s="37">
        <f>SUMPRODUCT(($BB$5:$BB52=BF$1)*($AY$5:$AY52))</f>
        <v>67.8</v>
      </c>
      <c r="BG53" s="37">
        <f>SUMPRODUCT(($BB$5:$BB52=BG$1)*($AY$5:$AY52))</f>
        <v>66.34</v>
      </c>
      <c r="BH53" s="37">
        <f>SUMPRODUCT(($BB$5:$BB52=BH$1)*($AY$5:$AY52))</f>
        <v>69.240000000000009</v>
      </c>
      <c r="BI53" s="37">
        <f>SUMPRODUCT(($BB$5:$BB52=BI$1)*($AY$5:$AY52))</f>
        <v>70.22</v>
      </c>
      <c r="BJ53" s="37">
        <f>SUMPRODUCT(($BB$5:$BB52=BJ$1)*($AY$5:$AY52))</f>
        <v>68.150000000000006</v>
      </c>
      <c r="BK53" s="37">
        <f>SUMPRODUCT(($BB$5:$BB52=BK$1)*($AY$5:$AY52))</f>
        <v>66.83</v>
      </c>
      <c r="BL53" s="37">
        <f>SUMPRODUCT(($BB$5:$BB52=BL$1)*($AY$5:$AY52))</f>
        <v>65.86</v>
      </c>
      <c r="BM53" s="37">
        <f>SUMPRODUCT(($BB$5:$BB52=BM$1)*($AY$5:$AY52))</f>
        <v>64.359999999999985</v>
      </c>
      <c r="BN53" s="37">
        <f>SUMPRODUCT(($BB$5:$BB52=BN$1)*($AY$5:$AY52))</f>
        <v>67</v>
      </c>
      <c r="BO53" s="37">
        <f>SUMPRODUCT(($BB$5:$BB52=BO$1)*($AY$5:$AY52))</f>
        <v>65.930000000000007</v>
      </c>
      <c r="BP53" s="37">
        <f>SUMPRODUCT(($BB$5:$BB52=BP$1)*($AY$5:$AY52))</f>
        <v>55.620000000000005</v>
      </c>
      <c r="BQ53" s="37">
        <f>SUMPRODUCT(($BB$5:$BB52=BQ$1)*($AY$5:$AY52))</f>
        <v>39.93</v>
      </c>
      <c r="BR53" s="37">
        <f>SUMPRODUCT(($BB$5:$BB52=BR$1)*($AY$5:$AY52))</f>
        <v>0</v>
      </c>
      <c r="BS53" s="37">
        <f>SUMPRODUCT(($BB$5:$BB52=BS$1)*($AY$5:$AY52))</f>
        <v>0</v>
      </c>
      <c r="BT53" s="37">
        <f>SUMPRODUCT(($BB$5:$BB52=BT$1)*($AY$5:$AY52))</f>
        <v>0</v>
      </c>
      <c r="BU53" s="37">
        <f>SUMPRODUCT(($BB$5:$BB52=BU$1)*($AY$5:$AY52))</f>
        <v>0</v>
      </c>
    </row>
    <row r="54" spans="1:73" x14ac:dyDescent="0.25">
      <c r="A54" s="1">
        <v>95959805</v>
      </c>
      <c r="B54" s="2" t="s">
        <v>86</v>
      </c>
      <c r="C54" s="2" t="s">
        <v>362</v>
      </c>
      <c r="D54" s="2" t="s">
        <v>87</v>
      </c>
      <c r="E54" s="3" t="s">
        <v>41</v>
      </c>
      <c r="F54" s="3">
        <v>42383</v>
      </c>
      <c r="G54" s="4" t="s">
        <v>91</v>
      </c>
      <c r="H54" s="38">
        <f t="shared" si="2"/>
        <v>4</v>
      </c>
      <c r="I54" s="2" t="s">
        <v>380</v>
      </c>
      <c r="J54" s="1">
        <v>10</v>
      </c>
      <c r="K54" s="1" t="s">
        <v>400</v>
      </c>
      <c r="L54" s="1">
        <v>10</v>
      </c>
      <c r="M54" s="2" t="s">
        <v>381</v>
      </c>
      <c r="N54" s="2" t="s">
        <v>80</v>
      </c>
      <c r="O54" s="1">
        <v>1040</v>
      </c>
      <c r="P54" s="1">
        <v>1040</v>
      </c>
      <c r="Q54" s="1">
        <v>40</v>
      </c>
      <c r="R54" s="3" t="s">
        <v>41</v>
      </c>
      <c r="S54" s="2" t="s">
        <v>45</v>
      </c>
      <c r="T54" s="3">
        <v>42382</v>
      </c>
      <c r="U54" s="3" t="s">
        <v>41</v>
      </c>
      <c r="V54" s="2" t="s">
        <v>42</v>
      </c>
      <c r="W54" s="2" t="s">
        <v>382</v>
      </c>
      <c r="X54" s="3">
        <v>42389</v>
      </c>
      <c r="Y54" s="5">
        <v>42401</v>
      </c>
      <c r="Z54" s="2" t="s">
        <v>41</v>
      </c>
      <c r="AA54" s="2" t="s">
        <v>44</v>
      </c>
      <c r="AB54" s="2" t="s">
        <v>43</v>
      </c>
      <c r="AC54" s="1">
        <v>223116</v>
      </c>
      <c r="AD54" s="2" t="s">
        <v>366</v>
      </c>
      <c r="AE54" s="2" t="s">
        <v>92</v>
      </c>
      <c r="AF54" s="1">
        <v>4503674545</v>
      </c>
      <c r="AG54" s="1">
        <v>10</v>
      </c>
      <c r="AH54" s="1">
        <v>1040</v>
      </c>
      <c r="AI54" s="2" t="s">
        <v>45</v>
      </c>
      <c r="AJ54" s="3" t="s">
        <v>41</v>
      </c>
      <c r="AK54" s="3">
        <v>42389</v>
      </c>
      <c r="AL54" s="3">
        <v>42419</v>
      </c>
      <c r="AM54" s="3">
        <v>42365</v>
      </c>
      <c r="AN54" s="3">
        <v>42372</v>
      </c>
      <c r="AO54" s="9">
        <v>7</v>
      </c>
      <c r="AP54" s="3">
        <v>42384</v>
      </c>
      <c r="AQ54" s="3">
        <v>42393</v>
      </c>
      <c r="AR54" s="3" t="s">
        <v>41</v>
      </c>
      <c r="AS54" s="3" t="s">
        <v>389</v>
      </c>
      <c r="AT54" s="3" t="s">
        <v>41</v>
      </c>
      <c r="AU54" s="3" t="s">
        <v>41</v>
      </c>
      <c r="AV54" s="3" t="s">
        <v>390</v>
      </c>
      <c r="AW54" s="15" t="s">
        <v>41</v>
      </c>
      <c r="AX54" s="3" t="s">
        <v>41</v>
      </c>
      <c r="AY54" s="17">
        <v>3.36</v>
      </c>
      <c r="AZ54" s="2" t="s">
        <v>52</v>
      </c>
      <c r="BB54" s="30">
        <f t="array" ref="BB54">IF(AW54="",MIN((IF($BD54:$BU54+AY54&lt;$BX$1,1,9^9)*($BD$1:$BU$1))),
INT(IF(SUMIF($AW$4:AW53,AW54,$AY$4:AY53)&gt;$BX$1,MAX($BB$4:BB53,)+1,
IF(SUMIF($BB$4:BB53,BB53,$AY$4:AY53)+SUMIF($AW$4:AW110,AW54,$AY$4:AY110)-SUMIF($AW$4:AW53,AW54,$AY$4:AY53)&gt;$BX$1,MAX($BB$4:BB53,)+1,BB53
))))</f>
        <v>4</v>
      </c>
      <c r="BD54" s="37">
        <f>SUMPRODUCT(($BB$5:$BB53=BD$1)*($AY$5:$AY53))</f>
        <v>68.28</v>
      </c>
      <c r="BE54" s="37">
        <f>SUMPRODUCT(($BB$5:$BB53=BE$1)*($AY$5:$AY53))</f>
        <v>70.02</v>
      </c>
      <c r="BF54" s="37">
        <f>SUMPRODUCT(($BB$5:$BB53=BF$1)*($AY$5:$AY53))</f>
        <v>67.8</v>
      </c>
      <c r="BG54" s="37">
        <f>SUMPRODUCT(($BB$5:$BB53=BG$1)*($AY$5:$AY53))</f>
        <v>66.34</v>
      </c>
      <c r="BH54" s="37">
        <f>SUMPRODUCT(($BB$5:$BB53=BH$1)*($AY$5:$AY53))</f>
        <v>69.240000000000009</v>
      </c>
      <c r="BI54" s="37">
        <f>SUMPRODUCT(($BB$5:$BB53=BI$1)*($AY$5:$AY53))</f>
        <v>70.22</v>
      </c>
      <c r="BJ54" s="37">
        <f>SUMPRODUCT(($BB$5:$BB53=BJ$1)*($AY$5:$AY53))</f>
        <v>68.150000000000006</v>
      </c>
      <c r="BK54" s="37">
        <f>SUMPRODUCT(($BB$5:$BB53=BK$1)*($AY$5:$AY53))</f>
        <v>66.83</v>
      </c>
      <c r="BL54" s="37">
        <f>SUMPRODUCT(($BB$5:$BB53=BL$1)*($AY$5:$AY53))</f>
        <v>65.86</v>
      </c>
      <c r="BM54" s="37">
        <f>SUMPRODUCT(($BB$5:$BB53=BM$1)*($AY$5:$AY53))</f>
        <v>64.359999999999985</v>
      </c>
      <c r="BN54" s="37">
        <f>SUMPRODUCT(($BB$5:$BB53=BN$1)*($AY$5:$AY53))</f>
        <v>67</v>
      </c>
      <c r="BO54" s="37">
        <f>SUMPRODUCT(($BB$5:$BB53=BO$1)*($AY$5:$AY53))</f>
        <v>65.930000000000007</v>
      </c>
      <c r="BP54" s="37">
        <f>SUMPRODUCT(($BB$5:$BB53=BP$1)*($AY$5:$AY53))</f>
        <v>55.620000000000005</v>
      </c>
      <c r="BQ54" s="37">
        <f>SUMPRODUCT(($BB$5:$BB53=BQ$1)*($AY$5:$AY53))</f>
        <v>39.93</v>
      </c>
      <c r="BR54" s="37">
        <f>SUMPRODUCT(($BB$5:$BB53=BR$1)*($AY$5:$AY53))</f>
        <v>0</v>
      </c>
      <c r="BS54" s="37">
        <f>SUMPRODUCT(($BB$5:$BB53=BS$1)*($AY$5:$AY53))</f>
        <v>0</v>
      </c>
      <c r="BT54" s="37">
        <f>SUMPRODUCT(($BB$5:$BB53=BT$1)*($AY$5:$AY53))</f>
        <v>0</v>
      </c>
      <c r="BU54" s="37">
        <f>SUMPRODUCT(($BB$5:$BB53=BU$1)*($AY$5:$AY53))</f>
        <v>0</v>
      </c>
    </row>
    <row r="55" spans="1:73" x14ac:dyDescent="0.25">
      <c r="A55" s="1">
        <v>95959334</v>
      </c>
      <c r="B55" s="2" t="s">
        <v>86</v>
      </c>
      <c r="C55" s="2" t="s">
        <v>362</v>
      </c>
      <c r="D55" s="2" t="s">
        <v>87</v>
      </c>
      <c r="E55" s="3" t="s">
        <v>41</v>
      </c>
      <c r="F55" s="3">
        <v>42383</v>
      </c>
      <c r="G55" s="4" t="s">
        <v>91</v>
      </c>
      <c r="H55" s="38">
        <f t="shared" si="2"/>
        <v>8</v>
      </c>
      <c r="I55" s="2" t="s">
        <v>363</v>
      </c>
      <c r="J55" s="1">
        <v>10</v>
      </c>
      <c r="K55" s="1" t="s">
        <v>410</v>
      </c>
      <c r="L55" s="1">
        <v>10</v>
      </c>
      <c r="M55" s="2" t="s">
        <v>364</v>
      </c>
      <c r="N55" s="2" t="s">
        <v>66</v>
      </c>
      <c r="O55" s="1">
        <v>1074</v>
      </c>
      <c r="P55" s="1">
        <v>1074</v>
      </c>
      <c r="Q55" s="1">
        <v>39</v>
      </c>
      <c r="R55" s="3" t="s">
        <v>41</v>
      </c>
      <c r="S55" s="2" t="s">
        <v>45</v>
      </c>
      <c r="T55" s="3">
        <v>42382</v>
      </c>
      <c r="U55" s="3" t="s">
        <v>41</v>
      </c>
      <c r="V55" s="2" t="s">
        <v>42</v>
      </c>
      <c r="W55" s="2" t="s">
        <v>365</v>
      </c>
      <c r="X55" s="3">
        <v>42389</v>
      </c>
      <c r="Y55" s="5">
        <v>42401</v>
      </c>
      <c r="Z55" s="2" t="s">
        <v>41</v>
      </c>
      <c r="AA55" s="2" t="s">
        <v>44</v>
      </c>
      <c r="AB55" s="2" t="s">
        <v>43</v>
      </c>
      <c r="AC55" s="1">
        <v>223116</v>
      </c>
      <c r="AD55" s="2" t="s">
        <v>366</v>
      </c>
      <c r="AE55" s="2" t="s">
        <v>92</v>
      </c>
      <c r="AF55" s="1">
        <v>4503699281</v>
      </c>
      <c r="AG55" s="1">
        <v>10</v>
      </c>
      <c r="AH55" s="1">
        <v>1074</v>
      </c>
      <c r="AI55" s="2" t="s">
        <v>45</v>
      </c>
      <c r="AJ55" s="3" t="s">
        <v>41</v>
      </c>
      <c r="AK55" s="3">
        <v>42389</v>
      </c>
      <c r="AL55" s="3">
        <v>42419</v>
      </c>
      <c r="AM55" s="3">
        <v>42365</v>
      </c>
      <c r="AN55" s="3">
        <v>42372</v>
      </c>
      <c r="AO55" s="9">
        <v>7</v>
      </c>
      <c r="AP55" s="3">
        <v>42384</v>
      </c>
      <c r="AQ55" s="3">
        <v>42393</v>
      </c>
      <c r="AR55" s="3" t="s">
        <v>41</v>
      </c>
      <c r="AS55" s="3" t="s">
        <v>392</v>
      </c>
      <c r="AT55" s="3" t="s">
        <v>41</v>
      </c>
      <c r="AU55" s="3" t="s">
        <v>41</v>
      </c>
      <c r="AV55" s="3" t="s">
        <v>393</v>
      </c>
      <c r="AW55" s="15" t="s">
        <v>41</v>
      </c>
      <c r="AX55" s="3" t="s">
        <v>41</v>
      </c>
      <c r="AY55" s="17">
        <v>3.28</v>
      </c>
      <c r="AZ55" s="2" t="s">
        <v>52</v>
      </c>
      <c r="BB55" s="30">
        <f t="array" ref="BB55">IF(AW55="",MIN((IF($BD55:$BU55+AY55&lt;$BX$1,1,9^9)*($BD$1:$BU$1))),
INT(IF(SUMIF($AW$4:AW54,AW55,$AY$4:AY54)&gt;$BX$1,MAX($BB$4:BB54,)+1,
IF(SUMIF($BB$4:BB54,BB54,$AY$4:AY54)+SUMIF($AW$4:AW111,AW55,$AY$4:AY111)-SUMIF($AW$4:AW54,AW55,$AY$4:AY54)&gt;$BX$1,MAX($BB$4:BB54,)+1,BB54
))))</f>
        <v>8</v>
      </c>
      <c r="BD55" s="37">
        <f>SUMPRODUCT(($BB$5:$BB54=BD$1)*($AY$5:$AY54))</f>
        <v>68.28</v>
      </c>
      <c r="BE55" s="37">
        <f>SUMPRODUCT(($BB$5:$BB54=BE$1)*($AY$5:$AY54))</f>
        <v>70.02</v>
      </c>
      <c r="BF55" s="37">
        <f>SUMPRODUCT(($BB$5:$BB54=BF$1)*($AY$5:$AY54))</f>
        <v>67.8</v>
      </c>
      <c r="BG55" s="37">
        <f>SUMPRODUCT(($BB$5:$BB54=BG$1)*($AY$5:$AY54))</f>
        <v>69.7</v>
      </c>
      <c r="BH55" s="37">
        <f>SUMPRODUCT(($BB$5:$BB54=BH$1)*($AY$5:$AY54))</f>
        <v>69.240000000000009</v>
      </c>
      <c r="BI55" s="37">
        <f>SUMPRODUCT(($BB$5:$BB54=BI$1)*($AY$5:$AY54))</f>
        <v>70.22</v>
      </c>
      <c r="BJ55" s="37">
        <f>SUMPRODUCT(($BB$5:$BB54=BJ$1)*($AY$5:$AY54))</f>
        <v>68.150000000000006</v>
      </c>
      <c r="BK55" s="37">
        <f>SUMPRODUCT(($BB$5:$BB54=BK$1)*($AY$5:$AY54))</f>
        <v>66.83</v>
      </c>
      <c r="BL55" s="37">
        <f>SUMPRODUCT(($BB$5:$BB54=BL$1)*($AY$5:$AY54))</f>
        <v>65.86</v>
      </c>
      <c r="BM55" s="37">
        <f>SUMPRODUCT(($BB$5:$BB54=BM$1)*($AY$5:$AY54))</f>
        <v>64.359999999999985</v>
      </c>
      <c r="BN55" s="37">
        <f>SUMPRODUCT(($BB$5:$BB54=BN$1)*($AY$5:$AY54))</f>
        <v>67</v>
      </c>
      <c r="BO55" s="37">
        <f>SUMPRODUCT(($BB$5:$BB54=BO$1)*($AY$5:$AY54))</f>
        <v>65.930000000000007</v>
      </c>
      <c r="BP55" s="37">
        <f>SUMPRODUCT(($BB$5:$BB54=BP$1)*($AY$5:$AY54))</f>
        <v>55.620000000000005</v>
      </c>
      <c r="BQ55" s="37">
        <f>SUMPRODUCT(($BB$5:$BB54=BQ$1)*($AY$5:$AY54))</f>
        <v>39.93</v>
      </c>
      <c r="BR55" s="37">
        <f>SUMPRODUCT(($BB$5:$BB54=BR$1)*($AY$5:$AY54))</f>
        <v>0</v>
      </c>
      <c r="BS55" s="37">
        <f>SUMPRODUCT(($BB$5:$BB54=BS$1)*($AY$5:$AY54))</f>
        <v>0</v>
      </c>
      <c r="BT55" s="37">
        <f>SUMPRODUCT(($BB$5:$BB54=BT$1)*($AY$5:$AY54))</f>
        <v>0</v>
      </c>
      <c r="BU55" s="37">
        <f>SUMPRODUCT(($BB$5:$BB54=BU$1)*($AY$5:$AY54))</f>
        <v>0</v>
      </c>
    </row>
    <row r="56" spans="1:73" x14ac:dyDescent="0.25">
      <c r="A56" s="1">
        <v>95198136</v>
      </c>
      <c r="B56" s="2" t="s">
        <v>86</v>
      </c>
      <c r="C56" s="2" t="s">
        <v>288</v>
      </c>
      <c r="D56" s="2" t="s">
        <v>87</v>
      </c>
      <c r="E56" s="3" t="s">
        <v>41</v>
      </c>
      <c r="F56" s="3">
        <v>42377</v>
      </c>
      <c r="G56" s="4" t="s">
        <v>91</v>
      </c>
      <c r="H56" s="38">
        <f t="shared" si="2"/>
        <v>9</v>
      </c>
      <c r="I56" s="2" t="s">
        <v>289</v>
      </c>
      <c r="J56" s="1">
        <v>10</v>
      </c>
      <c r="K56" s="1" t="s">
        <v>397</v>
      </c>
      <c r="L56" s="1">
        <v>10</v>
      </c>
      <c r="M56" s="2" t="s">
        <v>290</v>
      </c>
      <c r="N56" s="2" t="s">
        <v>291</v>
      </c>
      <c r="O56" s="1">
        <v>1464</v>
      </c>
      <c r="P56" s="1">
        <v>1464</v>
      </c>
      <c r="Q56" s="1">
        <v>51</v>
      </c>
      <c r="R56" s="3">
        <v>42358</v>
      </c>
      <c r="S56" s="2" t="s">
        <v>45</v>
      </c>
      <c r="T56" s="3">
        <v>42376</v>
      </c>
      <c r="U56" s="3">
        <v>42358</v>
      </c>
      <c r="V56" s="2" t="s">
        <v>42</v>
      </c>
      <c r="W56" s="2" t="s">
        <v>292</v>
      </c>
      <c r="X56" s="3">
        <v>42358</v>
      </c>
      <c r="Y56" s="5">
        <v>42370</v>
      </c>
      <c r="Z56" s="2" t="s">
        <v>41</v>
      </c>
      <c r="AA56" s="2" t="s">
        <v>44</v>
      </c>
      <c r="AB56" s="2" t="s">
        <v>43</v>
      </c>
      <c r="AC56" s="1">
        <v>223116</v>
      </c>
      <c r="AD56" s="2" t="s">
        <v>293</v>
      </c>
      <c r="AE56" s="2" t="s">
        <v>92</v>
      </c>
      <c r="AF56" s="1">
        <v>4503674782</v>
      </c>
      <c r="AG56" s="1">
        <v>10</v>
      </c>
      <c r="AH56" s="1">
        <v>1464</v>
      </c>
      <c r="AI56" s="2" t="s">
        <v>45</v>
      </c>
      <c r="AJ56" s="3" t="s">
        <v>41</v>
      </c>
      <c r="AK56" s="3">
        <v>42358</v>
      </c>
      <c r="AL56" s="3">
        <v>42388</v>
      </c>
      <c r="AM56" s="3">
        <v>42358</v>
      </c>
      <c r="AN56" s="3">
        <v>42370</v>
      </c>
      <c r="AO56" s="9">
        <v>5</v>
      </c>
      <c r="AP56" s="3">
        <v>42378</v>
      </c>
      <c r="AQ56" s="3">
        <v>42358</v>
      </c>
      <c r="AR56" s="3" t="s">
        <v>41</v>
      </c>
      <c r="AS56" s="3" t="s">
        <v>392</v>
      </c>
      <c r="AT56" s="3" t="s">
        <v>41</v>
      </c>
      <c r="AU56" s="3" t="s">
        <v>41</v>
      </c>
      <c r="AV56" s="3" t="s">
        <v>393</v>
      </c>
      <c r="AW56" s="15" t="s">
        <v>41</v>
      </c>
      <c r="AX56" s="3" t="s">
        <v>41</v>
      </c>
      <c r="AY56" s="17">
        <v>3.14</v>
      </c>
      <c r="AZ56" s="2" t="s">
        <v>52</v>
      </c>
      <c r="BB56" s="30">
        <f t="array" ref="BB56">IF(AW56="",MIN((IF($BD56:$BU56+AY56&lt;$BX$1,1,9^9)*($BD$1:$BU$1))),
INT(IF(SUMIF($AW$4:AW55,AW56,$AY$4:AY55)&gt;$BX$1,MAX($BB$4:BB55,)+1,
IF(SUMIF($BB$4:BB55,BB55,$AY$4:AY55)+SUMIF($AW$4:AW112,AW56,$AY$4:AY112)-SUMIF($AW$4:AW55,AW56,$AY$4:AY55)&gt;$BX$1,MAX($BB$4:BB55,)+1,BB55
))))</f>
        <v>9</v>
      </c>
      <c r="BD56" s="37">
        <f>SUMPRODUCT(($BB$5:$BB55=BD$1)*($AY$5:$AY55))</f>
        <v>68.28</v>
      </c>
      <c r="BE56" s="37">
        <f>SUMPRODUCT(($BB$5:$BB55=BE$1)*($AY$5:$AY55))</f>
        <v>70.02</v>
      </c>
      <c r="BF56" s="37">
        <f>SUMPRODUCT(($BB$5:$BB55=BF$1)*($AY$5:$AY55))</f>
        <v>67.8</v>
      </c>
      <c r="BG56" s="37">
        <f>SUMPRODUCT(($BB$5:$BB55=BG$1)*($AY$5:$AY55))</f>
        <v>69.7</v>
      </c>
      <c r="BH56" s="37">
        <f>SUMPRODUCT(($BB$5:$BB55=BH$1)*($AY$5:$AY55))</f>
        <v>69.240000000000009</v>
      </c>
      <c r="BI56" s="37">
        <f>SUMPRODUCT(($BB$5:$BB55=BI$1)*($AY$5:$AY55))</f>
        <v>70.22</v>
      </c>
      <c r="BJ56" s="37">
        <f>SUMPRODUCT(($BB$5:$BB55=BJ$1)*($AY$5:$AY55))</f>
        <v>68.150000000000006</v>
      </c>
      <c r="BK56" s="37">
        <f>SUMPRODUCT(($BB$5:$BB55=BK$1)*($AY$5:$AY55))</f>
        <v>70.11</v>
      </c>
      <c r="BL56" s="37">
        <f>SUMPRODUCT(($BB$5:$BB55=BL$1)*($AY$5:$AY55))</f>
        <v>65.86</v>
      </c>
      <c r="BM56" s="37">
        <f>SUMPRODUCT(($BB$5:$BB55=BM$1)*($AY$5:$AY55))</f>
        <v>64.359999999999985</v>
      </c>
      <c r="BN56" s="37">
        <f>SUMPRODUCT(($BB$5:$BB55=BN$1)*($AY$5:$AY55))</f>
        <v>67</v>
      </c>
      <c r="BO56" s="37">
        <f>SUMPRODUCT(($BB$5:$BB55=BO$1)*($AY$5:$AY55))</f>
        <v>65.930000000000007</v>
      </c>
      <c r="BP56" s="37">
        <f>SUMPRODUCT(($BB$5:$BB55=BP$1)*($AY$5:$AY55))</f>
        <v>55.620000000000005</v>
      </c>
      <c r="BQ56" s="37">
        <f>SUMPRODUCT(($BB$5:$BB55=BQ$1)*($AY$5:$AY55))</f>
        <v>39.93</v>
      </c>
      <c r="BR56" s="37">
        <f>SUMPRODUCT(($BB$5:$BB55=BR$1)*($AY$5:$AY55))</f>
        <v>0</v>
      </c>
      <c r="BS56" s="37">
        <f>SUMPRODUCT(($BB$5:$BB55=BS$1)*($AY$5:$AY55))</f>
        <v>0</v>
      </c>
      <c r="BT56" s="37">
        <f>SUMPRODUCT(($BB$5:$BB55=BT$1)*($AY$5:$AY55))</f>
        <v>0</v>
      </c>
      <c r="BU56" s="37">
        <f>SUMPRODUCT(($BB$5:$BB55=BU$1)*($AY$5:$AY55))</f>
        <v>0</v>
      </c>
    </row>
    <row r="57" spans="1:73" x14ac:dyDescent="0.25">
      <c r="A57" s="1">
        <v>94101999</v>
      </c>
      <c r="B57" s="2" t="s">
        <v>86</v>
      </c>
      <c r="C57" s="2" t="s">
        <v>251</v>
      </c>
      <c r="D57" s="2" t="s">
        <v>87</v>
      </c>
      <c r="E57" s="3">
        <v>42339</v>
      </c>
      <c r="F57" s="3">
        <v>42377</v>
      </c>
      <c r="G57" s="4" t="s">
        <v>91</v>
      </c>
      <c r="H57" s="38">
        <f t="shared" si="2"/>
        <v>10</v>
      </c>
      <c r="I57" s="2" t="s">
        <v>253</v>
      </c>
      <c r="J57" s="1">
        <v>10</v>
      </c>
      <c r="K57" s="1" t="s">
        <v>398</v>
      </c>
      <c r="L57" s="1">
        <v>10</v>
      </c>
      <c r="M57" s="2" t="s">
        <v>254</v>
      </c>
      <c r="N57" s="2" t="s">
        <v>255</v>
      </c>
      <c r="O57" s="1">
        <v>800</v>
      </c>
      <c r="P57" s="1">
        <v>800</v>
      </c>
      <c r="Q57" s="1">
        <v>50</v>
      </c>
      <c r="R57" s="3">
        <v>42334</v>
      </c>
      <c r="S57" s="2" t="s">
        <v>45</v>
      </c>
      <c r="T57" s="3">
        <v>42370</v>
      </c>
      <c r="U57" s="3">
        <v>42334</v>
      </c>
      <c r="V57" s="2" t="s">
        <v>42</v>
      </c>
      <c r="W57" s="2" t="s">
        <v>256</v>
      </c>
      <c r="X57" s="3">
        <v>42358</v>
      </c>
      <c r="Y57" s="5">
        <v>42370</v>
      </c>
      <c r="Z57" s="2" t="s">
        <v>257</v>
      </c>
      <c r="AA57" s="2" t="s">
        <v>44</v>
      </c>
      <c r="AB57" s="2" t="s">
        <v>43</v>
      </c>
      <c r="AC57" s="1">
        <v>223116</v>
      </c>
      <c r="AD57" s="2" t="s">
        <v>252</v>
      </c>
      <c r="AE57" s="2" t="s">
        <v>93</v>
      </c>
      <c r="AF57" s="1">
        <v>4503699906</v>
      </c>
      <c r="AG57" s="1">
        <v>10</v>
      </c>
      <c r="AH57" s="1">
        <v>800</v>
      </c>
      <c r="AI57" s="2" t="s">
        <v>45</v>
      </c>
      <c r="AJ57" s="3" t="s">
        <v>41</v>
      </c>
      <c r="AK57" s="3">
        <v>42358</v>
      </c>
      <c r="AL57" s="3">
        <v>42388</v>
      </c>
      <c r="AM57" s="3">
        <v>42334</v>
      </c>
      <c r="AN57" s="3">
        <v>42370</v>
      </c>
      <c r="AO57" s="9">
        <v>5</v>
      </c>
      <c r="AP57" s="3">
        <v>42378</v>
      </c>
      <c r="AQ57" s="3">
        <v>42393</v>
      </c>
      <c r="AR57" s="3" t="s">
        <v>41</v>
      </c>
      <c r="AS57" s="3" t="s">
        <v>391</v>
      </c>
      <c r="AT57" s="3" t="s">
        <v>41</v>
      </c>
      <c r="AU57" s="3" t="s">
        <v>41</v>
      </c>
      <c r="AV57" s="3" t="s">
        <v>390</v>
      </c>
      <c r="AW57" s="15" t="s">
        <v>41</v>
      </c>
      <c r="AX57" s="3">
        <v>42338</v>
      </c>
      <c r="AY57" s="17">
        <v>3.12</v>
      </c>
      <c r="AZ57" s="2" t="s">
        <v>61</v>
      </c>
      <c r="BB57" s="30">
        <f t="array" ref="BB57">IF(AW57="",MIN((IF($BD57:$BU57+AY57&lt;$BX$1,1,9^9)*($BD$1:$BU$1))),
INT(IF(SUMIF($AW$4:AW56,AW57,$AY$4:AY56)&gt;$BX$1,MAX($BB$4:BB56,)+1,
IF(SUMIF($BB$4:BB56,BB56,$AY$4:AY56)+SUMIF($AW$4:AW113,AW57,$AY$4:AY113)-SUMIF($AW$4:AW56,AW57,$AY$4:AY56)&gt;$BX$1,MAX($BB$4:BB56,)+1,BB56
))))</f>
        <v>10</v>
      </c>
      <c r="BD57" s="37">
        <f>SUMPRODUCT(($BB$5:$BB56=BD$1)*($AY$5:$AY56))</f>
        <v>68.28</v>
      </c>
      <c r="BE57" s="37">
        <f>SUMPRODUCT(($BB$5:$BB56=BE$1)*($AY$5:$AY56))</f>
        <v>70.02</v>
      </c>
      <c r="BF57" s="37">
        <f>SUMPRODUCT(($BB$5:$BB56=BF$1)*($AY$5:$AY56))</f>
        <v>67.8</v>
      </c>
      <c r="BG57" s="37">
        <f>SUMPRODUCT(($BB$5:$BB56=BG$1)*($AY$5:$AY56))</f>
        <v>69.7</v>
      </c>
      <c r="BH57" s="37">
        <f>SUMPRODUCT(($BB$5:$BB56=BH$1)*($AY$5:$AY56))</f>
        <v>69.240000000000009</v>
      </c>
      <c r="BI57" s="37">
        <f>SUMPRODUCT(($BB$5:$BB56=BI$1)*($AY$5:$AY56))</f>
        <v>70.22</v>
      </c>
      <c r="BJ57" s="37">
        <f>SUMPRODUCT(($BB$5:$BB56=BJ$1)*($AY$5:$AY56))</f>
        <v>68.150000000000006</v>
      </c>
      <c r="BK57" s="37">
        <f>SUMPRODUCT(($BB$5:$BB56=BK$1)*($AY$5:$AY56))</f>
        <v>70.11</v>
      </c>
      <c r="BL57" s="37">
        <f>SUMPRODUCT(($BB$5:$BB56=BL$1)*($AY$5:$AY56))</f>
        <v>69</v>
      </c>
      <c r="BM57" s="37">
        <f>SUMPRODUCT(($BB$5:$BB56=BM$1)*($AY$5:$AY56))</f>
        <v>64.359999999999985</v>
      </c>
      <c r="BN57" s="37">
        <f>SUMPRODUCT(($BB$5:$BB56=BN$1)*($AY$5:$AY56))</f>
        <v>67</v>
      </c>
      <c r="BO57" s="37">
        <f>SUMPRODUCT(($BB$5:$BB56=BO$1)*($AY$5:$AY56))</f>
        <v>65.930000000000007</v>
      </c>
      <c r="BP57" s="37">
        <f>SUMPRODUCT(($BB$5:$BB56=BP$1)*($AY$5:$AY56))</f>
        <v>55.620000000000005</v>
      </c>
      <c r="BQ57" s="37">
        <f>SUMPRODUCT(($BB$5:$BB56=BQ$1)*($AY$5:$AY56))</f>
        <v>39.93</v>
      </c>
      <c r="BR57" s="37">
        <f>SUMPRODUCT(($BB$5:$BB56=BR$1)*($AY$5:$AY56))</f>
        <v>0</v>
      </c>
      <c r="BS57" s="37">
        <f>SUMPRODUCT(($BB$5:$BB56=BS$1)*($AY$5:$AY56))</f>
        <v>0</v>
      </c>
      <c r="BT57" s="37">
        <f>SUMPRODUCT(($BB$5:$BB56=BT$1)*($AY$5:$AY56))</f>
        <v>0</v>
      </c>
      <c r="BU57" s="37">
        <f>SUMPRODUCT(($BB$5:$BB56=BU$1)*($AY$5:$AY56))</f>
        <v>0</v>
      </c>
    </row>
    <row r="58" spans="1:73" x14ac:dyDescent="0.25">
      <c r="A58" s="1">
        <v>95959626</v>
      </c>
      <c r="B58" s="2" t="s">
        <v>86</v>
      </c>
      <c r="C58" s="2" t="s">
        <v>362</v>
      </c>
      <c r="D58" s="2" t="s">
        <v>87</v>
      </c>
      <c r="E58" s="3" t="s">
        <v>41</v>
      </c>
      <c r="F58" s="3">
        <v>42383</v>
      </c>
      <c r="G58" s="4" t="s">
        <v>91</v>
      </c>
      <c r="H58" s="38">
        <f t="shared" si="2"/>
        <v>10</v>
      </c>
      <c r="I58" s="2" t="s">
        <v>377</v>
      </c>
      <c r="J58" s="1">
        <v>10</v>
      </c>
      <c r="K58" s="1" t="s">
        <v>420</v>
      </c>
      <c r="L58" s="1">
        <v>10</v>
      </c>
      <c r="M58" s="2" t="s">
        <v>378</v>
      </c>
      <c r="N58" s="2" t="s">
        <v>66</v>
      </c>
      <c r="O58" s="1">
        <v>1413</v>
      </c>
      <c r="P58" s="1">
        <v>1413</v>
      </c>
      <c r="Q58" s="1">
        <v>48</v>
      </c>
      <c r="R58" s="3" t="s">
        <v>41</v>
      </c>
      <c r="S58" s="2" t="s">
        <v>45</v>
      </c>
      <c r="T58" s="3">
        <v>42382</v>
      </c>
      <c r="U58" s="3" t="s">
        <v>41</v>
      </c>
      <c r="V58" s="2" t="s">
        <v>42</v>
      </c>
      <c r="W58" s="2" t="s">
        <v>379</v>
      </c>
      <c r="X58" s="3">
        <v>42358</v>
      </c>
      <c r="Y58" s="5">
        <v>42370</v>
      </c>
      <c r="Z58" s="2" t="s">
        <v>41</v>
      </c>
      <c r="AA58" s="2" t="s">
        <v>44</v>
      </c>
      <c r="AB58" s="2" t="s">
        <v>58</v>
      </c>
      <c r="AC58" s="1">
        <v>384665</v>
      </c>
      <c r="AD58" s="2" t="s">
        <v>366</v>
      </c>
      <c r="AE58" s="2" t="s">
        <v>92</v>
      </c>
      <c r="AF58" s="1">
        <v>4503696870</v>
      </c>
      <c r="AG58" s="1">
        <v>100</v>
      </c>
      <c r="AH58" s="1">
        <v>1413</v>
      </c>
      <c r="AI58" s="2" t="s">
        <v>45</v>
      </c>
      <c r="AJ58" s="3" t="s">
        <v>41</v>
      </c>
      <c r="AK58" s="3">
        <v>42358</v>
      </c>
      <c r="AL58" s="3">
        <v>42388</v>
      </c>
      <c r="AM58" s="3">
        <v>42365</v>
      </c>
      <c r="AN58" s="3">
        <v>42372</v>
      </c>
      <c r="AO58" s="9">
        <v>7</v>
      </c>
      <c r="AP58" s="3">
        <v>42384</v>
      </c>
      <c r="AQ58" s="3">
        <v>42358</v>
      </c>
      <c r="AR58" s="3" t="s">
        <v>41</v>
      </c>
      <c r="AS58" s="3" t="s">
        <v>389</v>
      </c>
      <c r="AT58" s="3" t="s">
        <v>41</v>
      </c>
      <c r="AU58" s="3" t="s">
        <v>41</v>
      </c>
      <c r="AV58" s="3" t="s">
        <v>390</v>
      </c>
      <c r="AW58" s="15" t="s">
        <v>41</v>
      </c>
      <c r="AX58" s="3" t="s">
        <v>41</v>
      </c>
      <c r="AY58" s="17">
        <v>2.88</v>
      </c>
      <c r="AZ58" s="2" t="s">
        <v>52</v>
      </c>
      <c r="BB58" s="30">
        <f t="array" ref="BB58">IF(AW58="",MIN((IF($BD58:$BU58+AY58&lt;$BX$1,1,9^9)*($BD$1:$BU$1))),
INT(IF(SUMIF($AW$4:AW57,AW58,$AY$4:AY57)&gt;$BX$1,MAX($BB$4:BB57,)+1,
IF(SUMIF($BB$4:BB57,BB57,$AY$4:AY57)+SUMIF($AW$4:AW114,AW58,$AY$4:AY114)-SUMIF($AW$4:AW57,AW58,$AY$4:AY57)&gt;$BX$1,MAX($BB$4:BB57,)+1,BB57
))))</f>
        <v>10</v>
      </c>
      <c r="BD58" s="37">
        <f>SUMPRODUCT(($BB$5:$BB57=BD$1)*($AY$5:$AY57))</f>
        <v>68.28</v>
      </c>
      <c r="BE58" s="37">
        <f>SUMPRODUCT(($BB$5:$BB57=BE$1)*($AY$5:$AY57))</f>
        <v>70.02</v>
      </c>
      <c r="BF58" s="37">
        <f>SUMPRODUCT(($BB$5:$BB57=BF$1)*($AY$5:$AY57))</f>
        <v>67.8</v>
      </c>
      <c r="BG58" s="37">
        <f>SUMPRODUCT(($BB$5:$BB57=BG$1)*($AY$5:$AY57))</f>
        <v>69.7</v>
      </c>
      <c r="BH58" s="37">
        <f>SUMPRODUCT(($BB$5:$BB57=BH$1)*($AY$5:$AY57))</f>
        <v>69.240000000000009</v>
      </c>
      <c r="BI58" s="37">
        <f>SUMPRODUCT(($BB$5:$BB57=BI$1)*($AY$5:$AY57))</f>
        <v>70.22</v>
      </c>
      <c r="BJ58" s="37">
        <f>SUMPRODUCT(($BB$5:$BB57=BJ$1)*($AY$5:$AY57))</f>
        <v>68.150000000000006</v>
      </c>
      <c r="BK58" s="37">
        <f>SUMPRODUCT(($BB$5:$BB57=BK$1)*($AY$5:$AY57))</f>
        <v>70.11</v>
      </c>
      <c r="BL58" s="37">
        <f>SUMPRODUCT(($BB$5:$BB57=BL$1)*($AY$5:$AY57))</f>
        <v>69</v>
      </c>
      <c r="BM58" s="37">
        <f>SUMPRODUCT(($BB$5:$BB57=BM$1)*($AY$5:$AY57))</f>
        <v>67.47999999999999</v>
      </c>
      <c r="BN58" s="37">
        <f>SUMPRODUCT(($BB$5:$BB57=BN$1)*($AY$5:$AY57))</f>
        <v>67</v>
      </c>
      <c r="BO58" s="37">
        <f>SUMPRODUCT(($BB$5:$BB57=BO$1)*($AY$5:$AY57))</f>
        <v>65.930000000000007</v>
      </c>
      <c r="BP58" s="37">
        <f>SUMPRODUCT(($BB$5:$BB57=BP$1)*($AY$5:$AY57))</f>
        <v>55.620000000000005</v>
      </c>
      <c r="BQ58" s="37">
        <f>SUMPRODUCT(($BB$5:$BB57=BQ$1)*($AY$5:$AY57))</f>
        <v>39.93</v>
      </c>
      <c r="BR58" s="37">
        <f>SUMPRODUCT(($BB$5:$BB57=BR$1)*($AY$5:$AY57))</f>
        <v>0</v>
      </c>
      <c r="BS58" s="37">
        <f>SUMPRODUCT(($BB$5:$BB57=BS$1)*($AY$5:$AY57))</f>
        <v>0</v>
      </c>
      <c r="BT58" s="37">
        <f>SUMPRODUCT(($BB$5:$BB57=BT$1)*($AY$5:$AY57))</f>
        <v>0</v>
      </c>
      <c r="BU58" s="37">
        <f>SUMPRODUCT(($BB$5:$BB57=BU$1)*($AY$5:$AY57))</f>
        <v>0</v>
      </c>
    </row>
    <row r="59" spans="1:73" x14ac:dyDescent="0.25">
      <c r="A59" s="1">
        <v>93100403</v>
      </c>
      <c r="B59" s="2" t="s">
        <v>86</v>
      </c>
      <c r="C59" s="2" t="s">
        <v>133</v>
      </c>
      <c r="D59" s="2" t="s">
        <v>87</v>
      </c>
      <c r="E59" s="3">
        <v>42324</v>
      </c>
      <c r="F59" s="3">
        <v>42377</v>
      </c>
      <c r="G59" s="4" t="s">
        <v>91</v>
      </c>
      <c r="H59" s="38">
        <f t="shared" si="2"/>
        <v>11</v>
      </c>
      <c r="I59" s="2" t="s">
        <v>135</v>
      </c>
      <c r="J59" s="1">
        <v>10</v>
      </c>
      <c r="K59" s="1" t="s">
        <v>450</v>
      </c>
      <c r="L59" s="1">
        <v>20</v>
      </c>
      <c r="M59" s="2" t="s">
        <v>136</v>
      </c>
      <c r="N59" s="2" t="s">
        <v>81</v>
      </c>
      <c r="O59" s="1">
        <v>246</v>
      </c>
      <c r="P59" s="1">
        <v>246</v>
      </c>
      <c r="Q59" s="1">
        <v>41</v>
      </c>
      <c r="R59" s="3">
        <v>42319</v>
      </c>
      <c r="S59" s="2" t="s">
        <v>45</v>
      </c>
      <c r="T59" s="3">
        <v>42370</v>
      </c>
      <c r="U59" s="3">
        <v>42319</v>
      </c>
      <c r="V59" s="2" t="s">
        <v>42</v>
      </c>
      <c r="W59" s="2" t="s">
        <v>137</v>
      </c>
      <c r="X59" s="3">
        <v>42358</v>
      </c>
      <c r="Y59" s="5">
        <v>42370</v>
      </c>
      <c r="Z59" s="2" t="s">
        <v>41</v>
      </c>
      <c r="AA59" s="2" t="s">
        <v>44</v>
      </c>
      <c r="AB59" s="2" t="s">
        <v>58</v>
      </c>
      <c r="AC59" s="1">
        <v>384665</v>
      </c>
      <c r="AD59" s="2" t="s">
        <v>134</v>
      </c>
      <c r="AE59" s="2" t="s">
        <v>96</v>
      </c>
      <c r="AF59" s="1">
        <v>4503706410</v>
      </c>
      <c r="AG59" s="1">
        <v>140</v>
      </c>
      <c r="AH59" s="1">
        <v>246</v>
      </c>
      <c r="AI59" s="2" t="s">
        <v>45</v>
      </c>
      <c r="AJ59" s="3" t="s">
        <v>41</v>
      </c>
      <c r="AK59" s="3">
        <v>42358</v>
      </c>
      <c r="AL59" s="3">
        <v>42388</v>
      </c>
      <c r="AM59" s="3">
        <v>42319</v>
      </c>
      <c r="AN59" s="3">
        <v>42370</v>
      </c>
      <c r="AO59" s="9">
        <v>5</v>
      </c>
      <c r="AP59" s="3">
        <v>42378</v>
      </c>
      <c r="AQ59" s="3">
        <v>42393</v>
      </c>
      <c r="AR59" s="3" t="s">
        <v>41</v>
      </c>
      <c r="AS59" s="3" t="s">
        <v>389</v>
      </c>
      <c r="AT59" s="3" t="s">
        <v>41</v>
      </c>
      <c r="AU59" s="3" t="s">
        <v>41</v>
      </c>
      <c r="AV59" s="3" t="s">
        <v>390</v>
      </c>
      <c r="AW59" s="15" t="s">
        <v>41</v>
      </c>
      <c r="AX59" s="3">
        <v>42321</v>
      </c>
      <c r="AY59" s="17">
        <v>2.79</v>
      </c>
      <c r="AZ59" s="2" t="s">
        <v>82</v>
      </c>
      <c r="BB59" s="30">
        <f t="array" ref="BB59">IF(AW59="",MIN((IF($BD59:$BU59+AY59&lt;$BX$1,1,9^9)*($BD$1:$BU$1))),
INT(IF(SUMIF($AW$4:AW58,AW59,$AY$4:AY58)&gt;$BX$1,MAX($BB$4:BB58,)+1,
IF(SUMIF($BB$4:BB58,BB58,$AY$4:AY58)+SUMIF($AW$4:AW115,AW59,$AY$4:AY115)-SUMIF($AW$4:AW58,AW59,$AY$4:AY58)&gt;$BX$1,MAX($BB$4:BB58,)+1,BB58
))))</f>
        <v>11</v>
      </c>
      <c r="BD59" s="37">
        <f>SUMPRODUCT(($BB$5:$BB58=BD$1)*($AY$5:$AY58))</f>
        <v>68.28</v>
      </c>
      <c r="BE59" s="37">
        <f>SUMPRODUCT(($BB$5:$BB58=BE$1)*($AY$5:$AY58))</f>
        <v>70.02</v>
      </c>
      <c r="BF59" s="37">
        <f>SUMPRODUCT(($BB$5:$BB58=BF$1)*($AY$5:$AY58))</f>
        <v>67.8</v>
      </c>
      <c r="BG59" s="37">
        <f>SUMPRODUCT(($BB$5:$BB58=BG$1)*($AY$5:$AY58))</f>
        <v>69.7</v>
      </c>
      <c r="BH59" s="37">
        <f>SUMPRODUCT(($BB$5:$BB58=BH$1)*($AY$5:$AY58))</f>
        <v>69.240000000000009</v>
      </c>
      <c r="BI59" s="37">
        <f>SUMPRODUCT(($BB$5:$BB58=BI$1)*($AY$5:$AY58))</f>
        <v>70.22</v>
      </c>
      <c r="BJ59" s="37">
        <f>SUMPRODUCT(($BB$5:$BB58=BJ$1)*($AY$5:$AY58))</f>
        <v>68.150000000000006</v>
      </c>
      <c r="BK59" s="37">
        <f>SUMPRODUCT(($BB$5:$BB58=BK$1)*($AY$5:$AY58))</f>
        <v>70.11</v>
      </c>
      <c r="BL59" s="37">
        <f>SUMPRODUCT(($BB$5:$BB58=BL$1)*($AY$5:$AY58))</f>
        <v>69</v>
      </c>
      <c r="BM59" s="37">
        <f>SUMPRODUCT(($BB$5:$BB58=BM$1)*($AY$5:$AY58))</f>
        <v>70.359999999999985</v>
      </c>
      <c r="BN59" s="37">
        <f>SUMPRODUCT(($BB$5:$BB58=BN$1)*($AY$5:$AY58))</f>
        <v>67</v>
      </c>
      <c r="BO59" s="37">
        <f>SUMPRODUCT(($BB$5:$BB58=BO$1)*($AY$5:$AY58))</f>
        <v>65.930000000000007</v>
      </c>
      <c r="BP59" s="37">
        <f>SUMPRODUCT(($BB$5:$BB58=BP$1)*($AY$5:$AY58))</f>
        <v>55.620000000000005</v>
      </c>
      <c r="BQ59" s="37">
        <f>SUMPRODUCT(($BB$5:$BB58=BQ$1)*($AY$5:$AY58))</f>
        <v>39.93</v>
      </c>
      <c r="BR59" s="37">
        <f>SUMPRODUCT(($BB$5:$BB58=BR$1)*($AY$5:$AY58))</f>
        <v>0</v>
      </c>
      <c r="BS59" s="37">
        <f>SUMPRODUCT(($BB$5:$BB58=BS$1)*($AY$5:$AY58))</f>
        <v>0</v>
      </c>
      <c r="BT59" s="37">
        <f>SUMPRODUCT(($BB$5:$BB58=BT$1)*($AY$5:$AY58))</f>
        <v>0</v>
      </c>
      <c r="BU59" s="37">
        <f>SUMPRODUCT(($BB$5:$BB58=BU$1)*($AY$5:$AY58))</f>
        <v>0</v>
      </c>
    </row>
    <row r="60" spans="1:73" x14ac:dyDescent="0.25">
      <c r="A60" s="1">
        <v>93517826</v>
      </c>
      <c r="B60" s="2" t="s">
        <v>86</v>
      </c>
      <c r="C60" s="2" t="s">
        <v>222</v>
      </c>
      <c r="D60" s="2" t="s">
        <v>87</v>
      </c>
      <c r="E60" s="3">
        <v>42339</v>
      </c>
      <c r="F60" s="3">
        <v>42377</v>
      </c>
      <c r="G60" s="4" t="s">
        <v>91</v>
      </c>
      <c r="H60" s="38">
        <f t="shared" si="2"/>
        <v>12</v>
      </c>
      <c r="I60" s="2" t="s">
        <v>223</v>
      </c>
      <c r="J60" s="1">
        <v>10</v>
      </c>
      <c r="K60" s="1" t="s">
        <v>452</v>
      </c>
      <c r="L60" s="1">
        <v>20</v>
      </c>
      <c r="M60" s="2" t="s">
        <v>224</v>
      </c>
      <c r="N60" s="2" t="s">
        <v>225</v>
      </c>
      <c r="O60" s="1">
        <v>240</v>
      </c>
      <c r="P60" s="1">
        <v>240</v>
      </c>
      <c r="Q60" s="1">
        <v>40</v>
      </c>
      <c r="R60" s="3">
        <v>42329</v>
      </c>
      <c r="S60" s="2" t="s">
        <v>45</v>
      </c>
      <c r="T60" s="3">
        <v>42370</v>
      </c>
      <c r="U60" s="3">
        <v>42329</v>
      </c>
      <c r="V60" s="2" t="s">
        <v>42</v>
      </c>
      <c r="W60" s="2" t="s">
        <v>226</v>
      </c>
      <c r="X60" s="3">
        <v>42358</v>
      </c>
      <c r="Y60" s="5">
        <v>42370</v>
      </c>
      <c r="Z60" s="2" t="s">
        <v>194</v>
      </c>
      <c r="AA60" s="2" t="s">
        <v>44</v>
      </c>
      <c r="AB60" s="2" t="s">
        <v>58</v>
      </c>
      <c r="AC60" s="1">
        <v>384665</v>
      </c>
      <c r="AD60" s="2" t="s">
        <v>227</v>
      </c>
      <c r="AE60" s="2" t="s">
        <v>96</v>
      </c>
      <c r="AF60" s="1">
        <v>4503706410</v>
      </c>
      <c r="AG60" s="1">
        <v>160</v>
      </c>
      <c r="AH60" s="1">
        <v>240</v>
      </c>
      <c r="AI60" s="2" t="s">
        <v>45</v>
      </c>
      <c r="AJ60" s="3" t="s">
        <v>41</v>
      </c>
      <c r="AK60" s="3">
        <v>42358</v>
      </c>
      <c r="AL60" s="3">
        <v>42388</v>
      </c>
      <c r="AM60" s="3">
        <v>42329</v>
      </c>
      <c r="AN60" s="3">
        <v>42370</v>
      </c>
      <c r="AO60" s="9">
        <v>5</v>
      </c>
      <c r="AP60" s="3">
        <v>42378</v>
      </c>
      <c r="AQ60" s="3">
        <v>42393</v>
      </c>
      <c r="AR60" s="3" t="s">
        <v>41</v>
      </c>
      <c r="AS60" s="3" t="s">
        <v>389</v>
      </c>
      <c r="AT60" s="3" t="s">
        <v>41</v>
      </c>
      <c r="AU60" s="3" t="s">
        <v>41</v>
      </c>
      <c r="AV60" s="3" t="s">
        <v>390</v>
      </c>
      <c r="AW60" s="15" t="s">
        <v>41</v>
      </c>
      <c r="AX60" s="3">
        <v>42333</v>
      </c>
      <c r="AY60" s="17">
        <v>2.7</v>
      </c>
      <c r="AZ60" s="2" t="s">
        <v>82</v>
      </c>
      <c r="BB60" s="30">
        <f t="array" ref="BB60">IF(AW60="",MIN((IF($BD60:$BU60+AY60&lt;$BX$1,1,9^9)*($BD$1:$BU$1))),
INT(IF(SUMIF($AW$4:AW59,AW60,$AY$4:AY59)&gt;$BX$1,MAX($BB$4:BB59,)+1,
IF(SUMIF($BB$4:BB59,BB59,$AY$4:AY59)+SUMIF($AW$4:AW116,AW60,$AY$4:AY116)-SUMIF($AW$4:AW59,AW60,$AY$4:AY59)&gt;$BX$1,MAX($BB$4:BB59,)+1,BB59
))))</f>
        <v>12</v>
      </c>
      <c r="BD60" s="37">
        <f>SUMPRODUCT(($BB$5:$BB59=BD$1)*($AY$5:$AY59))</f>
        <v>68.28</v>
      </c>
      <c r="BE60" s="37">
        <f>SUMPRODUCT(($BB$5:$BB59=BE$1)*($AY$5:$AY59))</f>
        <v>70.02</v>
      </c>
      <c r="BF60" s="37">
        <f>SUMPRODUCT(($BB$5:$BB59=BF$1)*($AY$5:$AY59))</f>
        <v>67.8</v>
      </c>
      <c r="BG60" s="37">
        <f>SUMPRODUCT(($BB$5:$BB59=BG$1)*($AY$5:$AY59))</f>
        <v>69.7</v>
      </c>
      <c r="BH60" s="37">
        <f>SUMPRODUCT(($BB$5:$BB59=BH$1)*($AY$5:$AY59))</f>
        <v>69.240000000000009</v>
      </c>
      <c r="BI60" s="37">
        <f>SUMPRODUCT(($BB$5:$BB59=BI$1)*($AY$5:$AY59))</f>
        <v>70.22</v>
      </c>
      <c r="BJ60" s="37">
        <f>SUMPRODUCT(($BB$5:$BB59=BJ$1)*($AY$5:$AY59))</f>
        <v>68.150000000000006</v>
      </c>
      <c r="BK60" s="37">
        <f>SUMPRODUCT(($BB$5:$BB59=BK$1)*($AY$5:$AY59))</f>
        <v>70.11</v>
      </c>
      <c r="BL60" s="37">
        <f>SUMPRODUCT(($BB$5:$BB59=BL$1)*($AY$5:$AY59))</f>
        <v>69</v>
      </c>
      <c r="BM60" s="37">
        <f>SUMPRODUCT(($BB$5:$BB59=BM$1)*($AY$5:$AY59))</f>
        <v>70.359999999999985</v>
      </c>
      <c r="BN60" s="37">
        <f>SUMPRODUCT(($BB$5:$BB59=BN$1)*($AY$5:$AY59))</f>
        <v>69.790000000000006</v>
      </c>
      <c r="BO60" s="37">
        <f>SUMPRODUCT(($BB$5:$BB59=BO$1)*($AY$5:$AY59))</f>
        <v>65.930000000000007</v>
      </c>
      <c r="BP60" s="37">
        <f>SUMPRODUCT(($BB$5:$BB59=BP$1)*($AY$5:$AY59))</f>
        <v>55.620000000000005</v>
      </c>
      <c r="BQ60" s="37">
        <f>SUMPRODUCT(($BB$5:$BB59=BQ$1)*($AY$5:$AY59))</f>
        <v>39.93</v>
      </c>
      <c r="BR60" s="37">
        <f>SUMPRODUCT(($BB$5:$BB59=BR$1)*($AY$5:$AY59))</f>
        <v>0</v>
      </c>
      <c r="BS60" s="37">
        <f>SUMPRODUCT(($BB$5:$BB59=BS$1)*($AY$5:$AY59))</f>
        <v>0</v>
      </c>
      <c r="BT60" s="37">
        <f>SUMPRODUCT(($BB$5:$BB59=BT$1)*($AY$5:$AY59))</f>
        <v>0</v>
      </c>
      <c r="BU60" s="37">
        <f>SUMPRODUCT(($BB$5:$BB59=BU$1)*($AY$5:$AY59))</f>
        <v>0</v>
      </c>
    </row>
    <row r="61" spans="1:73" x14ac:dyDescent="0.25">
      <c r="A61" s="1">
        <v>93435152</v>
      </c>
      <c r="B61" s="2" t="s">
        <v>86</v>
      </c>
      <c r="C61" s="2" t="s">
        <v>195</v>
      </c>
      <c r="D61" s="2" t="s">
        <v>87</v>
      </c>
      <c r="E61" s="3">
        <v>42334</v>
      </c>
      <c r="F61" s="3">
        <v>42377</v>
      </c>
      <c r="G61" s="4" t="s">
        <v>91</v>
      </c>
      <c r="H61" s="38">
        <f t="shared" si="2"/>
        <v>3</v>
      </c>
      <c r="I61" s="2" t="s">
        <v>197</v>
      </c>
      <c r="J61" s="1">
        <v>10</v>
      </c>
      <c r="K61" s="1" t="s">
        <v>446</v>
      </c>
      <c r="L61" s="1">
        <v>20</v>
      </c>
      <c r="M61" s="2" t="s">
        <v>198</v>
      </c>
      <c r="N61" s="2" t="s">
        <v>102</v>
      </c>
      <c r="O61" s="1">
        <v>246</v>
      </c>
      <c r="P61" s="1">
        <v>246</v>
      </c>
      <c r="Q61" s="1">
        <v>41</v>
      </c>
      <c r="R61" s="3">
        <v>42329</v>
      </c>
      <c r="S61" s="2" t="s">
        <v>45</v>
      </c>
      <c r="T61" s="3">
        <v>42370</v>
      </c>
      <c r="U61" s="3">
        <v>42329</v>
      </c>
      <c r="V61" s="2" t="s">
        <v>42</v>
      </c>
      <c r="W61" s="2" t="s">
        <v>199</v>
      </c>
      <c r="X61" s="3">
        <v>42358</v>
      </c>
      <c r="Y61" s="5">
        <v>42370</v>
      </c>
      <c r="Z61" s="2" t="s">
        <v>194</v>
      </c>
      <c r="AA61" s="2" t="s">
        <v>44</v>
      </c>
      <c r="AB61" s="2" t="s">
        <v>58</v>
      </c>
      <c r="AC61" s="1">
        <v>384665</v>
      </c>
      <c r="AD61" s="2" t="s">
        <v>196</v>
      </c>
      <c r="AE61" s="2" t="s">
        <v>89</v>
      </c>
      <c r="AF61" s="1">
        <v>4503701358</v>
      </c>
      <c r="AG61" s="1">
        <v>580</v>
      </c>
      <c r="AH61" s="1">
        <v>246</v>
      </c>
      <c r="AI61" s="2" t="s">
        <v>45</v>
      </c>
      <c r="AJ61" s="3" t="s">
        <v>41</v>
      </c>
      <c r="AK61" s="3">
        <v>42358</v>
      </c>
      <c r="AL61" s="3">
        <v>42388</v>
      </c>
      <c r="AM61" s="3">
        <v>42329</v>
      </c>
      <c r="AN61" s="3">
        <v>42370</v>
      </c>
      <c r="AO61" s="9">
        <v>5</v>
      </c>
      <c r="AP61" s="3">
        <v>42378</v>
      </c>
      <c r="AQ61" s="3">
        <v>42393</v>
      </c>
      <c r="AR61" s="3" t="s">
        <v>41</v>
      </c>
      <c r="AS61" s="3" t="s">
        <v>389</v>
      </c>
      <c r="AT61" s="3" t="s">
        <v>41</v>
      </c>
      <c r="AU61" s="3" t="s">
        <v>41</v>
      </c>
      <c r="AV61" s="3" t="s">
        <v>390</v>
      </c>
      <c r="AW61" s="15" t="s">
        <v>41</v>
      </c>
      <c r="AX61" s="3">
        <v>42333</v>
      </c>
      <c r="AY61" s="17">
        <v>2.65</v>
      </c>
      <c r="AZ61" s="2" t="s">
        <v>46</v>
      </c>
      <c r="BB61" s="30">
        <f t="array" ref="BB61">IF(AW61="",MIN((IF($BD61:$BU61+AY61&lt;$BX$1,1,9^9)*($BD$1:$BU$1))),
INT(IF(SUMIF($AW$4:AW60,AW61,$AY$4:AY60)&gt;$BX$1,MAX($BB$4:BB60,)+1,
IF(SUMIF($BB$4:BB60,BB60,$AY$4:AY60)+SUMIF($AW$4:AW117,AW61,$AY$4:AY117)-SUMIF($AW$4:AW60,AW61,$AY$4:AY60)&gt;$BX$1,MAX($BB$4:BB60,)+1,BB60
))))</f>
        <v>3</v>
      </c>
      <c r="BD61" s="37">
        <f>SUMPRODUCT(($BB$5:$BB60=BD$1)*($AY$5:$AY60))</f>
        <v>68.28</v>
      </c>
      <c r="BE61" s="37">
        <f>SUMPRODUCT(($BB$5:$BB60=BE$1)*($AY$5:$AY60))</f>
        <v>70.02</v>
      </c>
      <c r="BF61" s="37">
        <f>SUMPRODUCT(($BB$5:$BB60=BF$1)*($AY$5:$AY60))</f>
        <v>67.8</v>
      </c>
      <c r="BG61" s="37">
        <f>SUMPRODUCT(($BB$5:$BB60=BG$1)*($AY$5:$AY60))</f>
        <v>69.7</v>
      </c>
      <c r="BH61" s="37">
        <f>SUMPRODUCT(($BB$5:$BB60=BH$1)*($AY$5:$AY60))</f>
        <v>69.240000000000009</v>
      </c>
      <c r="BI61" s="37">
        <f>SUMPRODUCT(($BB$5:$BB60=BI$1)*($AY$5:$AY60))</f>
        <v>70.22</v>
      </c>
      <c r="BJ61" s="37">
        <f>SUMPRODUCT(($BB$5:$BB60=BJ$1)*($AY$5:$AY60))</f>
        <v>68.150000000000006</v>
      </c>
      <c r="BK61" s="37">
        <f>SUMPRODUCT(($BB$5:$BB60=BK$1)*($AY$5:$AY60))</f>
        <v>70.11</v>
      </c>
      <c r="BL61" s="37">
        <f>SUMPRODUCT(($BB$5:$BB60=BL$1)*($AY$5:$AY60))</f>
        <v>69</v>
      </c>
      <c r="BM61" s="37">
        <f>SUMPRODUCT(($BB$5:$BB60=BM$1)*($AY$5:$AY60))</f>
        <v>70.359999999999985</v>
      </c>
      <c r="BN61" s="37">
        <f>SUMPRODUCT(($BB$5:$BB60=BN$1)*($AY$5:$AY60))</f>
        <v>69.790000000000006</v>
      </c>
      <c r="BO61" s="37">
        <f>SUMPRODUCT(($BB$5:$BB60=BO$1)*($AY$5:$AY60))</f>
        <v>68.63000000000001</v>
      </c>
      <c r="BP61" s="37">
        <f>SUMPRODUCT(($BB$5:$BB60=BP$1)*($AY$5:$AY60))</f>
        <v>55.620000000000005</v>
      </c>
      <c r="BQ61" s="37">
        <f>SUMPRODUCT(($BB$5:$BB60=BQ$1)*($AY$5:$AY60))</f>
        <v>39.93</v>
      </c>
      <c r="BR61" s="37">
        <f>SUMPRODUCT(($BB$5:$BB60=BR$1)*($AY$5:$AY60))</f>
        <v>0</v>
      </c>
      <c r="BS61" s="37">
        <f>SUMPRODUCT(($BB$5:$BB60=BS$1)*($AY$5:$AY60))</f>
        <v>0</v>
      </c>
      <c r="BT61" s="37">
        <f>SUMPRODUCT(($BB$5:$BB60=BT$1)*($AY$5:$AY60))</f>
        <v>0</v>
      </c>
      <c r="BU61" s="37">
        <f>SUMPRODUCT(($BB$5:$BB60=BU$1)*($AY$5:$AY60))</f>
        <v>0</v>
      </c>
    </row>
    <row r="62" spans="1:73" x14ac:dyDescent="0.25">
      <c r="A62" s="1">
        <v>94565104</v>
      </c>
      <c r="B62" s="2" t="s">
        <v>86</v>
      </c>
      <c r="C62" s="2" t="s">
        <v>263</v>
      </c>
      <c r="D62" s="2" t="s">
        <v>87</v>
      </c>
      <c r="E62" s="3">
        <v>42333</v>
      </c>
      <c r="F62" s="3">
        <v>42377</v>
      </c>
      <c r="G62" s="4" t="s">
        <v>91</v>
      </c>
      <c r="H62" s="38">
        <f t="shared" si="2"/>
        <v>1</v>
      </c>
      <c r="I62" s="2" t="s">
        <v>264</v>
      </c>
      <c r="J62" s="1">
        <v>10</v>
      </c>
      <c r="K62" s="1" t="s">
        <v>399</v>
      </c>
      <c r="L62" s="1">
        <v>10</v>
      </c>
      <c r="M62" s="2" t="s">
        <v>76</v>
      </c>
      <c r="N62" s="2" t="s">
        <v>77</v>
      </c>
      <c r="O62" s="1">
        <v>2320</v>
      </c>
      <c r="P62" s="1">
        <v>2320</v>
      </c>
      <c r="Q62" s="1">
        <v>35</v>
      </c>
      <c r="R62" s="3">
        <v>42331</v>
      </c>
      <c r="S62" s="2" t="s">
        <v>45</v>
      </c>
      <c r="T62" s="3">
        <v>42370</v>
      </c>
      <c r="U62" s="3">
        <v>42331</v>
      </c>
      <c r="V62" s="2" t="s">
        <v>42</v>
      </c>
      <c r="W62" s="2" t="s">
        <v>265</v>
      </c>
      <c r="X62" s="3">
        <v>42358</v>
      </c>
      <c r="Y62" s="5">
        <v>42370</v>
      </c>
      <c r="Z62" s="2" t="s">
        <v>262</v>
      </c>
      <c r="AA62" s="2" t="s">
        <v>68</v>
      </c>
      <c r="AB62" s="2" t="s">
        <v>43</v>
      </c>
      <c r="AC62" s="1">
        <v>223116</v>
      </c>
      <c r="AD62" s="2" t="s">
        <v>41</v>
      </c>
      <c r="AE62" s="2" t="s">
        <v>90</v>
      </c>
      <c r="AF62" s="1">
        <v>4503608873</v>
      </c>
      <c r="AG62" s="1">
        <v>40</v>
      </c>
      <c r="AH62" s="1">
        <v>2320</v>
      </c>
      <c r="AI62" s="2" t="s">
        <v>45</v>
      </c>
      <c r="AJ62" s="3" t="s">
        <v>41</v>
      </c>
      <c r="AK62" s="3">
        <v>42358</v>
      </c>
      <c r="AL62" s="3">
        <v>42388</v>
      </c>
      <c r="AM62" s="3">
        <v>42331</v>
      </c>
      <c r="AN62" s="3">
        <v>42370</v>
      </c>
      <c r="AO62" s="9">
        <v>5</v>
      </c>
      <c r="AP62" s="3">
        <v>42378</v>
      </c>
      <c r="AQ62" s="3">
        <v>42386</v>
      </c>
      <c r="AR62" s="3" t="s">
        <v>387</v>
      </c>
      <c r="AS62" s="3" t="s">
        <v>392</v>
      </c>
      <c r="AT62" s="3" t="s">
        <v>41</v>
      </c>
      <c r="AU62" s="3" t="s">
        <v>41</v>
      </c>
      <c r="AV62" s="3" t="s">
        <v>393</v>
      </c>
      <c r="AW62" s="15" t="s">
        <v>41</v>
      </c>
      <c r="AX62" s="3" t="s">
        <v>41</v>
      </c>
      <c r="AY62" s="17">
        <v>1.8</v>
      </c>
      <c r="AZ62" s="2" t="s">
        <v>57</v>
      </c>
      <c r="BB62" s="30">
        <f t="array" ref="BB62">IF(AW62="",MIN((IF($BD62:$BU62+AY62&lt;$BX$1,1,9^9)*($BD$1:$BU$1))),
INT(IF(SUMIF($AW$4:AW61,AW62,$AY$4:AY61)&gt;$BX$1,MAX($BB$4:BB61,)+1,
IF(SUMIF($BB$4:BB61,BB61,$AY$4:AY61)+SUMIF($AW$4:AW118,AW62,$AY$4:AY118)-SUMIF($AW$4:AW61,AW62,$AY$4:AY61)&gt;$BX$1,MAX($BB$4:BB61,)+1,BB61
))))</f>
        <v>1</v>
      </c>
      <c r="BD62" s="37">
        <f>SUMPRODUCT(($BB$5:$BB61=BD$1)*($AY$5:$AY61))</f>
        <v>68.28</v>
      </c>
      <c r="BE62" s="37">
        <f>SUMPRODUCT(($BB$5:$BB61=BE$1)*($AY$5:$AY61))</f>
        <v>70.02</v>
      </c>
      <c r="BF62" s="37">
        <f>SUMPRODUCT(($BB$5:$BB61=BF$1)*($AY$5:$AY61))</f>
        <v>70.45</v>
      </c>
      <c r="BG62" s="37">
        <f>SUMPRODUCT(($BB$5:$BB61=BG$1)*($AY$5:$AY61))</f>
        <v>69.7</v>
      </c>
      <c r="BH62" s="37">
        <f>SUMPRODUCT(($BB$5:$BB61=BH$1)*($AY$5:$AY61))</f>
        <v>69.240000000000009</v>
      </c>
      <c r="BI62" s="37">
        <f>SUMPRODUCT(($BB$5:$BB61=BI$1)*($AY$5:$AY61))</f>
        <v>70.22</v>
      </c>
      <c r="BJ62" s="37">
        <f>SUMPRODUCT(($BB$5:$BB61=BJ$1)*($AY$5:$AY61))</f>
        <v>68.150000000000006</v>
      </c>
      <c r="BK62" s="37">
        <f>SUMPRODUCT(($BB$5:$BB61=BK$1)*($AY$5:$AY61))</f>
        <v>70.11</v>
      </c>
      <c r="BL62" s="37">
        <f>SUMPRODUCT(($BB$5:$BB61=BL$1)*($AY$5:$AY61))</f>
        <v>69</v>
      </c>
      <c r="BM62" s="37">
        <f>SUMPRODUCT(($BB$5:$BB61=BM$1)*($AY$5:$AY61))</f>
        <v>70.359999999999985</v>
      </c>
      <c r="BN62" s="37">
        <f>SUMPRODUCT(($BB$5:$BB61=BN$1)*($AY$5:$AY61))</f>
        <v>69.790000000000006</v>
      </c>
      <c r="BO62" s="37">
        <f>SUMPRODUCT(($BB$5:$BB61=BO$1)*($AY$5:$AY61))</f>
        <v>68.63000000000001</v>
      </c>
      <c r="BP62" s="37">
        <f>SUMPRODUCT(($BB$5:$BB61=BP$1)*($AY$5:$AY61))</f>
        <v>55.620000000000005</v>
      </c>
      <c r="BQ62" s="37">
        <f>SUMPRODUCT(($BB$5:$BB61=BQ$1)*($AY$5:$AY61))</f>
        <v>39.93</v>
      </c>
      <c r="BR62" s="37">
        <f>SUMPRODUCT(($BB$5:$BB61=BR$1)*($AY$5:$AY61))</f>
        <v>0</v>
      </c>
      <c r="BS62" s="37">
        <f>SUMPRODUCT(($BB$5:$BB61=BS$1)*($AY$5:$AY61))</f>
        <v>0</v>
      </c>
      <c r="BT62" s="37">
        <f>SUMPRODUCT(($BB$5:$BB61=BT$1)*($AY$5:$AY61))</f>
        <v>0</v>
      </c>
      <c r="BU62" s="37">
        <f>SUMPRODUCT(($BB$5:$BB61=BU$1)*($AY$5:$AY61))</f>
        <v>0</v>
      </c>
    </row>
    <row r="63" spans="1:73" x14ac:dyDescent="0.25">
      <c r="A63" s="1">
        <v>95290670</v>
      </c>
      <c r="B63" s="2" t="s">
        <v>86</v>
      </c>
      <c r="C63" s="2" t="s">
        <v>318</v>
      </c>
      <c r="D63" s="2" t="s">
        <v>87</v>
      </c>
      <c r="E63" s="3" t="s">
        <v>41</v>
      </c>
      <c r="F63" s="3">
        <v>42377</v>
      </c>
      <c r="G63" s="4" t="s">
        <v>91</v>
      </c>
      <c r="H63" s="38">
        <f t="shared" si="2"/>
        <v>7</v>
      </c>
      <c r="I63" s="2" t="s">
        <v>327</v>
      </c>
      <c r="J63" s="1">
        <v>10</v>
      </c>
      <c r="K63" s="1" t="s">
        <v>402</v>
      </c>
      <c r="L63" s="1">
        <v>10</v>
      </c>
      <c r="M63" s="2" t="s">
        <v>328</v>
      </c>
      <c r="N63" s="2" t="s">
        <v>104</v>
      </c>
      <c r="O63" s="1">
        <v>1103</v>
      </c>
      <c r="P63" s="1">
        <v>1103</v>
      </c>
      <c r="Q63" s="1">
        <v>24</v>
      </c>
      <c r="R63" s="3">
        <v>42361</v>
      </c>
      <c r="S63" s="2" t="s">
        <v>45</v>
      </c>
      <c r="T63" s="3">
        <v>42380</v>
      </c>
      <c r="U63" s="3" t="s">
        <v>41</v>
      </c>
      <c r="V63" s="2" t="s">
        <v>42</v>
      </c>
      <c r="W63" s="2" t="s">
        <v>329</v>
      </c>
      <c r="X63" s="3">
        <v>42389</v>
      </c>
      <c r="Y63" s="5">
        <v>42401</v>
      </c>
      <c r="Z63" s="2" t="s">
        <v>321</v>
      </c>
      <c r="AA63" s="2" t="s">
        <v>44</v>
      </c>
      <c r="AB63" s="2" t="s">
        <v>43</v>
      </c>
      <c r="AC63" s="1">
        <v>223116</v>
      </c>
      <c r="AD63" s="2" t="s">
        <v>322</v>
      </c>
      <c r="AE63" s="2" t="s">
        <v>95</v>
      </c>
      <c r="AF63" s="1">
        <v>4503676110</v>
      </c>
      <c r="AG63" s="1">
        <v>10</v>
      </c>
      <c r="AH63" s="1">
        <v>1103</v>
      </c>
      <c r="AI63" s="2" t="s">
        <v>45</v>
      </c>
      <c r="AJ63" s="3" t="s">
        <v>41</v>
      </c>
      <c r="AK63" s="3">
        <v>42389</v>
      </c>
      <c r="AL63" s="3">
        <v>42419</v>
      </c>
      <c r="AM63" s="3">
        <v>42361</v>
      </c>
      <c r="AN63" s="3">
        <v>42370</v>
      </c>
      <c r="AO63" s="9">
        <v>5</v>
      </c>
      <c r="AP63" s="3">
        <v>42378</v>
      </c>
      <c r="AQ63" s="3">
        <v>42393</v>
      </c>
      <c r="AR63" s="3" t="s">
        <v>41</v>
      </c>
      <c r="AS63" s="3" t="s">
        <v>389</v>
      </c>
      <c r="AT63" s="3" t="s">
        <v>41</v>
      </c>
      <c r="AU63" s="3" t="s">
        <v>41</v>
      </c>
      <c r="AV63" s="3" t="s">
        <v>390</v>
      </c>
      <c r="AW63" s="15" t="s">
        <v>41</v>
      </c>
      <c r="AX63" s="3" t="s">
        <v>41</v>
      </c>
      <c r="AY63" s="17">
        <v>1.44</v>
      </c>
      <c r="AZ63" s="2" t="s">
        <v>57</v>
      </c>
      <c r="BB63" s="30">
        <f t="array" ref="BB63">IF(AW63="",MIN((IF($BD63:$BU63+AY63&lt;$BX$1,1,9^9)*($BD$1:$BU$1))),
INT(IF(SUMIF($AW$4:AW62,AW63,$AY$4:AY62)&gt;$BX$1,MAX($BB$4:BB62,)+1,
IF(SUMIF($BB$4:BB62,BB62,$AY$4:AY62)+SUMIF($AW$4:AW119,AW63,$AY$4:AY119)-SUMIF($AW$4:AW62,AW63,$AY$4:AY62)&gt;$BX$1,MAX($BB$4:BB62,)+1,BB62
))))</f>
        <v>7</v>
      </c>
      <c r="BD63" s="37">
        <f>SUMPRODUCT(($BB$5:$BB62=BD$1)*($AY$5:$AY62))</f>
        <v>70.08</v>
      </c>
      <c r="BE63" s="37">
        <f>SUMPRODUCT(($BB$5:$BB62=BE$1)*($AY$5:$AY62))</f>
        <v>70.02</v>
      </c>
      <c r="BF63" s="37">
        <f>SUMPRODUCT(($BB$5:$BB62=BF$1)*($AY$5:$AY62))</f>
        <v>70.45</v>
      </c>
      <c r="BG63" s="37">
        <f>SUMPRODUCT(($BB$5:$BB62=BG$1)*($AY$5:$AY62))</f>
        <v>69.7</v>
      </c>
      <c r="BH63" s="37">
        <f>SUMPRODUCT(($BB$5:$BB62=BH$1)*($AY$5:$AY62))</f>
        <v>69.240000000000009</v>
      </c>
      <c r="BI63" s="37">
        <f>SUMPRODUCT(($BB$5:$BB62=BI$1)*($AY$5:$AY62))</f>
        <v>70.22</v>
      </c>
      <c r="BJ63" s="37">
        <f>SUMPRODUCT(($BB$5:$BB62=BJ$1)*($AY$5:$AY62))</f>
        <v>68.150000000000006</v>
      </c>
      <c r="BK63" s="37">
        <f>SUMPRODUCT(($BB$5:$BB62=BK$1)*($AY$5:$AY62))</f>
        <v>70.11</v>
      </c>
      <c r="BL63" s="37">
        <f>SUMPRODUCT(($BB$5:$BB62=BL$1)*($AY$5:$AY62))</f>
        <v>69</v>
      </c>
      <c r="BM63" s="37">
        <f>SUMPRODUCT(($BB$5:$BB62=BM$1)*($AY$5:$AY62))</f>
        <v>70.359999999999985</v>
      </c>
      <c r="BN63" s="37">
        <f>SUMPRODUCT(($BB$5:$BB62=BN$1)*($AY$5:$AY62))</f>
        <v>69.790000000000006</v>
      </c>
      <c r="BO63" s="37">
        <f>SUMPRODUCT(($BB$5:$BB62=BO$1)*($AY$5:$AY62))</f>
        <v>68.63000000000001</v>
      </c>
      <c r="BP63" s="37">
        <f>SUMPRODUCT(($BB$5:$BB62=BP$1)*($AY$5:$AY62))</f>
        <v>55.620000000000005</v>
      </c>
      <c r="BQ63" s="37">
        <f>SUMPRODUCT(($BB$5:$BB62=BQ$1)*($AY$5:$AY62))</f>
        <v>39.93</v>
      </c>
      <c r="BR63" s="37">
        <f>SUMPRODUCT(($BB$5:$BB62=BR$1)*($AY$5:$AY62))</f>
        <v>0</v>
      </c>
      <c r="BS63" s="37">
        <f>SUMPRODUCT(($BB$5:$BB62=BS$1)*($AY$5:$AY62))</f>
        <v>0</v>
      </c>
      <c r="BT63" s="37">
        <f>SUMPRODUCT(($BB$5:$BB62=BT$1)*($AY$5:$AY62))</f>
        <v>0</v>
      </c>
      <c r="BU63" s="37">
        <f>SUMPRODUCT(($BB$5:$BB62=BU$1)*($AY$5:$AY62))</f>
        <v>0</v>
      </c>
    </row>
    <row r="64" spans="1:73" x14ac:dyDescent="0.25">
      <c r="A64" s="1">
        <v>94785935</v>
      </c>
      <c r="B64" s="2" t="s">
        <v>86</v>
      </c>
      <c r="C64" s="2" t="s">
        <v>270</v>
      </c>
      <c r="D64" s="2" t="s">
        <v>87</v>
      </c>
      <c r="E64" s="3" t="s">
        <v>41</v>
      </c>
      <c r="F64" s="3">
        <v>42377</v>
      </c>
      <c r="G64" s="4" t="s">
        <v>91</v>
      </c>
      <c r="H64" s="38">
        <f t="shared" si="2"/>
        <v>9</v>
      </c>
      <c r="I64" s="2" t="s">
        <v>72</v>
      </c>
      <c r="J64" s="1">
        <v>10</v>
      </c>
      <c r="K64" s="1" t="s">
        <v>426</v>
      </c>
      <c r="L64" s="1">
        <v>10</v>
      </c>
      <c r="M64" s="2" t="s">
        <v>73</v>
      </c>
      <c r="N64" s="2" t="s">
        <v>74</v>
      </c>
      <c r="O64" s="1">
        <v>2653</v>
      </c>
      <c r="P64" s="1">
        <v>2653</v>
      </c>
      <c r="Q64" s="1">
        <v>23</v>
      </c>
      <c r="R64" s="3">
        <v>42356</v>
      </c>
      <c r="S64" s="2" t="s">
        <v>45</v>
      </c>
      <c r="T64" s="3">
        <v>42376</v>
      </c>
      <c r="U64" s="3" t="s">
        <v>41</v>
      </c>
      <c r="V64" s="2" t="s">
        <v>42</v>
      </c>
      <c r="W64" s="2" t="s">
        <v>75</v>
      </c>
      <c r="X64" s="3">
        <v>42358</v>
      </c>
      <c r="Y64" s="5">
        <v>42370</v>
      </c>
      <c r="Z64" s="2" t="s">
        <v>41</v>
      </c>
      <c r="AA64" s="2" t="s">
        <v>44</v>
      </c>
      <c r="AB64" s="2" t="s">
        <v>58</v>
      </c>
      <c r="AC64" s="1">
        <v>384665</v>
      </c>
      <c r="AD64" s="2" t="s">
        <v>271</v>
      </c>
      <c r="AE64" s="2" t="s">
        <v>98</v>
      </c>
      <c r="AF64" s="1">
        <v>4503651989</v>
      </c>
      <c r="AG64" s="1">
        <v>10</v>
      </c>
      <c r="AH64" s="1">
        <v>2653</v>
      </c>
      <c r="AI64" s="2" t="s">
        <v>45</v>
      </c>
      <c r="AJ64" s="3" t="s">
        <v>41</v>
      </c>
      <c r="AK64" s="3">
        <v>42358</v>
      </c>
      <c r="AL64" s="3">
        <v>42388</v>
      </c>
      <c r="AM64" s="3">
        <v>42356</v>
      </c>
      <c r="AN64" s="3">
        <v>42370</v>
      </c>
      <c r="AO64" s="9">
        <v>5</v>
      </c>
      <c r="AP64" s="3">
        <v>42378</v>
      </c>
      <c r="AQ64" s="3">
        <v>42358</v>
      </c>
      <c r="AR64" s="3" t="s">
        <v>41</v>
      </c>
      <c r="AS64" s="3" t="s">
        <v>389</v>
      </c>
      <c r="AT64" s="3" t="s">
        <v>41</v>
      </c>
      <c r="AU64" s="3" t="s">
        <v>41</v>
      </c>
      <c r="AV64" s="3" t="s">
        <v>390</v>
      </c>
      <c r="AW64" s="15" t="s">
        <v>41</v>
      </c>
      <c r="AX64" s="3" t="s">
        <v>41</v>
      </c>
      <c r="AY64" s="17">
        <v>1.38</v>
      </c>
      <c r="AZ64" s="2" t="s">
        <v>41</v>
      </c>
      <c r="BB64" s="30">
        <f t="array" ref="BB64">IF(AW64="",MIN((IF($BD64:$BU64+AY64&lt;$BX$1,1,9^9)*($BD$1:$BU$1))),
INT(IF(SUMIF($AW$4:AW63,AW64,$AY$4:AY63)&gt;$BX$1,MAX($BB$4:BB63,)+1,
IF(SUMIF($BB$4:BB63,BB63,$AY$4:AY63)+SUMIF($AW$4:AW120,AW64,$AY$4:AY120)-SUMIF($AW$4:AW63,AW64,$AY$4:AY63)&gt;$BX$1,MAX($BB$4:BB63,)+1,BB63
))))</f>
        <v>9</v>
      </c>
      <c r="BD64" s="37">
        <f>SUMPRODUCT(($BB$5:$BB63=BD$1)*($AY$5:$AY63))</f>
        <v>70.08</v>
      </c>
      <c r="BE64" s="37">
        <f>SUMPRODUCT(($BB$5:$BB63=BE$1)*($AY$5:$AY63))</f>
        <v>70.02</v>
      </c>
      <c r="BF64" s="37">
        <f>SUMPRODUCT(($BB$5:$BB63=BF$1)*($AY$5:$AY63))</f>
        <v>70.45</v>
      </c>
      <c r="BG64" s="37">
        <f>SUMPRODUCT(($BB$5:$BB63=BG$1)*($AY$5:$AY63))</f>
        <v>69.7</v>
      </c>
      <c r="BH64" s="37">
        <f>SUMPRODUCT(($BB$5:$BB63=BH$1)*($AY$5:$AY63))</f>
        <v>69.240000000000009</v>
      </c>
      <c r="BI64" s="37">
        <f>SUMPRODUCT(($BB$5:$BB63=BI$1)*($AY$5:$AY63))</f>
        <v>70.22</v>
      </c>
      <c r="BJ64" s="37">
        <f>SUMPRODUCT(($BB$5:$BB63=BJ$1)*($AY$5:$AY63))</f>
        <v>69.59</v>
      </c>
      <c r="BK64" s="37">
        <f>SUMPRODUCT(($BB$5:$BB63=BK$1)*($AY$5:$AY63))</f>
        <v>70.11</v>
      </c>
      <c r="BL64" s="37">
        <f>SUMPRODUCT(($BB$5:$BB63=BL$1)*($AY$5:$AY63))</f>
        <v>69</v>
      </c>
      <c r="BM64" s="37">
        <f>SUMPRODUCT(($BB$5:$BB63=BM$1)*($AY$5:$AY63))</f>
        <v>70.359999999999985</v>
      </c>
      <c r="BN64" s="37">
        <f>SUMPRODUCT(($BB$5:$BB63=BN$1)*($AY$5:$AY63))</f>
        <v>69.790000000000006</v>
      </c>
      <c r="BO64" s="37">
        <f>SUMPRODUCT(($BB$5:$BB63=BO$1)*($AY$5:$AY63))</f>
        <v>68.63000000000001</v>
      </c>
      <c r="BP64" s="37">
        <f>SUMPRODUCT(($BB$5:$BB63=BP$1)*($AY$5:$AY63))</f>
        <v>55.620000000000005</v>
      </c>
      <c r="BQ64" s="37">
        <f>SUMPRODUCT(($BB$5:$BB63=BQ$1)*($AY$5:$AY63))</f>
        <v>39.93</v>
      </c>
      <c r="BR64" s="37">
        <f>SUMPRODUCT(($BB$5:$BB63=BR$1)*($AY$5:$AY63))</f>
        <v>0</v>
      </c>
      <c r="BS64" s="37">
        <f>SUMPRODUCT(($BB$5:$BB63=BS$1)*($AY$5:$AY63))</f>
        <v>0</v>
      </c>
      <c r="BT64" s="37">
        <f>SUMPRODUCT(($BB$5:$BB63=BT$1)*($AY$5:$AY63))</f>
        <v>0</v>
      </c>
      <c r="BU64" s="37">
        <f>SUMPRODUCT(($BB$5:$BB63=BU$1)*($AY$5:$AY63))</f>
        <v>0</v>
      </c>
    </row>
    <row r="65" spans="1:73" x14ac:dyDescent="0.25">
      <c r="A65" s="1">
        <v>95242268</v>
      </c>
      <c r="B65" s="2" t="s">
        <v>86</v>
      </c>
      <c r="C65" s="2" t="s">
        <v>295</v>
      </c>
      <c r="D65" s="2" t="s">
        <v>87</v>
      </c>
      <c r="E65" s="3">
        <v>42342</v>
      </c>
      <c r="F65" s="3">
        <v>42377</v>
      </c>
      <c r="G65" s="4" t="s">
        <v>91</v>
      </c>
      <c r="H65" s="38">
        <f t="shared" si="2"/>
        <v>12</v>
      </c>
      <c r="I65" s="2" t="s">
        <v>296</v>
      </c>
      <c r="J65" s="1">
        <v>10</v>
      </c>
      <c r="K65" s="1" t="s">
        <v>404</v>
      </c>
      <c r="L65" s="1">
        <v>10</v>
      </c>
      <c r="M65" s="2" t="s">
        <v>297</v>
      </c>
      <c r="N65" s="2" t="s">
        <v>298</v>
      </c>
      <c r="O65" s="1">
        <v>736</v>
      </c>
      <c r="P65" s="1">
        <v>736</v>
      </c>
      <c r="Q65" s="1">
        <v>46</v>
      </c>
      <c r="R65" s="3">
        <v>42339</v>
      </c>
      <c r="S65" s="2" t="s">
        <v>45</v>
      </c>
      <c r="T65" s="3">
        <v>42370</v>
      </c>
      <c r="U65" s="3">
        <v>42339</v>
      </c>
      <c r="V65" s="2" t="s">
        <v>42</v>
      </c>
      <c r="W65" s="2" t="s">
        <v>299</v>
      </c>
      <c r="X65" s="3">
        <v>42389</v>
      </c>
      <c r="Y65" s="5">
        <v>42401</v>
      </c>
      <c r="Z65" s="2" t="s">
        <v>300</v>
      </c>
      <c r="AA65" s="2" t="s">
        <v>68</v>
      </c>
      <c r="AB65" s="2" t="s">
        <v>43</v>
      </c>
      <c r="AC65" s="1">
        <v>223116</v>
      </c>
      <c r="AD65" s="2" t="s">
        <v>41</v>
      </c>
      <c r="AE65" s="2" t="s">
        <v>101</v>
      </c>
      <c r="AF65" s="1">
        <v>4503698234</v>
      </c>
      <c r="AG65" s="1">
        <v>10</v>
      </c>
      <c r="AH65" s="1">
        <v>736</v>
      </c>
      <c r="AI65" s="2" t="s">
        <v>45</v>
      </c>
      <c r="AJ65" s="3" t="s">
        <v>41</v>
      </c>
      <c r="AK65" s="3">
        <v>42389</v>
      </c>
      <c r="AL65" s="3">
        <v>42419</v>
      </c>
      <c r="AM65" s="3">
        <v>42339</v>
      </c>
      <c r="AN65" s="3">
        <v>42370</v>
      </c>
      <c r="AO65" s="9">
        <v>5</v>
      </c>
      <c r="AP65" s="3">
        <v>42378</v>
      </c>
      <c r="AQ65" s="3">
        <v>42393</v>
      </c>
      <c r="AR65" s="3" t="s">
        <v>41</v>
      </c>
      <c r="AS65" s="3" t="s">
        <v>391</v>
      </c>
      <c r="AT65" s="3" t="s">
        <v>41</v>
      </c>
      <c r="AU65" s="3" t="s">
        <v>41</v>
      </c>
      <c r="AV65" s="3" t="s">
        <v>390</v>
      </c>
      <c r="AW65" s="15" t="s">
        <v>41</v>
      </c>
      <c r="AX65" s="3" t="s">
        <v>41</v>
      </c>
      <c r="AY65" s="17">
        <v>1.31</v>
      </c>
      <c r="AZ65" s="2" t="s">
        <v>67</v>
      </c>
      <c r="BB65" s="30">
        <f t="array" ref="BB65">IF(AW65="",MIN((IF($BD65:$BU65+AY65&lt;$BX$1,1,9^9)*($BD$1:$BU$1))),
INT(IF(SUMIF($AW$4:AW64,AW65,$AY$4:AY64)&gt;$BX$1,MAX($BB$4:BB64,)+1,
IF(SUMIF($BB$4:BB64,BB64,$AY$4:AY64)+SUMIF($AW$4:AW121,AW65,$AY$4:AY121)-SUMIF($AW$4:AW64,AW65,$AY$4:AY64)&gt;$BX$1,MAX($BB$4:BB64,)+1,BB64
))))</f>
        <v>12</v>
      </c>
      <c r="BD65" s="37">
        <f>SUMPRODUCT(($BB$5:$BB64=BD$1)*($AY$5:$AY64))</f>
        <v>70.08</v>
      </c>
      <c r="BE65" s="37">
        <f>SUMPRODUCT(($BB$5:$BB64=BE$1)*($AY$5:$AY64))</f>
        <v>70.02</v>
      </c>
      <c r="BF65" s="37">
        <f>SUMPRODUCT(($BB$5:$BB64=BF$1)*($AY$5:$AY64))</f>
        <v>70.45</v>
      </c>
      <c r="BG65" s="37">
        <f>SUMPRODUCT(($BB$5:$BB64=BG$1)*($AY$5:$AY64))</f>
        <v>69.7</v>
      </c>
      <c r="BH65" s="37">
        <f>SUMPRODUCT(($BB$5:$BB64=BH$1)*($AY$5:$AY64))</f>
        <v>69.240000000000009</v>
      </c>
      <c r="BI65" s="37">
        <f>SUMPRODUCT(($BB$5:$BB64=BI$1)*($AY$5:$AY64))</f>
        <v>70.22</v>
      </c>
      <c r="BJ65" s="37">
        <f>SUMPRODUCT(($BB$5:$BB64=BJ$1)*($AY$5:$AY64))</f>
        <v>69.59</v>
      </c>
      <c r="BK65" s="37">
        <f>SUMPRODUCT(($BB$5:$BB64=BK$1)*($AY$5:$AY64))</f>
        <v>70.11</v>
      </c>
      <c r="BL65" s="37">
        <f>SUMPRODUCT(($BB$5:$BB64=BL$1)*($AY$5:$AY64))</f>
        <v>70.38</v>
      </c>
      <c r="BM65" s="37">
        <f>SUMPRODUCT(($BB$5:$BB64=BM$1)*($AY$5:$AY64))</f>
        <v>70.359999999999985</v>
      </c>
      <c r="BN65" s="37">
        <f>SUMPRODUCT(($BB$5:$BB64=BN$1)*($AY$5:$AY64))</f>
        <v>69.790000000000006</v>
      </c>
      <c r="BO65" s="37">
        <f>SUMPRODUCT(($BB$5:$BB64=BO$1)*($AY$5:$AY64))</f>
        <v>68.63000000000001</v>
      </c>
      <c r="BP65" s="37">
        <f>SUMPRODUCT(($BB$5:$BB64=BP$1)*($AY$5:$AY64))</f>
        <v>55.620000000000005</v>
      </c>
      <c r="BQ65" s="37">
        <f>SUMPRODUCT(($BB$5:$BB64=BQ$1)*($AY$5:$AY64))</f>
        <v>39.93</v>
      </c>
      <c r="BR65" s="37">
        <f>SUMPRODUCT(($BB$5:$BB64=BR$1)*($AY$5:$AY64))</f>
        <v>0</v>
      </c>
      <c r="BS65" s="37">
        <f>SUMPRODUCT(($BB$5:$BB64=BS$1)*($AY$5:$AY64))</f>
        <v>0</v>
      </c>
      <c r="BT65" s="37">
        <f>SUMPRODUCT(($BB$5:$BB64=BT$1)*($AY$5:$AY64))</f>
        <v>0</v>
      </c>
      <c r="BU65" s="37">
        <f>SUMPRODUCT(($BB$5:$BB64=BU$1)*($AY$5:$AY64))</f>
        <v>0</v>
      </c>
    </row>
    <row r="66" spans="1:73" x14ac:dyDescent="0.25">
      <c r="A66" s="1">
        <v>95711165</v>
      </c>
      <c r="B66" s="2" t="s">
        <v>86</v>
      </c>
      <c r="C66" s="2" t="s">
        <v>354</v>
      </c>
      <c r="D66" s="2" t="s">
        <v>87</v>
      </c>
      <c r="E66" s="3" t="s">
        <v>41</v>
      </c>
      <c r="F66" s="3">
        <v>42383</v>
      </c>
      <c r="G66" s="4" t="s">
        <v>91</v>
      </c>
      <c r="H66" s="38">
        <f t="shared" si="2"/>
        <v>5</v>
      </c>
      <c r="I66" s="2" t="s">
        <v>355</v>
      </c>
      <c r="J66" s="1">
        <v>10</v>
      </c>
      <c r="K66" s="1" t="s">
        <v>411</v>
      </c>
      <c r="L66" s="1">
        <v>10</v>
      </c>
      <c r="M66" s="2" t="s">
        <v>356</v>
      </c>
      <c r="N66" s="2" t="s">
        <v>357</v>
      </c>
      <c r="O66" s="1">
        <v>660</v>
      </c>
      <c r="P66" s="1">
        <v>660</v>
      </c>
      <c r="Q66" s="1">
        <v>55</v>
      </c>
      <c r="R66" s="3">
        <v>42366</v>
      </c>
      <c r="S66" s="2" t="s">
        <v>45</v>
      </c>
      <c r="T66" s="3">
        <v>42383</v>
      </c>
      <c r="U66" s="3" t="s">
        <v>41</v>
      </c>
      <c r="V66" s="2" t="s">
        <v>42</v>
      </c>
      <c r="W66" s="2" t="s">
        <v>358</v>
      </c>
      <c r="X66" s="3">
        <v>42389</v>
      </c>
      <c r="Y66" s="5">
        <v>42401</v>
      </c>
      <c r="Z66" s="2" t="s">
        <v>41</v>
      </c>
      <c r="AA66" s="2" t="s">
        <v>44</v>
      </c>
      <c r="AB66" s="2" t="s">
        <v>43</v>
      </c>
      <c r="AC66" s="1">
        <v>223116</v>
      </c>
      <c r="AD66" s="2" t="s">
        <v>359</v>
      </c>
      <c r="AE66" s="2" t="s">
        <v>90</v>
      </c>
      <c r="AF66" s="1">
        <v>4503686561</v>
      </c>
      <c r="AG66" s="1">
        <v>30</v>
      </c>
      <c r="AH66" s="1">
        <v>660</v>
      </c>
      <c r="AI66" s="2" t="s">
        <v>45</v>
      </c>
      <c r="AJ66" s="3" t="s">
        <v>41</v>
      </c>
      <c r="AK66" s="3">
        <v>42389</v>
      </c>
      <c r="AL66" s="3">
        <v>42419</v>
      </c>
      <c r="AM66" s="3">
        <v>42366</v>
      </c>
      <c r="AN66" s="3">
        <v>42373</v>
      </c>
      <c r="AO66" s="9">
        <v>1</v>
      </c>
      <c r="AP66" s="3">
        <v>42384</v>
      </c>
      <c r="AQ66" s="3">
        <v>42393</v>
      </c>
      <c r="AR66" s="3" t="s">
        <v>41</v>
      </c>
      <c r="AS66" s="3" t="s">
        <v>391</v>
      </c>
      <c r="AT66" s="3" t="s">
        <v>41</v>
      </c>
      <c r="AU66" s="3" t="s">
        <v>41</v>
      </c>
      <c r="AV66" s="3" t="s">
        <v>390</v>
      </c>
      <c r="AW66" s="15" t="s">
        <v>41</v>
      </c>
      <c r="AX66" s="3" t="s">
        <v>41</v>
      </c>
      <c r="AY66" s="17">
        <v>1.21</v>
      </c>
      <c r="AZ66" s="2" t="s">
        <v>57</v>
      </c>
      <c r="BB66" s="30">
        <f t="array" ref="BB66">IF(AW66="",MIN((IF($BD66:$BU66+AY66&lt;$BX$1,1,9^9)*($BD$1:$BU$1))),
INT(IF(SUMIF($AW$4:AW65,AW66,$AY$4:AY65)&gt;$BX$1,MAX($BB$4:BB65,)+1,
IF(SUMIF($BB$4:BB65,BB65,$AY$4:AY65)+SUMIF($AW$4:AW122,AW66,$AY$4:AY122)-SUMIF($AW$4:AW65,AW66,$AY$4:AY65)&gt;$BX$1,MAX($BB$4:BB65,)+1,BB65
))))</f>
        <v>5</v>
      </c>
      <c r="BD66" s="37">
        <f>SUMPRODUCT(($BB$5:$BB65=BD$1)*($AY$5:$AY65))</f>
        <v>70.08</v>
      </c>
      <c r="BE66" s="37">
        <f>SUMPRODUCT(($BB$5:$BB65=BE$1)*($AY$5:$AY65))</f>
        <v>70.02</v>
      </c>
      <c r="BF66" s="37">
        <f>SUMPRODUCT(($BB$5:$BB65=BF$1)*($AY$5:$AY65))</f>
        <v>70.45</v>
      </c>
      <c r="BG66" s="37">
        <f>SUMPRODUCT(($BB$5:$BB65=BG$1)*($AY$5:$AY65))</f>
        <v>69.7</v>
      </c>
      <c r="BH66" s="37">
        <f>SUMPRODUCT(($BB$5:$BB65=BH$1)*($AY$5:$AY65))</f>
        <v>69.240000000000009</v>
      </c>
      <c r="BI66" s="37">
        <f>SUMPRODUCT(($BB$5:$BB65=BI$1)*($AY$5:$AY65))</f>
        <v>70.22</v>
      </c>
      <c r="BJ66" s="37">
        <f>SUMPRODUCT(($BB$5:$BB65=BJ$1)*($AY$5:$AY65))</f>
        <v>69.59</v>
      </c>
      <c r="BK66" s="37">
        <f>SUMPRODUCT(($BB$5:$BB65=BK$1)*($AY$5:$AY65))</f>
        <v>70.11</v>
      </c>
      <c r="BL66" s="37">
        <f>SUMPRODUCT(($BB$5:$BB65=BL$1)*($AY$5:$AY65))</f>
        <v>70.38</v>
      </c>
      <c r="BM66" s="37">
        <f>SUMPRODUCT(($BB$5:$BB65=BM$1)*($AY$5:$AY65))</f>
        <v>70.359999999999985</v>
      </c>
      <c r="BN66" s="37">
        <f>SUMPRODUCT(($BB$5:$BB65=BN$1)*($AY$5:$AY65))</f>
        <v>69.790000000000006</v>
      </c>
      <c r="BO66" s="37">
        <f>SUMPRODUCT(($BB$5:$BB65=BO$1)*($AY$5:$AY65))</f>
        <v>69.940000000000012</v>
      </c>
      <c r="BP66" s="37">
        <f>SUMPRODUCT(($BB$5:$BB65=BP$1)*($AY$5:$AY65))</f>
        <v>55.620000000000005</v>
      </c>
      <c r="BQ66" s="37">
        <f>SUMPRODUCT(($BB$5:$BB65=BQ$1)*($AY$5:$AY65))</f>
        <v>39.93</v>
      </c>
      <c r="BR66" s="37">
        <f>SUMPRODUCT(($BB$5:$BB65=BR$1)*($AY$5:$AY65))</f>
        <v>0</v>
      </c>
      <c r="BS66" s="37">
        <f>SUMPRODUCT(($BB$5:$BB65=BS$1)*($AY$5:$AY65))</f>
        <v>0</v>
      </c>
      <c r="BT66" s="37">
        <f>SUMPRODUCT(($BB$5:$BB65=BT$1)*($AY$5:$AY65))</f>
        <v>0</v>
      </c>
      <c r="BU66" s="37">
        <f>SUMPRODUCT(($BB$5:$BB65=BU$1)*($AY$5:$AY65))</f>
        <v>0</v>
      </c>
    </row>
    <row r="67" spans="1:73" x14ac:dyDescent="0.25">
      <c r="A67" s="1">
        <v>95959345</v>
      </c>
      <c r="B67" s="2" t="s">
        <v>86</v>
      </c>
      <c r="C67" s="2" t="s">
        <v>362</v>
      </c>
      <c r="D67" s="2" t="s">
        <v>87</v>
      </c>
      <c r="E67" s="3" t="s">
        <v>41</v>
      </c>
      <c r="F67" s="3">
        <v>42383</v>
      </c>
      <c r="G67" s="4" t="s">
        <v>91</v>
      </c>
      <c r="H67" s="38">
        <f t="shared" si="2"/>
        <v>13</v>
      </c>
      <c r="I67" s="2" t="s">
        <v>371</v>
      </c>
      <c r="J67" s="1">
        <v>10</v>
      </c>
      <c r="K67" s="1" t="s">
        <v>403</v>
      </c>
      <c r="L67" s="1">
        <v>10</v>
      </c>
      <c r="M67" s="2" t="s">
        <v>372</v>
      </c>
      <c r="N67" s="2" t="s">
        <v>60</v>
      </c>
      <c r="O67" s="1">
        <v>1309</v>
      </c>
      <c r="P67" s="1">
        <v>1309</v>
      </c>
      <c r="Q67" s="1">
        <v>23</v>
      </c>
      <c r="R67" s="3" t="s">
        <v>41</v>
      </c>
      <c r="S67" s="2" t="s">
        <v>45</v>
      </c>
      <c r="T67" s="3">
        <v>42382</v>
      </c>
      <c r="U67" s="3" t="s">
        <v>41</v>
      </c>
      <c r="V67" s="2" t="s">
        <v>42</v>
      </c>
      <c r="W67" s="2" t="s">
        <v>373</v>
      </c>
      <c r="X67" s="3">
        <v>42389</v>
      </c>
      <c r="Y67" s="5">
        <v>42401</v>
      </c>
      <c r="Z67" s="2" t="s">
        <v>41</v>
      </c>
      <c r="AA67" s="2" t="s">
        <v>44</v>
      </c>
      <c r="AB67" s="2" t="s">
        <v>43</v>
      </c>
      <c r="AC67" s="1">
        <v>223116</v>
      </c>
      <c r="AD67" s="2" t="s">
        <v>366</v>
      </c>
      <c r="AE67" s="2" t="s">
        <v>92</v>
      </c>
      <c r="AF67" s="1">
        <v>4503714872</v>
      </c>
      <c r="AG67" s="1">
        <v>10</v>
      </c>
      <c r="AH67" s="1">
        <v>1309</v>
      </c>
      <c r="AI67" s="2" t="s">
        <v>45</v>
      </c>
      <c r="AJ67" s="3" t="s">
        <v>41</v>
      </c>
      <c r="AK67" s="3">
        <v>42389</v>
      </c>
      <c r="AL67" s="3">
        <v>42419</v>
      </c>
      <c r="AM67" s="3">
        <v>42365</v>
      </c>
      <c r="AN67" s="3">
        <v>42372</v>
      </c>
      <c r="AO67" s="9">
        <v>7</v>
      </c>
      <c r="AP67" s="3">
        <v>42384</v>
      </c>
      <c r="AQ67" s="3">
        <v>42393</v>
      </c>
      <c r="AR67" s="3" t="s">
        <v>41</v>
      </c>
      <c r="AS67" s="3" t="s">
        <v>389</v>
      </c>
      <c r="AT67" s="3" t="s">
        <v>41</v>
      </c>
      <c r="AU67" s="3" t="s">
        <v>41</v>
      </c>
      <c r="AV67" s="3" t="s">
        <v>390</v>
      </c>
      <c r="AW67" s="15" t="s">
        <v>41</v>
      </c>
      <c r="AX67" s="3" t="s">
        <v>41</v>
      </c>
      <c r="AY67" s="17">
        <v>1.17</v>
      </c>
      <c r="AZ67" s="2" t="s">
        <v>52</v>
      </c>
      <c r="BB67" s="30">
        <f t="array" ref="BB67">IF(AW67="",MIN((IF($BD67:$BU67+AY67&lt;$BX$1,1,9^9)*($BD$1:$BU$1))),
INT(IF(SUMIF($AW$4:AW66,AW67,$AY$4:AY66)&gt;$BX$1,MAX($BB$4:BB66,)+1,
IF(SUMIF($BB$4:BB66,BB66,$AY$4:AY66)+SUMIF($AW$4:AW123,AW67,$AY$4:AY123)-SUMIF($AW$4:AW66,AW67,$AY$4:AY66)&gt;$BX$1,MAX($BB$4:BB66,)+1,BB66
))))</f>
        <v>13</v>
      </c>
      <c r="BD67" s="37">
        <f>SUMPRODUCT(($BB$5:$BB66=BD$1)*($AY$5:$AY66))</f>
        <v>70.08</v>
      </c>
      <c r="BE67" s="37">
        <f>SUMPRODUCT(($BB$5:$BB66=BE$1)*($AY$5:$AY66))</f>
        <v>70.02</v>
      </c>
      <c r="BF67" s="37">
        <f>SUMPRODUCT(($BB$5:$BB66=BF$1)*($AY$5:$AY66))</f>
        <v>70.45</v>
      </c>
      <c r="BG67" s="37">
        <f>SUMPRODUCT(($BB$5:$BB66=BG$1)*($AY$5:$AY66))</f>
        <v>69.7</v>
      </c>
      <c r="BH67" s="37">
        <f>SUMPRODUCT(($BB$5:$BB66=BH$1)*($AY$5:$AY66))</f>
        <v>70.45</v>
      </c>
      <c r="BI67" s="37">
        <f>SUMPRODUCT(($BB$5:$BB66=BI$1)*($AY$5:$AY66))</f>
        <v>70.22</v>
      </c>
      <c r="BJ67" s="37">
        <f>SUMPRODUCT(($BB$5:$BB66=BJ$1)*($AY$5:$AY66))</f>
        <v>69.59</v>
      </c>
      <c r="BK67" s="37">
        <f>SUMPRODUCT(($BB$5:$BB66=BK$1)*($AY$5:$AY66))</f>
        <v>70.11</v>
      </c>
      <c r="BL67" s="37">
        <f>SUMPRODUCT(($BB$5:$BB66=BL$1)*($AY$5:$AY66))</f>
        <v>70.38</v>
      </c>
      <c r="BM67" s="37">
        <f>SUMPRODUCT(($BB$5:$BB66=BM$1)*($AY$5:$AY66))</f>
        <v>70.359999999999985</v>
      </c>
      <c r="BN67" s="37">
        <f>SUMPRODUCT(($BB$5:$BB66=BN$1)*($AY$5:$AY66))</f>
        <v>69.790000000000006</v>
      </c>
      <c r="BO67" s="37">
        <f>SUMPRODUCT(($BB$5:$BB66=BO$1)*($AY$5:$AY66))</f>
        <v>69.940000000000012</v>
      </c>
      <c r="BP67" s="37">
        <f>SUMPRODUCT(($BB$5:$BB66=BP$1)*($AY$5:$AY66))</f>
        <v>55.620000000000005</v>
      </c>
      <c r="BQ67" s="37">
        <f>SUMPRODUCT(($BB$5:$BB66=BQ$1)*($AY$5:$AY66))</f>
        <v>39.93</v>
      </c>
      <c r="BR67" s="37">
        <f>SUMPRODUCT(($BB$5:$BB66=BR$1)*($AY$5:$AY66))</f>
        <v>0</v>
      </c>
      <c r="BS67" s="37">
        <f>SUMPRODUCT(($BB$5:$BB66=BS$1)*($AY$5:$AY66))</f>
        <v>0</v>
      </c>
      <c r="BT67" s="37">
        <f>SUMPRODUCT(($BB$5:$BB66=BT$1)*($AY$5:$AY66))</f>
        <v>0</v>
      </c>
      <c r="BU67" s="37">
        <f>SUMPRODUCT(($BB$5:$BB66=BU$1)*($AY$5:$AY66))</f>
        <v>0</v>
      </c>
    </row>
    <row r="68" spans="1:73" x14ac:dyDescent="0.25">
      <c r="A68" s="1">
        <v>95112655</v>
      </c>
      <c r="B68" s="2" t="s">
        <v>86</v>
      </c>
      <c r="C68" s="2" t="s">
        <v>277</v>
      </c>
      <c r="D68" s="2" t="s">
        <v>87</v>
      </c>
      <c r="E68" s="3" t="s">
        <v>41</v>
      </c>
      <c r="F68" s="3">
        <v>42383</v>
      </c>
      <c r="G68" s="4" t="s">
        <v>91</v>
      </c>
      <c r="H68" s="38">
        <f t="shared" si="2"/>
        <v>4</v>
      </c>
      <c r="I68" s="2" t="s">
        <v>278</v>
      </c>
      <c r="J68" s="1">
        <v>10</v>
      </c>
      <c r="K68" s="1" t="s">
        <v>423</v>
      </c>
      <c r="L68" s="1">
        <v>10</v>
      </c>
      <c r="M68" s="2" t="s">
        <v>279</v>
      </c>
      <c r="N68" s="2" t="s">
        <v>280</v>
      </c>
      <c r="O68" s="1">
        <v>803</v>
      </c>
      <c r="P68" s="1">
        <v>803</v>
      </c>
      <c r="Q68" s="1">
        <v>13</v>
      </c>
      <c r="R68" s="3" t="s">
        <v>41</v>
      </c>
      <c r="S68" s="2" t="s">
        <v>45</v>
      </c>
      <c r="T68" s="3">
        <v>42383</v>
      </c>
      <c r="U68" s="3" t="s">
        <v>41</v>
      </c>
      <c r="V68" s="2" t="s">
        <v>42</v>
      </c>
      <c r="W68" s="2" t="s">
        <v>281</v>
      </c>
      <c r="X68" s="3">
        <v>42358</v>
      </c>
      <c r="Y68" s="5">
        <v>42370</v>
      </c>
      <c r="Z68" s="2" t="s">
        <v>41</v>
      </c>
      <c r="AA68" s="2" t="s">
        <v>44</v>
      </c>
      <c r="AB68" s="2" t="s">
        <v>58</v>
      </c>
      <c r="AC68" s="1">
        <v>384665</v>
      </c>
      <c r="AD68" s="2" t="s">
        <v>282</v>
      </c>
      <c r="AE68" s="2" t="s">
        <v>94</v>
      </c>
      <c r="AF68" s="1">
        <v>4503637693</v>
      </c>
      <c r="AG68" s="1">
        <v>10</v>
      </c>
      <c r="AH68" s="1">
        <v>803</v>
      </c>
      <c r="AI68" s="2" t="s">
        <v>45</v>
      </c>
      <c r="AJ68" s="3" t="s">
        <v>41</v>
      </c>
      <c r="AK68" s="3">
        <v>42358</v>
      </c>
      <c r="AL68" s="3">
        <v>42388</v>
      </c>
      <c r="AM68" s="3">
        <v>42366</v>
      </c>
      <c r="AN68" s="3">
        <v>42373</v>
      </c>
      <c r="AO68" s="9">
        <v>1</v>
      </c>
      <c r="AP68" s="3">
        <v>42384</v>
      </c>
      <c r="AQ68" s="3">
        <v>42358</v>
      </c>
      <c r="AR68" s="3" t="s">
        <v>41</v>
      </c>
      <c r="AS68" s="3" t="s">
        <v>389</v>
      </c>
      <c r="AT68" s="3" t="s">
        <v>41</v>
      </c>
      <c r="AU68" s="3" t="s">
        <v>41</v>
      </c>
      <c r="AV68" s="3" t="s">
        <v>390</v>
      </c>
      <c r="AW68" s="15" t="s">
        <v>41</v>
      </c>
      <c r="AX68" s="3" t="s">
        <v>41</v>
      </c>
      <c r="AY68" s="17">
        <v>0.71</v>
      </c>
      <c r="AZ68" s="2" t="s">
        <v>69</v>
      </c>
      <c r="BB68" s="30">
        <f t="array" ref="BB68">IF(AW68="",MIN((IF($BD68:$BU68+AY68&lt;$BX$1,1,9^9)*($BD$1:$BU$1))),
INT(IF(SUMIF($AW$4:AW67,AW68,$AY$4:AY67)&gt;$BX$1,MAX($BB$4:BB67,)+1,
IF(SUMIF($BB$4:BB67,BB67,$AY$4:AY67)+SUMIF($AW$4:AW124,AW68,$AY$4:AY124)-SUMIF($AW$4:AW67,AW68,$AY$4:AY67)&gt;$BX$1,MAX($BB$4:BB67,)+1,BB67
))))</f>
        <v>4</v>
      </c>
      <c r="BD68" s="37">
        <f>SUMPRODUCT(($BB$5:$BB67=BD$1)*($AY$5:$AY67))</f>
        <v>70.08</v>
      </c>
      <c r="BE68" s="37">
        <f>SUMPRODUCT(($BB$5:$BB67=BE$1)*($AY$5:$AY67))</f>
        <v>70.02</v>
      </c>
      <c r="BF68" s="37">
        <f>SUMPRODUCT(($BB$5:$BB67=BF$1)*($AY$5:$AY67))</f>
        <v>70.45</v>
      </c>
      <c r="BG68" s="37">
        <f>SUMPRODUCT(($BB$5:$BB67=BG$1)*($AY$5:$AY67))</f>
        <v>69.7</v>
      </c>
      <c r="BH68" s="37">
        <f>SUMPRODUCT(($BB$5:$BB67=BH$1)*($AY$5:$AY67))</f>
        <v>70.45</v>
      </c>
      <c r="BI68" s="37">
        <f>SUMPRODUCT(($BB$5:$BB67=BI$1)*($AY$5:$AY67))</f>
        <v>70.22</v>
      </c>
      <c r="BJ68" s="37">
        <f>SUMPRODUCT(($BB$5:$BB67=BJ$1)*($AY$5:$AY67))</f>
        <v>69.59</v>
      </c>
      <c r="BK68" s="37">
        <f>SUMPRODUCT(($BB$5:$BB67=BK$1)*($AY$5:$AY67))</f>
        <v>70.11</v>
      </c>
      <c r="BL68" s="37">
        <f>SUMPRODUCT(($BB$5:$BB67=BL$1)*($AY$5:$AY67))</f>
        <v>70.38</v>
      </c>
      <c r="BM68" s="37">
        <f>SUMPRODUCT(($BB$5:$BB67=BM$1)*($AY$5:$AY67))</f>
        <v>70.359999999999985</v>
      </c>
      <c r="BN68" s="37">
        <f>SUMPRODUCT(($BB$5:$BB67=BN$1)*($AY$5:$AY67))</f>
        <v>69.790000000000006</v>
      </c>
      <c r="BO68" s="37">
        <f>SUMPRODUCT(($BB$5:$BB67=BO$1)*($AY$5:$AY67))</f>
        <v>69.940000000000012</v>
      </c>
      <c r="BP68" s="37">
        <f>SUMPRODUCT(($BB$5:$BB67=BP$1)*($AY$5:$AY67))</f>
        <v>56.790000000000006</v>
      </c>
      <c r="BQ68" s="37">
        <f>SUMPRODUCT(($BB$5:$BB67=BQ$1)*($AY$5:$AY67))</f>
        <v>39.93</v>
      </c>
      <c r="BR68" s="37">
        <f>SUMPRODUCT(($BB$5:$BB67=BR$1)*($AY$5:$AY67))</f>
        <v>0</v>
      </c>
      <c r="BS68" s="37">
        <f>SUMPRODUCT(($BB$5:$BB67=BS$1)*($AY$5:$AY67))</f>
        <v>0</v>
      </c>
      <c r="BT68" s="37">
        <f>SUMPRODUCT(($BB$5:$BB67=BT$1)*($AY$5:$AY67))</f>
        <v>0</v>
      </c>
      <c r="BU68" s="37">
        <f>SUMPRODUCT(($BB$5:$BB67=BU$1)*($AY$5:$AY67))</f>
        <v>0</v>
      </c>
    </row>
    <row r="69" spans="1:73" x14ac:dyDescent="0.25">
      <c r="A69" s="1">
        <v>95959341</v>
      </c>
      <c r="B69" s="2" t="s">
        <v>86</v>
      </c>
      <c r="C69" s="2" t="s">
        <v>362</v>
      </c>
      <c r="D69" s="2" t="s">
        <v>87</v>
      </c>
      <c r="E69" s="3" t="s">
        <v>41</v>
      </c>
      <c r="F69" s="3">
        <v>42383</v>
      </c>
      <c r="G69" s="4" t="s">
        <v>91</v>
      </c>
      <c r="H69" s="38">
        <f t="shared" si="2"/>
        <v>7</v>
      </c>
      <c r="I69" s="2" t="s">
        <v>367</v>
      </c>
      <c r="J69" s="1">
        <v>10</v>
      </c>
      <c r="K69" s="1" t="s">
        <v>395</v>
      </c>
      <c r="L69" s="1">
        <v>10</v>
      </c>
      <c r="M69" s="2" t="s">
        <v>368</v>
      </c>
      <c r="N69" s="2" t="s">
        <v>369</v>
      </c>
      <c r="O69" s="1">
        <v>700</v>
      </c>
      <c r="P69" s="1">
        <v>700</v>
      </c>
      <c r="Q69" s="1">
        <v>10</v>
      </c>
      <c r="R69" s="3" t="s">
        <v>41</v>
      </c>
      <c r="S69" s="2" t="s">
        <v>45</v>
      </c>
      <c r="T69" s="3">
        <v>42382</v>
      </c>
      <c r="U69" s="3" t="s">
        <v>41</v>
      </c>
      <c r="V69" s="2" t="s">
        <v>42</v>
      </c>
      <c r="W69" s="2" t="s">
        <v>370</v>
      </c>
      <c r="X69" s="3">
        <v>42358</v>
      </c>
      <c r="Y69" s="5">
        <v>42370</v>
      </c>
      <c r="Z69" s="2" t="s">
        <v>41</v>
      </c>
      <c r="AA69" s="2" t="s">
        <v>44</v>
      </c>
      <c r="AB69" s="2" t="s">
        <v>43</v>
      </c>
      <c r="AC69" s="1">
        <v>223116</v>
      </c>
      <c r="AD69" s="2" t="s">
        <v>366</v>
      </c>
      <c r="AE69" s="2" t="s">
        <v>92</v>
      </c>
      <c r="AF69" s="1">
        <v>4503699300</v>
      </c>
      <c r="AG69" s="1">
        <v>10</v>
      </c>
      <c r="AH69" s="1">
        <v>700</v>
      </c>
      <c r="AI69" s="2" t="s">
        <v>45</v>
      </c>
      <c r="AJ69" s="3" t="s">
        <v>41</v>
      </c>
      <c r="AK69" s="3">
        <v>42358</v>
      </c>
      <c r="AL69" s="3">
        <v>42388</v>
      </c>
      <c r="AM69" s="3">
        <v>42365</v>
      </c>
      <c r="AN69" s="3">
        <v>42372</v>
      </c>
      <c r="AO69" s="9">
        <v>7</v>
      </c>
      <c r="AP69" s="3">
        <v>42384</v>
      </c>
      <c r="AQ69" s="3">
        <v>42386</v>
      </c>
      <c r="AR69" s="3" t="s">
        <v>41</v>
      </c>
      <c r="AS69" s="3" t="s">
        <v>389</v>
      </c>
      <c r="AT69" s="3" t="s">
        <v>41</v>
      </c>
      <c r="AU69" s="3" t="s">
        <v>41</v>
      </c>
      <c r="AV69" s="3" t="s">
        <v>390</v>
      </c>
      <c r="AW69" s="15" t="s">
        <v>41</v>
      </c>
      <c r="AX69" s="3" t="s">
        <v>41</v>
      </c>
      <c r="AY69" s="17">
        <v>0.6</v>
      </c>
      <c r="AZ69" s="2" t="s">
        <v>52</v>
      </c>
      <c r="BB69" s="30">
        <f t="array" ref="BB69">IF(AW69="",MIN((IF($BD69:$BU69+AY69&lt;$BX$1,1,9^9)*($BD$1:$BU$1))),
INT(IF(SUMIF($AW$4:AW68,AW69,$AY$4:AY68)&gt;$BX$1,MAX($BB$4:BB68,)+1,
IF(SUMIF($BB$4:BB68,BB68,$AY$4:AY68)+SUMIF($AW$4:AW125,AW69,$AY$4:AY125)-SUMIF($AW$4:AW68,AW69,$AY$4:AY68)&gt;$BX$1,MAX($BB$4:BB68,)+1,BB68
))))</f>
        <v>7</v>
      </c>
      <c r="BD69" s="37">
        <f>SUMPRODUCT(($BB$5:$BB68=BD$1)*($AY$5:$AY68))</f>
        <v>70.08</v>
      </c>
      <c r="BE69" s="37">
        <f>SUMPRODUCT(($BB$5:$BB68=BE$1)*($AY$5:$AY68))</f>
        <v>70.02</v>
      </c>
      <c r="BF69" s="37">
        <f>SUMPRODUCT(($BB$5:$BB68=BF$1)*($AY$5:$AY68))</f>
        <v>70.45</v>
      </c>
      <c r="BG69" s="37">
        <f>SUMPRODUCT(($BB$5:$BB68=BG$1)*($AY$5:$AY68))</f>
        <v>70.41</v>
      </c>
      <c r="BH69" s="37">
        <f>SUMPRODUCT(($BB$5:$BB68=BH$1)*($AY$5:$AY68))</f>
        <v>70.45</v>
      </c>
      <c r="BI69" s="37">
        <f>SUMPRODUCT(($BB$5:$BB68=BI$1)*($AY$5:$AY68))</f>
        <v>70.22</v>
      </c>
      <c r="BJ69" s="37">
        <f>SUMPRODUCT(($BB$5:$BB68=BJ$1)*($AY$5:$AY68))</f>
        <v>69.59</v>
      </c>
      <c r="BK69" s="37">
        <f>SUMPRODUCT(($BB$5:$BB68=BK$1)*($AY$5:$AY68))</f>
        <v>70.11</v>
      </c>
      <c r="BL69" s="37">
        <f>SUMPRODUCT(($BB$5:$BB68=BL$1)*($AY$5:$AY68))</f>
        <v>70.38</v>
      </c>
      <c r="BM69" s="37">
        <f>SUMPRODUCT(($BB$5:$BB68=BM$1)*($AY$5:$AY68))</f>
        <v>70.359999999999985</v>
      </c>
      <c r="BN69" s="37">
        <f>SUMPRODUCT(($BB$5:$BB68=BN$1)*($AY$5:$AY68))</f>
        <v>69.790000000000006</v>
      </c>
      <c r="BO69" s="37">
        <f>SUMPRODUCT(($BB$5:$BB68=BO$1)*($AY$5:$AY68))</f>
        <v>69.940000000000012</v>
      </c>
      <c r="BP69" s="37">
        <f>SUMPRODUCT(($BB$5:$BB68=BP$1)*($AY$5:$AY68))</f>
        <v>56.790000000000006</v>
      </c>
      <c r="BQ69" s="37">
        <f>SUMPRODUCT(($BB$5:$BB68=BQ$1)*($AY$5:$AY68))</f>
        <v>39.93</v>
      </c>
      <c r="BR69" s="37">
        <f>SUMPRODUCT(($BB$5:$BB68=BR$1)*($AY$5:$AY68))</f>
        <v>0</v>
      </c>
      <c r="BS69" s="37">
        <f>SUMPRODUCT(($BB$5:$BB68=BS$1)*($AY$5:$AY68))</f>
        <v>0</v>
      </c>
      <c r="BT69" s="37">
        <f>SUMPRODUCT(($BB$5:$BB68=BT$1)*($AY$5:$AY68))</f>
        <v>0</v>
      </c>
      <c r="BU69" s="37">
        <f>SUMPRODUCT(($BB$5:$BB68=BU$1)*($AY$5:$AY68))</f>
        <v>0</v>
      </c>
    </row>
  </sheetData>
  <autoFilter ref="A4:BB34">
    <sortState ref="A2:BB66">
      <sortCondition descending="1" ref="AW1:AW31"/>
    </sortState>
  </autoFilter>
  <conditionalFormatting sqref="BD3:BU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ignoredErrors>
    <ignoredError sqref="I37:I40 K37:K40 AE37:AE38 AE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31"/>
  <sheetViews>
    <sheetView topLeftCell="BB1" zoomScale="70" zoomScaleNormal="70" workbookViewId="0">
      <pane ySplit="3" topLeftCell="A4" activePane="bottomLeft" state="frozen"/>
      <selection activeCell="H1" sqref="H1"/>
      <selection pane="bottomLeft" activeCell="BL6" sqref="BL6"/>
    </sheetView>
  </sheetViews>
  <sheetFormatPr defaultRowHeight="15" x14ac:dyDescent="0.25"/>
  <cols>
    <col min="1" max="1" width="22.140625" hidden="1" customWidth="1"/>
    <col min="2" max="2" width="19" hidden="1" customWidth="1"/>
    <col min="3" max="3" width="22" hidden="1" customWidth="1"/>
    <col min="4" max="4" width="13.7109375" hidden="1" customWidth="1"/>
    <col min="5" max="5" width="24.85546875" hidden="1" customWidth="1"/>
    <col min="6" max="6" width="22.5703125" hidden="1" customWidth="1"/>
    <col min="7" max="7" width="22.7109375" hidden="1" customWidth="1"/>
    <col min="8" max="8" width="21.28515625" style="18" bestFit="1" customWidth="1"/>
    <col min="9" max="9" width="23.7109375" hidden="1" customWidth="1"/>
    <col min="10" max="11" width="28.42578125" hidden="1" customWidth="1"/>
    <col min="12" max="12" width="17.85546875" hidden="1" customWidth="1"/>
    <col min="13" max="13" width="21" hidden="1" customWidth="1"/>
    <col min="14" max="14" width="34.7109375" hidden="1" customWidth="1"/>
    <col min="15" max="15" width="19" hidden="1" customWidth="1"/>
    <col min="16" max="16" width="20.85546875" hidden="1" customWidth="1"/>
    <col min="17" max="17" width="22.85546875" hidden="1" customWidth="1"/>
    <col min="18" max="18" width="25" hidden="1" customWidth="1"/>
    <col min="19" max="19" width="29" hidden="1" customWidth="1"/>
    <col min="20" max="20" width="30.28515625" hidden="1" customWidth="1"/>
    <col min="21" max="21" width="23.85546875" hidden="1" customWidth="1"/>
    <col min="22" max="22" width="20" hidden="1" customWidth="1"/>
    <col min="23" max="23" width="23" hidden="1" customWidth="1"/>
    <col min="24" max="24" width="26.85546875" hidden="1" customWidth="1"/>
    <col min="25" max="25" width="16.85546875" hidden="1" customWidth="1"/>
    <col min="26" max="26" width="235.5703125" hidden="1" customWidth="1"/>
    <col min="27" max="27" width="24.5703125" hidden="1" customWidth="1"/>
    <col min="28" max="28" width="9.28515625" hidden="1" customWidth="1"/>
    <col min="29" max="29" width="29.140625" hidden="1" customWidth="1"/>
    <col min="30" max="30" width="15.140625" hidden="1" customWidth="1"/>
    <col min="31" max="31" width="19" hidden="1" customWidth="1"/>
    <col min="32" max="32" width="27.28515625" hidden="1" customWidth="1"/>
    <col min="33" max="33" width="32" hidden="1" customWidth="1"/>
    <col min="34" max="34" width="27.7109375" hidden="1" customWidth="1"/>
    <col min="35" max="35" width="18.140625" hidden="1" customWidth="1"/>
    <col min="36" max="36" width="25.28515625" hidden="1" customWidth="1"/>
    <col min="37" max="37" width="29" hidden="1" customWidth="1"/>
    <col min="38" max="38" width="30.7109375" hidden="1" customWidth="1"/>
    <col min="39" max="40" width="27.7109375" hidden="1" customWidth="1"/>
    <col min="41" max="41" width="27.7109375" style="8" hidden="1" customWidth="1"/>
    <col min="42" max="48" width="27.7109375" style="7" hidden="1" customWidth="1"/>
    <col min="49" max="49" width="27.7109375" style="16" customWidth="1"/>
    <col min="50" max="50" width="23.28515625" hidden="1" customWidth="1"/>
    <col min="51" max="51" width="20.5703125" style="18" bestFit="1" customWidth="1"/>
    <col min="52" max="52" width="34" hidden="1" customWidth="1"/>
    <col min="76" max="76" width="10.5703125" bestFit="1" customWidth="1"/>
  </cols>
  <sheetData>
    <row r="1" spans="1:79" s="13" customFormat="1" ht="15.75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6" t="s">
        <v>7</v>
      </c>
      <c r="I1" s="10" t="s">
        <v>8</v>
      </c>
      <c r="J1" s="10" t="s">
        <v>9</v>
      </c>
      <c r="K1" s="10" t="s">
        <v>466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459</v>
      </c>
      <c r="AO1" s="11" t="s">
        <v>460</v>
      </c>
      <c r="AP1" s="12" t="s">
        <v>388</v>
      </c>
      <c r="AQ1" s="12" t="s">
        <v>461</v>
      </c>
      <c r="AR1" s="12" t="s">
        <v>462</v>
      </c>
      <c r="AS1" s="12" t="s">
        <v>463</v>
      </c>
      <c r="AT1" s="12" t="s">
        <v>467</v>
      </c>
      <c r="AU1" s="12" t="s">
        <v>468</v>
      </c>
      <c r="AV1" s="12" t="s">
        <v>464</v>
      </c>
      <c r="AW1" s="14" t="s">
        <v>465</v>
      </c>
      <c r="AX1" s="10" t="s">
        <v>38</v>
      </c>
      <c r="AY1" s="6" t="s">
        <v>39</v>
      </c>
      <c r="AZ1" s="10" t="s">
        <v>40</v>
      </c>
      <c r="BD1" s="21">
        <v>1</v>
      </c>
      <c r="BE1" s="22">
        <v>2</v>
      </c>
      <c r="BF1" s="22">
        <v>3</v>
      </c>
      <c r="BG1" s="22">
        <v>4</v>
      </c>
      <c r="BH1" s="22">
        <v>5</v>
      </c>
      <c r="BI1" s="22">
        <v>6</v>
      </c>
      <c r="BJ1" s="22">
        <v>7</v>
      </c>
      <c r="BK1" s="22">
        <v>8</v>
      </c>
      <c r="BL1" s="22">
        <v>9</v>
      </c>
      <c r="BM1" s="22">
        <v>10</v>
      </c>
      <c r="BN1" s="22">
        <v>11</v>
      </c>
      <c r="BO1" s="22">
        <v>12</v>
      </c>
      <c r="BP1" s="22">
        <v>13</v>
      </c>
      <c r="BQ1" s="22">
        <v>14</v>
      </c>
      <c r="BR1" s="22">
        <v>15</v>
      </c>
      <c r="BS1" s="22">
        <v>16</v>
      </c>
      <c r="BT1" s="22">
        <v>17</v>
      </c>
      <c r="BU1" s="22">
        <v>18</v>
      </c>
      <c r="BV1" s="26"/>
      <c r="BX1" s="28">
        <v>70.5</v>
      </c>
      <c r="BZ1" s="13">
        <f>BY2/BX1</f>
        <v>7.396028368794326</v>
      </c>
    </row>
    <row r="2" spans="1:79" x14ac:dyDescent="0.25">
      <c r="A2" s="1">
        <v>95159415</v>
      </c>
      <c r="B2" s="2" t="s">
        <v>86</v>
      </c>
      <c r="C2" s="2" t="s">
        <v>283</v>
      </c>
      <c r="D2" s="2" t="s">
        <v>87</v>
      </c>
      <c r="E2" s="3" t="s">
        <v>41</v>
      </c>
      <c r="F2" s="3">
        <v>42377</v>
      </c>
      <c r="G2" s="4" t="s">
        <v>91</v>
      </c>
      <c r="H2" s="19" t="s">
        <v>41</v>
      </c>
      <c r="I2" s="2" t="s">
        <v>284</v>
      </c>
      <c r="J2" s="1">
        <v>10</v>
      </c>
      <c r="K2" s="1" t="s">
        <v>436</v>
      </c>
      <c r="L2" s="1">
        <v>20</v>
      </c>
      <c r="M2" s="2" t="s">
        <v>285</v>
      </c>
      <c r="N2" s="2" t="s">
        <v>84</v>
      </c>
      <c r="O2" s="1">
        <v>3120</v>
      </c>
      <c r="P2" s="1">
        <v>3120</v>
      </c>
      <c r="Q2" s="1">
        <v>520</v>
      </c>
      <c r="R2" s="3">
        <v>42359</v>
      </c>
      <c r="S2" s="2" t="s">
        <v>45</v>
      </c>
      <c r="T2" s="3">
        <v>42376</v>
      </c>
      <c r="U2" s="3">
        <v>42359</v>
      </c>
      <c r="V2" s="2" t="s">
        <v>42</v>
      </c>
      <c r="W2" s="2" t="s">
        <v>286</v>
      </c>
      <c r="X2" s="3">
        <v>42358</v>
      </c>
      <c r="Y2" s="5">
        <v>42370</v>
      </c>
      <c r="Z2" s="2" t="s">
        <v>41</v>
      </c>
      <c r="AA2" s="2" t="s">
        <v>44</v>
      </c>
      <c r="AB2" s="2" t="s">
        <v>58</v>
      </c>
      <c r="AC2" s="1">
        <v>384665</v>
      </c>
      <c r="AD2" s="2" t="s">
        <v>287</v>
      </c>
      <c r="AE2" s="2" t="s">
        <v>90</v>
      </c>
      <c r="AF2" s="1">
        <v>4503656288</v>
      </c>
      <c r="AG2" s="1">
        <v>20</v>
      </c>
      <c r="AH2" s="1">
        <v>3120</v>
      </c>
      <c r="AI2" s="2" t="s">
        <v>45</v>
      </c>
      <c r="AJ2" s="3" t="s">
        <v>41</v>
      </c>
      <c r="AK2" s="3">
        <v>42358</v>
      </c>
      <c r="AL2" s="3">
        <v>42388</v>
      </c>
      <c r="AM2" s="3">
        <v>42359</v>
      </c>
      <c r="AN2" s="3">
        <v>42370</v>
      </c>
      <c r="AO2" s="9">
        <v>5</v>
      </c>
      <c r="AP2" s="3">
        <v>42378</v>
      </c>
      <c r="AQ2" s="3">
        <v>42351</v>
      </c>
      <c r="AR2" s="3" t="s">
        <v>41</v>
      </c>
      <c r="AS2" s="3" t="s">
        <v>392</v>
      </c>
      <c r="AT2" s="3" t="s">
        <v>41</v>
      </c>
      <c r="AU2" s="3" t="s">
        <v>41</v>
      </c>
      <c r="AV2" s="3" t="s">
        <v>390</v>
      </c>
      <c r="AW2" s="15" t="s">
        <v>477</v>
      </c>
      <c r="AX2" s="3" t="s">
        <v>41</v>
      </c>
      <c r="AY2" s="17">
        <v>29.04</v>
      </c>
      <c r="AZ2" s="2" t="s">
        <v>54</v>
      </c>
      <c r="BA2">
        <v>4</v>
      </c>
      <c r="BB2">
        <f>IF(AW2="",INT(BA2),
INT(IF(SUMIF($AW$1:AW2,AW2,$AY$1:AY2)&gt;$BX$1,MAX($BA$2:$BA$31,)+1,VLOOKUP(AW2,$AW$2:$BA$31,5,0))))</f>
        <v>4</v>
      </c>
      <c r="BD2" s="23">
        <f t="shared" ref="BD2:BU2" si="0">SUMIF($BB$2:$BB$31,BD1,$AY$2:$AY$31)</f>
        <v>70.220000000000013</v>
      </c>
      <c r="BE2" s="20">
        <f t="shared" si="0"/>
        <v>37.049999999999997</v>
      </c>
      <c r="BF2" s="20">
        <f t="shared" si="0"/>
        <v>47.3</v>
      </c>
      <c r="BG2" s="20">
        <f t="shared" si="0"/>
        <v>64.319999999999993</v>
      </c>
      <c r="BH2" s="20">
        <f t="shared" si="0"/>
        <v>58.63</v>
      </c>
      <c r="BI2" s="20">
        <f t="shared" si="0"/>
        <v>3.64</v>
      </c>
      <c r="BJ2" s="20">
        <f t="shared" si="0"/>
        <v>67.87</v>
      </c>
      <c r="BK2" s="20">
        <f t="shared" si="0"/>
        <v>64.609999999999985</v>
      </c>
      <c r="BL2" s="20">
        <f t="shared" si="0"/>
        <v>62.91</v>
      </c>
      <c r="BM2" s="20">
        <f t="shared" si="0"/>
        <v>44.87</v>
      </c>
      <c r="BN2" s="20">
        <f t="shared" si="0"/>
        <v>0</v>
      </c>
      <c r="BO2" s="20">
        <f t="shared" si="0"/>
        <v>0</v>
      </c>
      <c r="BP2" s="20">
        <f t="shared" si="0"/>
        <v>0</v>
      </c>
      <c r="BQ2" s="20">
        <f t="shared" si="0"/>
        <v>0</v>
      </c>
      <c r="BR2" s="20">
        <f t="shared" si="0"/>
        <v>0</v>
      </c>
      <c r="BS2" s="20">
        <f t="shared" si="0"/>
        <v>0</v>
      </c>
      <c r="BT2" s="20">
        <f t="shared" si="0"/>
        <v>0</v>
      </c>
      <c r="BU2" s="20">
        <f t="shared" si="0"/>
        <v>0</v>
      </c>
      <c r="BV2" s="27"/>
      <c r="BW2" t="s">
        <v>484</v>
      </c>
      <c r="BX2">
        <f>IF(MIN(BD3:BM3)&lt;0,ABS(MIN(BD3:BM3))*100,MAX(BD3:BM3))</f>
        <v>66.86</v>
      </c>
      <c r="BY2" s="29">
        <f>SUM(AY2:AY31)</f>
        <v>521.41999999999996</v>
      </c>
      <c r="CA2">
        <f>BX1*BU1</f>
        <v>1269</v>
      </c>
    </row>
    <row r="3" spans="1:79" ht="15.75" thickBot="1" x14ac:dyDescent="0.3">
      <c r="A3" s="1">
        <v>95290649</v>
      </c>
      <c r="B3" s="2" t="s">
        <v>86</v>
      </c>
      <c r="C3" s="2" t="s">
        <v>306</v>
      </c>
      <c r="D3" s="2" t="s">
        <v>87</v>
      </c>
      <c r="E3" s="3" t="s">
        <v>41</v>
      </c>
      <c r="F3" s="3">
        <v>42383</v>
      </c>
      <c r="G3" s="4" t="s">
        <v>91</v>
      </c>
      <c r="H3" s="19" t="s">
        <v>41</v>
      </c>
      <c r="I3" s="2" t="s">
        <v>323</v>
      </c>
      <c r="J3" s="1">
        <v>10</v>
      </c>
      <c r="K3" s="1" t="s">
        <v>442</v>
      </c>
      <c r="L3" s="1">
        <v>20</v>
      </c>
      <c r="M3" s="2" t="s">
        <v>285</v>
      </c>
      <c r="N3" s="2" t="s">
        <v>84</v>
      </c>
      <c r="O3" s="1">
        <v>3636</v>
      </c>
      <c r="P3" s="1">
        <v>3636</v>
      </c>
      <c r="Q3" s="1">
        <v>303</v>
      </c>
      <c r="R3" s="3">
        <v>42365</v>
      </c>
      <c r="S3" s="2" t="s">
        <v>45</v>
      </c>
      <c r="T3" s="3">
        <v>42382</v>
      </c>
      <c r="U3" s="3" t="s">
        <v>41</v>
      </c>
      <c r="V3" s="2" t="s">
        <v>42</v>
      </c>
      <c r="W3" s="2" t="s">
        <v>324</v>
      </c>
      <c r="X3" s="3">
        <v>42358</v>
      </c>
      <c r="Y3" s="5">
        <v>42370</v>
      </c>
      <c r="Z3" s="2" t="s">
        <v>41</v>
      </c>
      <c r="AA3" s="2" t="s">
        <v>44</v>
      </c>
      <c r="AB3" s="2" t="s">
        <v>58</v>
      </c>
      <c r="AC3" s="1">
        <v>384665</v>
      </c>
      <c r="AD3" s="2" t="s">
        <v>311</v>
      </c>
      <c r="AE3" s="2" t="s">
        <v>90</v>
      </c>
      <c r="AF3" s="1">
        <v>4503656288</v>
      </c>
      <c r="AG3" s="1">
        <v>30</v>
      </c>
      <c r="AH3" s="1">
        <v>3636</v>
      </c>
      <c r="AI3" s="2" t="s">
        <v>45</v>
      </c>
      <c r="AJ3" s="3" t="s">
        <v>41</v>
      </c>
      <c r="AK3" s="3">
        <v>42358</v>
      </c>
      <c r="AL3" s="3">
        <v>42388</v>
      </c>
      <c r="AM3" s="3">
        <v>42365</v>
      </c>
      <c r="AN3" s="3">
        <v>42372</v>
      </c>
      <c r="AO3" s="9">
        <v>7</v>
      </c>
      <c r="AP3" s="3">
        <v>42384</v>
      </c>
      <c r="AQ3" s="3">
        <v>42351</v>
      </c>
      <c r="AR3" s="3" t="s">
        <v>41</v>
      </c>
      <c r="AS3" s="3" t="s">
        <v>391</v>
      </c>
      <c r="AT3" s="3" t="s">
        <v>41</v>
      </c>
      <c r="AU3" s="3" t="s">
        <v>41</v>
      </c>
      <c r="AV3" s="3" t="s">
        <v>390</v>
      </c>
      <c r="AW3" s="15" t="s">
        <v>477</v>
      </c>
      <c r="AX3" s="3" t="s">
        <v>41</v>
      </c>
      <c r="AY3" s="17">
        <v>35.28</v>
      </c>
      <c r="AZ3" s="2" t="s">
        <v>54</v>
      </c>
      <c r="BA3">
        <v>8</v>
      </c>
      <c r="BB3">
        <f>IF(AW3="",INT(BA3),
INT(IF(SUMIF($AW$1:AW3,AW3,$AY$1:AY3)&gt;$BX$1,MAX($BA$2:$BA$31,)+1,VLOOKUP(AW3,$AW$2:$BA$31,5,0))))</f>
        <v>4</v>
      </c>
      <c r="BD3" s="24">
        <f t="shared" ref="BD3:BU3" si="1">$BX$1-BD2</f>
        <v>0.27999999999998693</v>
      </c>
      <c r="BE3" s="25">
        <f t="shared" si="1"/>
        <v>33.450000000000003</v>
      </c>
      <c r="BF3" s="25">
        <f t="shared" si="1"/>
        <v>23.200000000000003</v>
      </c>
      <c r="BG3" s="25">
        <f t="shared" si="1"/>
        <v>6.1800000000000068</v>
      </c>
      <c r="BH3" s="25">
        <f t="shared" si="1"/>
        <v>11.869999999999997</v>
      </c>
      <c r="BI3" s="25">
        <f t="shared" si="1"/>
        <v>66.86</v>
      </c>
      <c r="BJ3" s="25">
        <f t="shared" si="1"/>
        <v>2.6299999999999955</v>
      </c>
      <c r="BK3" s="25">
        <f t="shared" si="1"/>
        <v>5.8900000000000148</v>
      </c>
      <c r="BL3" s="25">
        <f t="shared" si="1"/>
        <v>7.5900000000000034</v>
      </c>
      <c r="BM3" s="25">
        <f t="shared" si="1"/>
        <v>25.630000000000003</v>
      </c>
      <c r="BN3" s="25">
        <f t="shared" si="1"/>
        <v>70.5</v>
      </c>
      <c r="BO3" s="25">
        <f t="shared" si="1"/>
        <v>70.5</v>
      </c>
      <c r="BP3" s="25">
        <f t="shared" si="1"/>
        <v>70.5</v>
      </c>
      <c r="BQ3" s="25">
        <f t="shared" si="1"/>
        <v>70.5</v>
      </c>
      <c r="BR3" s="25">
        <f t="shared" si="1"/>
        <v>70.5</v>
      </c>
      <c r="BS3" s="25">
        <f t="shared" si="1"/>
        <v>70.5</v>
      </c>
      <c r="BT3" s="25">
        <f t="shared" si="1"/>
        <v>70.5</v>
      </c>
      <c r="BU3" s="25">
        <f t="shared" si="1"/>
        <v>70.5</v>
      </c>
      <c r="BV3" s="27"/>
      <c r="BY3">
        <f>SUM(BD2:BU2)</f>
        <v>521.41999999999996</v>
      </c>
    </row>
    <row r="4" spans="1:79" x14ac:dyDescent="0.25">
      <c r="A4" s="1">
        <v>94544635</v>
      </c>
      <c r="B4" s="2" t="s">
        <v>86</v>
      </c>
      <c r="C4" s="2" t="s">
        <v>258</v>
      </c>
      <c r="D4" s="2" t="s">
        <v>87</v>
      </c>
      <c r="E4" s="3">
        <v>42352</v>
      </c>
      <c r="F4" s="3">
        <v>42377</v>
      </c>
      <c r="G4" s="4" t="s">
        <v>91</v>
      </c>
      <c r="H4" s="19" t="s">
        <v>41</v>
      </c>
      <c r="I4" s="2" t="s">
        <v>259</v>
      </c>
      <c r="J4" s="1">
        <v>10</v>
      </c>
      <c r="K4" s="1" t="s">
        <v>424</v>
      </c>
      <c r="L4" s="1">
        <v>10</v>
      </c>
      <c r="M4" s="2" t="s">
        <v>78</v>
      </c>
      <c r="N4" s="2" t="s">
        <v>53</v>
      </c>
      <c r="O4" s="1">
        <v>1944</v>
      </c>
      <c r="P4" s="1">
        <v>1944</v>
      </c>
      <c r="Q4" s="1">
        <v>26</v>
      </c>
      <c r="R4" s="3">
        <v>42346</v>
      </c>
      <c r="S4" s="2" t="s">
        <v>45</v>
      </c>
      <c r="T4" s="3">
        <v>42370</v>
      </c>
      <c r="U4" s="3">
        <v>42346</v>
      </c>
      <c r="V4" s="2" t="s">
        <v>42</v>
      </c>
      <c r="W4" s="2" t="s">
        <v>260</v>
      </c>
      <c r="X4" s="3">
        <v>42358</v>
      </c>
      <c r="Y4" s="5">
        <v>42370</v>
      </c>
      <c r="Z4" s="2" t="s">
        <v>41</v>
      </c>
      <c r="AA4" s="2" t="s">
        <v>44</v>
      </c>
      <c r="AB4" s="2" t="s">
        <v>58</v>
      </c>
      <c r="AC4" s="1">
        <v>384665</v>
      </c>
      <c r="AD4" s="2" t="s">
        <v>261</v>
      </c>
      <c r="AE4" s="2" t="s">
        <v>92</v>
      </c>
      <c r="AF4" s="1">
        <v>4503637517</v>
      </c>
      <c r="AG4" s="1">
        <v>10</v>
      </c>
      <c r="AH4" s="1">
        <v>1944</v>
      </c>
      <c r="AI4" s="2" t="s">
        <v>45</v>
      </c>
      <c r="AJ4" s="3" t="s">
        <v>41</v>
      </c>
      <c r="AK4" s="3">
        <v>42358</v>
      </c>
      <c r="AL4" s="3">
        <v>42388</v>
      </c>
      <c r="AM4" s="3">
        <v>42346</v>
      </c>
      <c r="AN4" s="3">
        <v>42370</v>
      </c>
      <c r="AO4" s="9">
        <v>5</v>
      </c>
      <c r="AP4" s="3">
        <v>42378</v>
      </c>
      <c r="AQ4" s="3">
        <v>42358</v>
      </c>
      <c r="AR4" s="3" t="s">
        <v>41</v>
      </c>
      <c r="AS4" s="3" t="s">
        <v>392</v>
      </c>
      <c r="AT4" s="3" t="s">
        <v>41</v>
      </c>
      <c r="AU4" s="3" t="s">
        <v>41</v>
      </c>
      <c r="AV4" s="3" t="s">
        <v>390</v>
      </c>
      <c r="AW4" s="15" t="s">
        <v>476</v>
      </c>
      <c r="AX4" s="3">
        <v>42349</v>
      </c>
      <c r="AY4" s="17">
        <v>1.56</v>
      </c>
      <c r="AZ4" s="2" t="s">
        <v>52</v>
      </c>
      <c r="BA4">
        <v>2</v>
      </c>
      <c r="BB4">
        <f>IF(AW4="",INT(BA4),
INT(IF(SUMIF($AW$1:AW4,AW4,$AY$1:AY4)&gt;$BX$1,MAX($BA$2:$BA$31,)+1,VLOOKUP(AW4,$AW$2:$BA$31,5,0))))</f>
        <v>2</v>
      </c>
    </row>
    <row r="5" spans="1:79" x14ac:dyDescent="0.25">
      <c r="A5" s="1">
        <v>95198144</v>
      </c>
      <c r="B5" s="2" t="s">
        <v>86</v>
      </c>
      <c r="C5" s="2" t="s">
        <v>288</v>
      </c>
      <c r="D5" s="2" t="s">
        <v>87</v>
      </c>
      <c r="E5" s="3" t="s">
        <v>41</v>
      </c>
      <c r="F5" s="3">
        <v>42377</v>
      </c>
      <c r="G5" s="4" t="s">
        <v>91</v>
      </c>
      <c r="H5" s="19" t="s">
        <v>41</v>
      </c>
      <c r="I5" s="2" t="s">
        <v>294</v>
      </c>
      <c r="J5" s="1">
        <v>10</v>
      </c>
      <c r="K5" s="1" t="s">
        <v>425</v>
      </c>
      <c r="L5" s="1">
        <v>10</v>
      </c>
      <c r="M5" s="2" t="s">
        <v>78</v>
      </c>
      <c r="N5" s="2" t="s">
        <v>53</v>
      </c>
      <c r="O5" s="1">
        <v>3168</v>
      </c>
      <c r="P5" s="1">
        <v>3168</v>
      </c>
      <c r="Q5" s="1">
        <v>40</v>
      </c>
      <c r="R5" s="3">
        <v>42358</v>
      </c>
      <c r="S5" s="2" t="s">
        <v>45</v>
      </c>
      <c r="T5" s="3">
        <v>42376</v>
      </c>
      <c r="U5" s="3">
        <v>42358</v>
      </c>
      <c r="V5" s="2" t="s">
        <v>42</v>
      </c>
      <c r="W5" s="2" t="s">
        <v>79</v>
      </c>
      <c r="X5" s="3">
        <v>42358</v>
      </c>
      <c r="Y5" s="5">
        <v>42370</v>
      </c>
      <c r="Z5" s="2" t="s">
        <v>41</v>
      </c>
      <c r="AA5" s="2" t="s">
        <v>44</v>
      </c>
      <c r="AB5" s="2" t="s">
        <v>58</v>
      </c>
      <c r="AC5" s="1">
        <v>384665</v>
      </c>
      <c r="AD5" s="2" t="s">
        <v>293</v>
      </c>
      <c r="AE5" s="2" t="s">
        <v>92</v>
      </c>
      <c r="AF5" s="1">
        <v>4503637518</v>
      </c>
      <c r="AG5" s="1">
        <v>10</v>
      </c>
      <c r="AH5" s="1">
        <v>3168</v>
      </c>
      <c r="AI5" s="2" t="s">
        <v>45</v>
      </c>
      <c r="AJ5" s="3" t="s">
        <v>41</v>
      </c>
      <c r="AK5" s="3">
        <v>42358</v>
      </c>
      <c r="AL5" s="3">
        <v>42388</v>
      </c>
      <c r="AM5" s="3">
        <v>42358</v>
      </c>
      <c r="AN5" s="3">
        <v>42370</v>
      </c>
      <c r="AO5" s="9">
        <v>5</v>
      </c>
      <c r="AP5" s="3">
        <v>42378</v>
      </c>
      <c r="AQ5" s="3">
        <v>42358</v>
      </c>
      <c r="AR5" s="3" t="s">
        <v>41</v>
      </c>
      <c r="AS5" s="3" t="s">
        <v>391</v>
      </c>
      <c r="AT5" s="3" t="s">
        <v>41</v>
      </c>
      <c r="AU5" s="3" t="s">
        <v>41</v>
      </c>
      <c r="AV5" s="3" t="s">
        <v>390</v>
      </c>
      <c r="AW5" s="15" t="s">
        <v>476</v>
      </c>
      <c r="AX5" s="3" t="s">
        <v>41</v>
      </c>
      <c r="AY5" s="17">
        <v>2.4</v>
      </c>
      <c r="AZ5" s="2" t="s">
        <v>52</v>
      </c>
      <c r="BA5">
        <v>3</v>
      </c>
      <c r="BB5">
        <f>IF(AW5="",INT(BA5),
INT(IF(SUMIF($AW$1:AW5,AW5,$AY$1:AY5)&gt;$BX$1,MAX($BA$2:$BA$31,)+1,VLOOKUP(AW5,$AW$2:$BA$31,5,0))))</f>
        <v>2</v>
      </c>
    </row>
    <row r="6" spans="1:79" x14ac:dyDescent="0.25">
      <c r="A6" s="1">
        <v>95618071</v>
      </c>
      <c r="B6" s="2" t="s">
        <v>86</v>
      </c>
      <c r="C6" s="2" t="s">
        <v>336</v>
      </c>
      <c r="D6" s="2" t="s">
        <v>87</v>
      </c>
      <c r="E6" s="3" t="s">
        <v>41</v>
      </c>
      <c r="F6" s="3">
        <v>42383</v>
      </c>
      <c r="G6" s="4" t="s">
        <v>91</v>
      </c>
      <c r="H6" s="19" t="s">
        <v>41</v>
      </c>
      <c r="I6" s="2" t="s">
        <v>337</v>
      </c>
      <c r="J6" s="1">
        <v>10</v>
      </c>
      <c r="K6" s="1" t="s">
        <v>414</v>
      </c>
      <c r="L6" s="1">
        <v>20</v>
      </c>
      <c r="M6" s="2" t="s">
        <v>338</v>
      </c>
      <c r="N6" s="2" t="s">
        <v>339</v>
      </c>
      <c r="O6" s="1">
        <v>2820</v>
      </c>
      <c r="P6" s="1">
        <v>2820</v>
      </c>
      <c r="Q6" s="1">
        <v>235</v>
      </c>
      <c r="R6" s="3">
        <v>42365</v>
      </c>
      <c r="S6" s="2" t="s">
        <v>45</v>
      </c>
      <c r="T6" s="3">
        <v>42391</v>
      </c>
      <c r="U6" s="3" t="s">
        <v>41</v>
      </c>
      <c r="V6" s="2" t="s">
        <v>42</v>
      </c>
      <c r="W6" s="2" t="s">
        <v>340</v>
      </c>
      <c r="X6" s="3">
        <v>42410</v>
      </c>
      <c r="Y6" s="5">
        <v>42401</v>
      </c>
      <c r="Z6" s="2" t="s">
        <v>41</v>
      </c>
      <c r="AA6" s="2" t="s">
        <v>44</v>
      </c>
      <c r="AB6" s="2" t="s">
        <v>43</v>
      </c>
      <c r="AC6" s="1">
        <v>223116</v>
      </c>
      <c r="AD6" s="2" t="s">
        <v>341</v>
      </c>
      <c r="AE6" s="2" t="s">
        <v>89</v>
      </c>
      <c r="AF6" s="1">
        <v>4503721819</v>
      </c>
      <c r="AG6" s="1">
        <v>240</v>
      </c>
      <c r="AH6" s="1">
        <v>2820</v>
      </c>
      <c r="AI6" s="2" t="s">
        <v>45</v>
      </c>
      <c r="AJ6" s="3" t="s">
        <v>41</v>
      </c>
      <c r="AK6" s="3">
        <v>42410</v>
      </c>
      <c r="AL6" s="3">
        <v>42419</v>
      </c>
      <c r="AM6" s="3">
        <v>42365</v>
      </c>
      <c r="AN6" s="3">
        <v>42372</v>
      </c>
      <c r="AO6" s="9">
        <v>7</v>
      </c>
      <c r="AP6" s="3">
        <v>42384</v>
      </c>
      <c r="AQ6" s="3">
        <v>42393</v>
      </c>
      <c r="AR6" s="3" t="s">
        <v>41</v>
      </c>
      <c r="AS6" s="3" t="s">
        <v>391</v>
      </c>
      <c r="AT6" s="3" t="s">
        <v>41</v>
      </c>
      <c r="AU6" s="3" t="s">
        <v>41</v>
      </c>
      <c r="AV6" s="3" t="s">
        <v>390</v>
      </c>
      <c r="AW6" s="15" t="s">
        <v>475</v>
      </c>
      <c r="AX6" s="3" t="s">
        <v>41</v>
      </c>
      <c r="AY6" s="17">
        <v>29.56</v>
      </c>
      <c r="AZ6" s="2" t="s">
        <v>46</v>
      </c>
      <c r="BA6">
        <v>9</v>
      </c>
      <c r="BB6">
        <f>IF(AW6="",INT(BA6),
INT(IF(SUMIF($AW$1:AW6,AW6,$AY$1:AY6)&gt;$BX$1,MAX($BA$2:$BA$31,)+1,VLOOKUP(AW6,$AW$2:$BA$31,5,0))))</f>
        <v>9</v>
      </c>
      <c r="BX6">
        <f>IF(MIN(BD3:BU3)&lt;0,9^9,SUM(BD3:BU3))</f>
        <v>747.57999999999993</v>
      </c>
    </row>
    <row r="7" spans="1:79" x14ac:dyDescent="0.25">
      <c r="A7" s="1">
        <v>95618472</v>
      </c>
      <c r="B7" s="2" t="s">
        <v>86</v>
      </c>
      <c r="C7" s="2" t="s">
        <v>342</v>
      </c>
      <c r="D7" s="2" t="s">
        <v>87</v>
      </c>
      <c r="E7" s="3" t="s">
        <v>41</v>
      </c>
      <c r="F7" s="3">
        <v>42383</v>
      </c>
      <c r="G7" s="4" t="s">
        <v>91</v>
      </c>
      <c r="H7" s="19" t="s">
        <v>41</v>
      </c>
      <c r="I7" s="2" t="s">
        <v>352</v>
      </c>
      <c r="J7" s="1">
        <v>10</v>
      </c>
      <c r="K7" s="1" t="s">
        <v>418</v>
      </c>
      <c r="L7" s="1">
        <v>20</v>
      </c>
      <c r="M7" s="2" t="s">
        <v>338</v>
      </c>
      <c r="N7" s="2" t="s">
        <v>339</v>
      </c>
      <c r="O7" s="1">
        <v>3732</v>
      </c>
      <c r="P7" s="1">
        <v>3732</v>
      </c>
      <c r="Q7" s="1">
        <v>622</v>
      </c>
      <c r="R7" s="3">
        <v>42365</v>
      </c>
      <c r="S7" s="2" t="s">
        <v>45</v>
      </c>
      <c r="T7" s="3">
        <v>42391</v>
      </c>
      <c r="U7" s="3" t="s">
        <v>41</v>
      </c>
      <c r="V7" s="2" t="s">
        <v>42</v>
      </c>
      <c r="W7" s="2" t="s">
        <v>353</v>
      </c>
      <c r="X7" s="3">
        <v>42410</v>
      </c>
      <c r="Y7" s="5">
        <v>42401</v>
      </c>
      <c r="Z7" s="2" t="s">
        <v>41</v>
      </c>
      <c r="AA7" s="2" t="s">
        <v>44</v>
      </c>
      <c r="AB7" s="2" t="s">
        <v>43</v>
      </c>
      <c r="AC7" s="1">
        <v>223116</v>
      </c>
      <c r="AD7" s="2" t="s">
        <v>347</v>
      </c>
      <c r="AE7" s="2" t="s">
        <v>89</v>
      </c>
      <c r="AF7" s="1">
        <v>4503721819</v>
      </c>
      <c r="AG7" s="1">
        <v>200</v>
      </c>
      <c r="AH7" s="1">
        <v>3732</v>
      </c>
      <c r="AI7" s="2" t="s">
        <v>45</v>
      </c>
      <c r="AJ7" s="3" t="s">
        <v>41</v>
      </c>
      <c r="AK7" s="3">
        <v>42410</v>
      </c>
      <c r="AL7" s="3">
        <v>42419</v>
      </c>
      <c r="AM7" s="3">
        <v>42365</v>
      </c>
      <c r="AN7" s="3">
        <v>42372</v>
      </c>
      <c r="AO7" s="9">
        <v>7</v>
      </c>
      <c r="AP7" s="3">
        <v>42384</v>
      </c>
      <c r="AQ7" s="3">
        <v>42393</v>
      </c>
      <c r="AR7" s="3" t="s">
        <v>41</v>
      </c>
      <c r="AS7" s="3" t="s">
        <v>392</v>
      </c>
      <c r="AT7" s="3" t="s">
        <v>41</v>
      </c>
      <c r="AU7" s="3" t="s">
        <v>41</v>
      </c>
      <c r="AV7" s="3" t="s">
        <v>390</v>
      </c>
      <c r="AW7" s="15" t="s">
        <v>475</v>
      </c>
      <c r="AX7" s="3" t="s">
        <v>41</v>
      </c>
      <c r="AY7" s="17">
        <v>33.35</v>
      </c>
      <c r="AZ7" s="2" t="s">
        <v>46</v>
      </c>
      <c r="BA7">
        <v>7</v>
      </c>
      <c r="BB7">
        <f>IF(AW7="",INT(BA7),
INT(IF(SUMIF($AW$1:AW7,AW7,$AY$1:AY7)&gt;$BX$1,MAX($BA$2:$BA$31,)+1,VLOOKUP(AW7,$AW$2:$BA$31,5,0))))</f>
        <v>9</v>
      </c>
    </row>
    <row r="8" spans="1:79" x14ac:dyDescent="0.25">
      <c r="A8" s="1">
        <v>95618037</v>
      </c>
      <c r="B8" s="2" t="s">
        <v>86</v>
      </c>
      <c r="C8" s="2" t="s">
        <v>330</v>
      </c>
      <c r="D8" s="2" t="s">
        <v>87</v>
      </c>
      <c r="E8" s="3" t="s">
        <v>41</v>
      </c>
      <c r="F8" s="3">
        <v>42383</v>
      </c>
      <c r="G8" s="4" t="s">
        <v>91</v>
      </c>
      <c r="H8" s="19" t="s">
        <v>41</v>
      </c>
      <c r="I8" s="2" t="s">
        <v>331</v>
      </c>
      <c r="J8" s="1">
        <v>10</v>
      </c>
      <c r="K8" s="1" t="s">
        <v>417</v>
      </c>
      <c r="L8" s="1">
        <v>20</v>
      </c>
      <c r="M8" s="2" t="s">
        <v>332</v>
      </c>
      <c r="N8" s="2" t="s">
        <v>333</v>
      </c>
      <c r="O8" s="1">
        <v>2958</v>
      </c>
      <c r="P8" s="1">
        <v>2958</v>
      </c>
      <c r="Q8" s="1">
        <v>493</v>
      </c>
      <c r="R8" s="3">
        <v>42365</v>
      </c>
      <c r="S8" s="2" t="s">
        <v>45</v>
      </c>
      <c r="T8" s="3">
        <v>42391</v>
      </c>
      <c r="U8" s="3" t="s">
        <v>41</v>
      </c>
      <c r="V8" s="2" t="s">
        <v>42</v>
      </c>
      <c r="W8" s="2" t="s">
        <v>334</v>
      </c>
      <c r="X8" s="3">
        <v>42410</v>
      </c>
      <c r="Y8" s="5">
        <v>42401</v>
      </c>
      <c r="Z8" s="2" t="s">
        <v>41</v>
      </c>
      <c r="AA8" s="2" t="s">
        <v>44</v>
      </c>
      <c r="AB8" s="2" t="s">
        <v>43</v>
      </c>
      <c r="AC8" s="1">
        <v>223116</v>
      </c>
      <c r="AD8" s="2" t="s">
        <v>335</v>
      </c>
      <c r="AE8" s="2" t="s">
        <v>89</v>
      </c>
      <c r="AF8" s="1">
        <v>4503721819</v>
      </c>
      <c r="AG8" s="1">
        <v>210</v>
      </c>
      <c r="AH8" s="1">
        <v>2958</v>
      </c>
      <c r="AI8" s="2" t="s">
        <v>45</v>
      </c>
      <c r="AJ8" s="3" t="s">
        <v>41</v>
      </c>
      <c r="AK8" s="3">
        <v>42410</v>
      </c>
      <c r="AL8" s="3">
        <v>42419</v>
      </c>
      <c r="AM8" s="3">
        <v>42365</v>
      </c>
      <c r="AN8" s="3">
        <v>42372</v>
      </c>
      <c r="AO8" s="9">
        <v>7</v>
      </c>
      <c r="AP8" s="3">
        <v>42384</v>
      </c>
      <c r="AQ8" s="3">
        <v>42393</v>
      </c>
      <c r="AR8" s="3" t="s">
        <v>41</v>
      </c>
      <c r="AS8" s="3" t="s">
        <v>392</v>
      </c>
      <c r="AT8" s="3" t="s">
        <v>41</v>
      </c>
      <c r="AU8" s="3" t="s">
        <v>41</v>
      </c>
      <c r="AV8" s="3" t="s">
        <v>390</v>
      </c>
      <c r="AW8" s="15" t="s">
        <v>474</v>
      </c>
      <c r="AX8" s="3" t="s">
        <v>41</v>
      </c>
      <c r="AY8" s="17">
        <v>26.1</v>
      </c>
      <c r="AZ8" s="2" t="s">
        <v>46</v>
      </c>
      <c r="BA8">
        <v>5</v>
      </c>
      <c r="BB8">
        <f>IF(AW8="",INT(BA8),
INT(IF(SUMIF($AW$1:AW8,AW8,$AY$1:AY8)&gt;$BX$1,MAX($BA$2:$BA$31,)+1,VLOOKUP(AW8,$AW$2:$BA$31,5,0))))</f>
        <v>5</v>
      </c>
    </row>
    <row r="9" spans="1:79" x14ac:dyDescent="0.25">
      <c r="A9" s="1">
        <v>95618324</v>
      </c>
      <c r="B9" s="2" t="s">
        <v>86</v>
      </c>
      <c r="C9" s="2" t="s">
        <v>336</v>
      </c>
      <c r="D9" s="2" t="s">
        <v>87</v>
      </c>
      <c r="E9" s="3" t="s">
        <v>41</v>
      </c>
      <c r="F9" s="3">
        <v>42383</v>
      </c>
      <c r="G9" s="4" t="s">
        <v>91</v>
      </c>
      <c r="H9" s="19" t="s">
        <v>41</v>
      </c>
      <c r="I9" s="2" t="s">
        <v>350</v>
      </c>
      <c r="J9" s="1">
        <v>10</v>
      </c>
      <c r="K9" s="1" t="s">
        <v>415</v>
      </c>
      <c r="L9" s="1">
        <v>20</v>
      </c>
      <c r="M9" s="2" t="s">
        <v>332</v>
      </c>
      <c r="N9" s="2" t="s">
        <v>333</v>
      </c>
      <c r="O9" s="1">
        <v>2640</v>
      </c>
      <c r="P9" s="1">
        <v>2640</v>
      </c>
      <c r="Q9" s="1">
        <v>220</v>
      </c>
      <c r="R9" s="3">
        <v>42365</v>
      </c>
      <c r="S9" s="2" t="s">
        <v>45</v>
      </c>
      <c r="T9" s="3">
        <v>42391</v>
      </c>
      <c r="U9" s="3" t="s">
        <v>41</v>
      </c>
      <c r="V9" s="2" t="s">
        <v>42</v>
      </c>
      <c r="W9" s="2" t="s">
        <v>351</v>
      </c>
      <c r="X9" s="3">
        <v>42410</v>
      </c>
      <c r="Y9" s="5">
        <v>42401</v>
      </c>
      <c r="Z9" s="2" t="s">
        <v>41</v>
      </c>
      <c r="AA9" s="2" t="s">
        <v>44</v>
      </c>
      <c r="AB9" s="2" t="s">
        <v>43</v>
      </c>
      <c r="AC9" s="1">
        <v>223116</v>
      </c>
      <c r="AD9" s="2" t="s">
        <v>341</v>
      </c>
      <c r="AE9" s="2" t="s">
        <v>89</v>
      </c>
      <c r="AF9" s="1">
        <v>4503721819</v>
      </c>
      <c r="AG9" s="1">
        <v>230</v>
      </c>
      <c r="AH9" s="1">
        <v>2640</v>
      </c>
      <c r="AI9" s="2" t="s">
        <v>45</v>
      </c>
      <c r="AJ9" s="3" t="s">
        <v>41</v>
      </c>
      <c r="AK9" s="3">
        <v>42410</v>
      </c>
      <c r="AL9" s="3">
        <v>42419</v>
      </c>
      <c r="AM9" s="3">
        <v>42365</v>
      </c>
      <c r="AN9" s="3">
        <v>42372</v>
      </c>
      <c r="AO9" s="9">
        <v>7</v>
      </c>
      <c r="AP9" s="3">
        <v>42384</v>
      </c>
      <c r="AQ9" s="3">
        <v>42393</v>
      </c>
      <c r="AR9" s="3" t="s">
        <v>41</v>
      </c>
      <c r="AS9" s="3" t="s">
        <v>391</v>
      </c>
      <c r="AT9" s="3" t="s">
        <v>41</v>
      </c>
      <c r="AU9" s="3" t="s">
        <v>41</v>
      </c>
      <c r="AV9" s="3" t="s">
        <v>390</v>
      </c>
      <c r="AW9" s="15" t="s">
        <v>474</v>
      </c>
      <c r="AX9" s="3" t="s">
        <v>41</v>
      </c>
      <c r="AY9" s="17">
        <v>27.68</v>
      </c>
      <c r="AZ9" s="2" t="s">
        <v>46</v>
      </c>
      <c r="BA9">
        <v>1</v>
      </c>
      <c r="BB9">
        <f>IF(AW9="",INT(BA9),
INT(IF(SUMIF($AW$1:AW9,AW9,$AY$1:AY9)&gt;$BX$1,MAX($BA$2:$BA$31,)+1,VLOOKUP(AW9,$AW$2:$BA$31,5,0))))</f>
        <v>5</v>
      </c>
    </row>
    <row r="10" spans="1:79" x14ac:dyDescent="0.25">
      <c r="A10" s="1">
        <v>95618115</v>
      </c>
      <c r="B10" s="2" t="s">
        <v>86</v>
      </c>
      <c r="C10" s="2" t="s">
        <v>342</v>
      </c>
      <c r="D10" s="2" t="s">
        <v>87</v>
      </c>
      <c r="E10" s="3" t="s">
        <v>41</v>
      </c>
      <c r="F10" s="3">
        <v>42383</v>
      </c>
      <c r="G10" s="4" t="s">
        <v>91</v>
      </c>
      <c r="H10" s="19" t="s">
        <v>41</v>
      </c>
      <c r="I10" s="2" t="s">
        <v>343</v>
      </c>
      <c r="J10" s="1">
        <v>10</v>
      </c>
      <c r="K10" s="1" t="s">
        <v>416</v>
      </c>
      <c r="L10" s="1">
        <v>20</v>
      </c>
      <c r="M10" s="2" t="s">
        <v>344</v>
      </c>
      <c r="N10" s="2" t="s">
        <v>345</v>
      </c>
      <c r="O10" s="1">
        <v>1428</v>
      </c>
      <c r="P10" s="1">
        <v>1428</v>
      </c>
      <c r="Q10" s="1">
        <v>119</v>
      </c>
      <c r="R10" s="3">
        <v>42365</v>
      </c>
      <c r="S10" s="2" t="s">
        <v>45</v>
      </c>
      <c r="T10" s="3">
        <v>42391</v>
      </c>
      <c r="U10" s="3" t="s">
        <v>41</v>
      </c>
      <c r="V10" s="2" t="s">
        <v>42</v>
      </c>
      <c r="W10" s="2" t="s">
        <v>346</v>
      </c>
      <c r="X10" s="3">
        <v>42410</v>
      </c>
      <c r="Y10" s="5">
        <v>42401</v>
      </c>
      <c r="Z10" s="2" t="s">
        <v>41</v>
      </c>
      <c r="AA10" s="2" t="s">
        <v>44</v>
      </c>
      <c r="AB10" s="2" t="s">
        <v>43</v>
      </c>
      <c r="AC10" s="1">
        <v>223116</v>
      </c>
      <c r="AD10" s="2" t="s">
        <v>347</v>
      </c>
      <c r="AE10" s="2" t="s">
        <v>89</v>
      </c>
      <c r="AF10" s="1">
        <v>4503721819</v>
      </c>
      <c r="AG10" s="1">
        <v>220</v>
      </c>
      <c r="AH10" s="1">
        <v>1428</v>
      </c>
      <c r="AI10" s="2" t="s">
        <v>45</v>
      </c>
      <c r="AJ10" s="3" t="s">
        <v>41</v>
      </c>
      <c r="AK10" s="3">
        <v>42410</v>
      </c>
      <c r="AL10" s="3">
        <v>42419</v>
      </c>
      <c r="AM10" s="3">
        <v>42365</v>
      </c>
      <c r="AN10" s="3">
        <v>42372</v>
      </c>
      <c r="AO10" s="9">
        <v>7</v>
      </c>
      <c r="AP10" s="3">
        <v>42384</v>
      </c>
      <c r="AQ10" s="3">
        <v>42393</v>
      </c>
      <c r="AR10" s="3" t="s">
        <v>41</v>
      </c>
      <c r="AS10" s="3" t="s">
        <v>391</v>
      </c>
      <c r="AT10" s="3" t="s">
        <v>41</v>
      </c>
      <c r="AU10" s="3" t="s">
        <v>41</v>
      </c>
      <c r="AV10" s="3" t="s">
        <v>390</v>
      </c>
      <c r="AW10" s="15" t="s">
        <v>473</v>
      </c>
      <c r="AX10" s="3" t="s">
        <v>41</v>
      </c>
      <c r="AY10" s="17">
        <v>13.47</v>
      </c>
      <c r="AZ10" s="2" t="s">
        <v>46</v>
      </c>
      <c r="BA10">
        <v>7</v>
      </c>
      <c r="BB10">
        <f>IF(AW10="",INT(BA10),
INT(IF(SUMIF($AW$1:AW10,AW10,$AY$1:AY10)&gt;$BX$1,MAX($BA$2:$BA$31,)+1,VLOOKUP(AW10,$AW$2:$BA$31,5,0))))</f>
        <v>7</v>
      </c>
    </row>
    <row r="11" spans="1:79" x14ac:dyDescent="0.25">
      <c r="A11" s="1">
        <v>95618274</v>
      </c>
      <c r="B11" s="2" t="s">
        <v>86</v>
      </c>
      <c r="C11" s="2" t="s">
        <v>342</v>
      </c>
      <c r="D11" s="2" t="s">
        <v>87</v>
      </c>
      <c r="E11" s="3" t="s">
        <v>41</v>
      </c>
      <c r="F11" s="3">
        <v>42383</v>
      </c>
      <c r="G11" s="4" t="s">
        <v>91</v>
      </c>
      <c r="H11" s="19" t="s">
        <v>41</v>
      </c>
      <c r="I11" s="2" t="s">
        <v>348</v>
      </c>
      <c r="J11" s="1">
        <v>10</v>
      </c>
      <c r="K11" s="1" t="s">
        <v>413</v>
      </c>
      <c r="L11" s="1">
        <v>20</v>
      </c>
      <c r="M11" s="2" t="s">
        <v>344</v>
      </c>
      <c r="N11" s="2" t="s">
        <v>345</v>
      </c>
      <c r="O11" s="1">
        <v>1818</v>
      </c>
      <c r="P11" s="1">
        <v>1818</v>
      </c>
      <c r="Q11" s="1">
        <v>303</v>
      </c>
      <c r="R11" s="3">
        <v>42365</v>
      </c>
      <c r="S11" s="2" t="s">
        <v>45</v>
      </c>
      <c r="T11" s="3">
        <v>42391</v>
      </c>
      <c r="U11" s="3" t="s">
        <v>41</v>
      </c>
      <c r="V11" s="2" t="s">
        <v>42</v>
      </c>
      <c r="W11" s="2" t="s">
        <v>349</v>
      </c>
      <c r="X11" s="3">
        <v>42410</v>
      </c>
      <c r="Y11" s="5">
        <v>42401</v>
      </c>
      <c r="Z11" s="2" t="s">
        <v>41</v>
      </c>
      <c r="AA11" s="2" t="s">
        <v>44</v>
      </c>
      <c r="AB11" s="2" t="s">
        <v>43</v>
      </c>
      <c r="AC11" s="1">
        <v>223116</v>
      </c>
      <c r="AD11" s="2" t="s">
        <v>347</v>
      </c>
      <c r="AE11" s="2" t="s">
        <v>89</v>
      </c>
      <c r="AF11" s="1">
        <v>4503721819</v>
      </c>
      <c r="AG11" s="1">
        <v>250</v>
      </c>
      <c r="AH11" s="1">
        <v>1818</v>
      </c>
      <c r="AI11" s="2" t="s">
        <v>45</v>
      </c>
      <c r="AJ11" s="3" t="s">
        <v>41</v>
      </c>
      <c r="AK11" s="3">
        <v>42410</v>
      </c>
      <c r="AL11" s="3">
        <v>42419</v>
      </c>
      <c r="AM11" s="3">
        <v>42365</v>
      </c>
      <c r="AN11" s="3">
        <v>42372</v>
      </c>
      <c r="AO11" s="9">
        <v>7</v>
      </c>
      <c r="AP11" s="3">
        <v>42384</v>
      </c>
      <c r="AQ11" s="3">
        <v>42393</v>
      </c>
      <c r="AR11" s="3" t="s">
        <v>41</v>
      </c>
      <c r="AS11" s="3" t="s">
        <v>392</v>
      </c>
      <c r="AT11" s="3" t="s">
        <v>41</v>
      </c>
      <c r="AU11" s="3" t="s">
        <v>41</v>
      </c>
      <c r="AV11" s="3" t="s">
        <v>390</v>
      </c>
      <c r="AW11" s="15" t="s">
        <v>473</v>
      </c>
      <c r="AX11" s="3" t="s">
        <v>41</v>
      </c>
      <c r="AY11" s="17">
        <v>15.97</v>
      </c>
      <c r="AZ11" s="2" t="s">
        <v>46</v>
      </c>
      <c r="BA11">
        <v>7</v>
      </c>
      <c r="BB11">
        <f>IF(AW11="",INT(BA11),
INT(IF(SUMIF($AW$1:AW11,AW11,$AY$1:AY11)&gt;$BX$1,MAX($BA$2:$BA$31,)+1,VLOOKUP(AW11,$AW$2:$BA$31,5,0))))</f>
        <v>7</v>
      </c>
    </row>
    <row r="12" spans="1:79" x14ac:dyDescent="0.25">
      <c r="A12" s="1">
        <v>95242271</v>
      </c>
      <c r="B12" s="2" t="s">
        <v>86</v>
      </c>
      <c r="C12" s="2" t="s">
        <v>288</v>
      </c>
      <c r="D12" s="2" t="s">
        <v>87</v>
      </c>
      <c r="E12" s="3" t="s">
        <v>41</v>
      </c>
      <c r="F12" s="3">
        <v>42377</v>
      </c>
      <c r="G12" s="4" t="s">
        <v>91</v>
      </c>
      <c r="H12" s="19" t="s">
        <v>41</v>
      </c>
      <c r="I12" s="2" t="s">
        <v>301</v>
      </c>
      <c r="J12" s="1">
        <v>10</v>
      </c>
      <c r="K12" s="1" t="s">
        <v>401</v>
      </c>
      <c r="L12" s="1">
        <v>10</v>
      </c>
      <c r="M12" s="2" t="s">
        <v>302</v>
      </c>
      <c r="N12" s="2" t="s">
        <v>103</v>
      </c>
      <c r="O12" s="1">
        <v>1000</v>
      </c>
      <c r="P12" s="1">
        <v>1000</v>
      </c>
      <c r="Q12" s="1">
        <v>11</v>
      </c>
      <c r="R12" s="3">
        <v>42358</v>
      </c>
      <c r="S12" s="2" t="s">
        <v>45</v>
      </c>
      <c r="T12" s="3">
        <v>42376</v>
      </c>
      <c r="U12" s="3">
        <v>42358</v>
      </c>
      <c r="V12" s="2" t="s">
        <v>42</v>
      </c>
      <c r="W12" s="2" t="s">
        <v>303</v>
      </c>
      <c r="X12" s="3">
        <v>42389</v>
      </c>
      <c r="Y12" s="5">
        <v>42401</v>
      </c>
      <c r="Z12" s="2" t="s">
        <v>41</v>
      </c>
      <c r="AA12" s="2" t="s">
        <v>44</v>
      </c>
      <c r="AB12" s="2" t="s">
        <v>43</v>
      </c>
      <c r="AC12" s="1">
        <v>223116</v>
      </c>
      <c r="AD12" s="2" t="s">
        <v>293</v>
      </c>
      <c r="AE12" s="2" t="s">
        <v>92</v>
      </c>
      <c r="AF12" s="1">
        <v>4503699205</v>
      </c>
      <c r="AG12" s="1">
        <v>10</v>
      </c>
      <c r="AH12" s="1">
        <v>1000</v>
      </c>
      <c r="AI12" s="2" t="s">
        <v>45</v>
      </c>
      <c r="AJ12" s="3" t="s">
        <v>41</v>
      </c>
      <c r="AK12" s="3">
        <v>42389</v>
      </c>
      <c r="AL12" s="3">
        <v>42419</v>
      </c>
      <c r="AM12" s="3">
        <v>42358</v>
      </c>
      <c r="AN12" s="3">
        <v>42370</v>
      </c>
      <c r="AO12" s="9">
        <v>5</v>
      </c>
      <c r="AP12" s="3">
        <v>42378</v>
      </c>
      <c r="AQ12" s="3">
        <v>42386</v>
      </c>
      <c r="AR12" s="3" t="s">
        <v>387</v>
      </c>
      <c r="AS12" s="3" t="s">
        <v>392</v>
      </c>
      <c r="AT12" s="3" t="s">
        <v>41</v>
      </c>
      <c r="AU12" s="3" t="s">
        <v>41</v>
      </c>
      <c r="AV12" s="3" t="s">
        <v>390</v>
      </c>
      <c r="AW12" s="15" t="s">
        <v>472</v>
      </c>
      <c r="AX12" s="3" t="s">
        <v>41</v>
      </c>
      <c r="AY12" s="17">
        <v>0.9</v>
      </c>
      <c r="AZ12" s="2" t="s">
        <v>52</v>
      </c>
      <c r="BA12">
        <v>6</v>
      </c>
      <c r="BB12">
        <f>IF(AW12="",INT(BA12),
INT(IF(SUMIF($AW$1:AW12,AW12,$AY$1:AY12)&gt;$BX$1,MAX($BA$2:$BA$31,)+1,VLOOKUP(AW12,$AW$2:$BA$31,5,0))))</f>
        <v>6</v>
      </c>
    </row>
    <row r="13" spans="1:79" x14ac:dyDescent="0.25">
      <c r="A13" s="1">
        <v>95242273</v>
      </c>
      <c r="B13" s="2" t="s">
        <v>86</v>
      </c>
      <c r="C13" s="2" t="s">
        <v>288</v>
      </c>
      <c r="D13" s="2" t="s">
        <v>87</v>
      </c>
      <c r="E13" s="3" t="s">
        <v>41</v>
      </c>
      <c r="F13" s="3">
        <v>42377</v>
      </c>
      <c r="G13" s="4" t="s">
        <v>91</v>
      </c>
      <c r="H13" s="19" t="s">
        <v>41</v>
      </c>
      <c r="I13" s="2" t="s">
        <v>304</v>
      </c>
      <c r="J13" s="1">
        <v>10</v>
      </c>
      <c r="K13" s="1" t="s">
        <v>405</v>
      </c>
      <c r="L13" s="1">
        <v>10</v>
      </c>
      <c r="M13" s="2" t="s">
        <v>302</v>
      </c>
      <c r="N13" s="2" t="s">
        <v>103</v>
      </c>
      <c r="O13" s="1">
        <v>3216</v>
      </c>
      <c r="P13" s="1">
        <v>3216</v>
      </c>
      <c r="Q13" s="1">
        <v>34</v>
      </c>
      <c r="R13" s="3">
        <v>42358</v>
      </c>
      <c r="S13" s="2" t="s">
        <v>45</v>
      </c>
      <c r="T13" s="3">
        <v>42376</v>
      </c>
      <c r="U13" s="3">
        <v>42358</v>
      </c>
      <c r="V13" s="2" t="s">
        <v>42</v>
      </c>
      <c r="W13" s="2" t="s">
        <v>305</v>
      </c>
      <c r="X13" s="3">
        <v>42389</v>
      </c>
      <c r="Y13" s="5">
        <v>42401</v>
      </c>
      <c r="Z13" s="2" t="s">
        <v>41</v>
      </c>
      <c r="AA13" s="2" t="s">
        <v>44</v>
      </c>
      <c r="AB13" s="2" t="s">
        <v>43</v>
      </c>
      <c r="AC13" s="1">
        <v>223116</v>
      </c>
      <c r="AD13" s="2" t="s">
        <v>293</v>
      </c>
      <c r="AE13" s="2" t="s">
        <v>92</v>
      </c>
      <c r="AF13" s="1">
        <v>4503699206</v>
      </c>
      <c r="AG13" s="1">
        <v>10</v>
      </c>
      <c r="AH13" s="1">
        <v>3216</v>
      </c>
      <c r="AI13" s="2" t="s">
        <v>45</v>
      </c>
      <c r="AJ13" s="3" t="s">
        <v>41</v>
      </c>
      <c r="AK13" s="3">
        <v>42389</v>
      </c>
      <c r="AL13" s="3">
        <v>42419</v>
      </c>
      <c r="AM13" s="3">
        <v>42358</v>
      </c>
      <c r="AN13" s="3">
        <v>42370</v>
      </c>
      <c r="AO13" s="9">
        <v>5</v>
      </c>
      <c r="AP13" s="3">
        <v>42378</v>
      </c>
      <c r="AQ13" s="3">
        <v>42386</v>
      </c>
      <c r="AR13" s="3" t="s">
        <v>387</v>
      </c>
      <c r="AS13" s="3" t="s">
        <v>391</v>
      </c>
      <c r="AT13" s="3" t="s">
        <v>41</v>
      </c>
      <c r="AU13" s="3" t="s">
        <v>41</v>
      </c>
      <c r="AV13" s="3" t="s">
        <v>390</v>
      </c>
      <c r="AW13" s="15" t="s">
        <v>472</v>
      </c>
      <c r="AX13" s="3" t="s">
        <v>41</v>
      </c>
      <c r="AY13" s="17">
        <v>2.74</v>
      </c>
      <c r="AZ13" s="2" t="s">
        <v>52</v>
      </c>
      <c r="BA13">
        <v>7</v>
      </c>
      <c r="BB13">
        <f>IF(AW13="",INT(BA13),
INT(IF(SUMIF($AW$1:AW13,AW13,$AY$1:AY13)&gt;$BX$1,MAX($BA$2:$BA$31,)+1,VLOOKUP(AW13,$AW$2:$BA$31,5,0))))</f>
        <v>6</v>
      </c>
    </row>
    <row r="14" spans="1:79" x14ac:dyDescent="0.25">
      <c r="A14" s="1">
        <v>95290368</v>
      </c>
      <c r="B14" s="2" t="s">
        <v>86</v>
      </c>
      <c r="C14" s="2" t="s">
        <v>306</v>
      </c>
      <c r="D14" s="2" t="s">
        <v>87</v>
      </c>
      <c r="E14" s="3" t="s">
        <v>41</v>
      </c>
      <c r="F14" s="3">
        <v>42383</v>
      </c>
      <c r="G14" s="4" t="s">
        <v>91</v>
      </c>
      <c r="H14" s="19" t="s">
        <v>41</v>
      </c>
      <c r="I14" s="2" t="s">
        <v>312</v>
      </c>
      <c r="J14" s="1">
        <v>10</v>
      </c>
      <c r="K14" s="1" t="s">
        <v>409</v>
      </c>
      <c r="L14" s="1">
        <v>10</v>
      </c>
      <c r="M14" s="2" t="s">
        <v>313</v>
      </c>
      <c r="N14" s="2" t="s">
        <v>314</v>
      </c>
      <c r="O14" s="1">
        <v>1625</v>
      </c>
      <c r="P14" s="1">
        <v>1625</v>
      </c>
      <c r="Q14" s="1">
        <v>20</v>
      </c>
      <c r="R14" s="3">
        <v>42365</v>
      </c>
      <c r="S14" s="2" t="s">
        <v>45</v>
      </c>
      <c r="T14" s="3">
        <v>42382</v>
      </c>
      <c r="U14" s="3" t="s">
        <v>41</v>
      </c>
      <c r="V14" s="2" t="s">
        <v>42</v>
      </c>
      <c r="W14" s="2" t="s">
        <v>315</v>
      </c>
      <c r="X14" s="3">
        <v>42389</v>
      </c>
      <c r="Y14" s="5">
        <v>42401</v>
      </c>
      <c r="Z14" s="2" t="s">
        <v>41</v>
      </c>
      <c r="AA14" s="2" t="s">
        <v>44</v>
      </c>
      <c r="AB14" s="2" t="s">
        <v>43</v>
      </c>
      <c r="AC14" s="1">
        <v>223116</v>
      </c>
      <c r="AD14" s="2" t="s">
        <v>311</v>
      </c>
      <c r="AE14" s="2" t="s">
        <v>90</v>
      </c>
      <c r="AF14" s="1">
        <v>4503707153</v>
      </c>
      <c r="AG14" s="1">
        <v>10</v>
      </c>
      <c r="AH14" s="1">
        <v>1625</v>
      </c>
      <c r="AI14" s="2" t="s">
        <v>45</v>
      </c>
      <c r="AJ14" s="3" t="s">
        <v>41</v>
      </c>
      <c r="AK14" s="3">
        <v>42389</v>
      </c>
      <c r="AL14" s="3">
        <v>42419</v>
      </c>
      <c r="AM14" s="3">
        <v>42365</v>
      </c>
      <c r="AN14" s="3">
        <v>42372</v>
      </c>
      <c r="AO14" s="9">
        <v>7</v>
      </c>
      <c r="AP14" s="3">
        <v>42384</v>
      </c>
      <c r="AQ14" s="3">
        <v>42393</v>
      </c>
      <c r="AR14" s="3" t="s">
        <v>41</v>
      </c>
      <c r="AS14" s="3" t="s">
        <v>392</v>
      </c>
      <c r="AT14" s="3" t="s">
        <v>41</v>
      </c>
      <c r="AU14" s="3" t="s">
        <v>41</v>
      </c>
      <c r="AV14" s="3" t="s">
        <v>390</v>
      </c>
      <c r="AW14" s="15" t="s">
        <v>471</v>
      </c>
      <c r="AX14" s="3" t="s">
        <v>41</v>
      </c>
      <c r="AY14" s="17">
        <v>1.47</v>
      </c>
      <c r="AZ14" s="2" t="s">
        <v>57</v>
      </c>
      <c r="BA14">
        <v>5</v>
      </c>
      <c r="BB14">
        <f>IF(AW14="",INT(BA14),
INT(IF(SUMIF($AW$1:AW14,AW14,$AY$1:AY14)&gt;$BX$1,MAX($BA$2:$BA$31,)+1,VLOOKUP(AW14,$AW$2:$BA$31,5,0))))</f>
        <v>5</v>
      </c>
    </row>
    <row r="15" spans="1:79" x14ac:dyDescent="0.25">
      <c r="A15" s="1">
        <v>95290528</v>
      </c>
      <c r="B15" s="2" t="s">
        <v>86</v>
      </c>
      <c r="C15" s="2" t="s">
        <v>306</v>
      </c>
      <c r="D15" s="2" t="s">
        <v>87</v>
      </c>
      <c r="E15" s="3" t="s">
        <v>41</v>
      </c>
      <c r="F15" s="3">
        <v>42383</v>
      </c>
      <c r="G15" s="4" t="s">
        <v>91</v>
      </c>
      <c r="H15" s="19" t="s">
        <v>41</v>
      </c>
      <c r="I15" s="2" t="s">
        <v>316</v>
      </c>
      <c r="J15" s="1">
        <v>10</v>
      </c>
      <c r="K15" s="1" t="s">
        <v>406</v>
      </c>
      <c r="L15" s="1">
        <v>10</v>
      </c>
      <c r="M15" s="2" t="s">
        <v>313</v>
      </c>
      <c r="N15" s="2" t="s">
        <v>314</v>
      </c>
      <c r="O15" s="1">
        <v>3240</v>
      </c>
      <c r="P15" s="1">
        <v>3240</v>
      </c>
      <c r="Q15" s="1">
        <v>45</v>
      </c>
      <c r="R15" s="3">
        <v>42365</v>
      </c>
      <c r="S15" s="2" t="s">
        <v>45</v>
      </c>
      <c r="T15" s="3">
        <v>42382</v>
      </c>
      <c r="U15" s="3" t="s">
        <v>41</v>
      </c>
      <c r="V15" s="2" t="s">
        <v>42</v>
      </c>
      <c r="W15" s="2" t="s">
        <v>317</v>
      </c>
      <c r="X15" s="3">
        <v>42389</v>
      </c>
      <c r="Y15" s="5">
        <v>42401</v>
      </c>
      <c r="Z15" s="2" t="s">
        <v>41</v>
      </c>
      <c r="AA15" s="2" t="s">
        <v>44</v>
      </c>
      <c r="AB15" s="2" t="s">
        <v>43</v>
      </c>
      <c r="AC15" s="1">
        <v>223116</v>
      </c>
      <c r="AD15" s="2" t="s">
        <v>311</v>
      </c>
      <c r="AE15" s="2" t="s">
        <v>90</v>
      </c>
      <c r="AF15" s="1">
        <v>4503707152</v>
      </c>
      <c r="AG15" s="1">
        <v>10</v>
      </c>
      <c r="AH15" s="1">
        <v>3240</v>
      </c>
      <c r="AI15" s="2" t="s">
        <v>45</v>
      </c>
      <c r="AJ15" s="3" t="s">
        <v>41</v>
      </c>
      <c r="AK15" s="3">
        <v>42389</v>
      </c>
      <c r="AL15" s="3">
        <v>42419</v>
      </c>
      <c r="AM15" s="3">
        <v>42365</v>
      </c>
      <c r="AN15" s="3">
        <v>42372</v>
      </c>
      <c r="AO15" s="9">
        <v>7</v>
      </c>
      <c r="AP15" s="3">
        <v>42384</v>
      </c>
      <c r="AQ15" s="3">
        <v>42393</v>
      </c>
      <c r="AR15" s="3" t="s">
        <v>41</v>
      </c>
      <c r="AS15" s="3" t="s">
        <v>391</v>
      </c>
      <c r="AT15" s="3" t="s">
        <v>41</v>
      </c>
      <c r="AU15" s="3" t="s">
        <v>41</v>
      </c>
      <c r="AV15" s="3" t="s">
        <v>390</v>
      </c>
      <c r="AW15" s="15" t="s">
        <v>471</v>
      </c>
      <c r="AX15" s="3" t="s">
        <v>41</v>
      </c>
      <c r="AY15" s="17">
        <v>3.38</v>
      </c>
      <c r="AZ15" s="2" t="s">
        <v>57</v>
      </c>
      <c r="BA15">
        <v>5</v>
      </c>
      <c r="BB15">
        <f>IF(AW15="",INT(BA15),
INT(IF(SUMIF($AW$1:AW15,AW15,$AY$1:AY15)&gt;$BX$1,MAX($BA$2:$BA$31,)+1,VLOOKUP(AW15,$AW$2:$BA$31,5,0))))</f>
        <v>5</v>
      </c>
    </row>
    <row r="16" spans="1:79" x14ac:dyDescent="0.25">
      <c r="A16" s="1">
        <v>95290653</v>
      </c>
      <c r="B16" s="2" t="s">
        <v>86</v>
      </c>
      <c r="C16" s="2" t="s">
        <v>306</v>
      </c>
      <c r="D16" s="2" t="s">
        <v>87</v>
      </c>
      <c r="E16" s="3" t="s">
        <v>41</v>
      </c>
      <c r="F16" s="3">
        <v>42383</v>
      </c>
      <c r="G16" s="4" t="s">
        <v>91</v>
      </c>
      <c r="H16" s="19" t="s">
        <v>41</v>
      </c>
      <c r="I16" s="2" t="s">
        <v>325</v>
      </c>
      <c r="J16" s="1">
        <v>10</v>
      </c>
      <c r="K16" s="1" t="s">
        <v>408</v>
      </c>
      <c r="L16" s="1">
        <v>10</v>
      </c>
      <c r="M16" s="2" t="s">
        <v>308</v>
      </c>
      <c r="N16" s="2" t="s">
        <v>309</v>
      </c>
      <c r="O16" s="1">
        <v>877</v>
      </c>
      <c r="P16" s="1">
        <v>877</v>
      </c>
      <c r="Q16" s="1">
        <v>15</v>
      </c>
      <c r="R16" s="3">
        <v>42365</v>
      </c>
      <c r="S16" s="2" t="s">
        <v>45</v>
      </c>
      <c r="T16" s="3">
        <v>42382</v>
      </c>
      <c r="U16" s="3" t="s">
        <v>41</v>
      </c>
      <c r="V16" s="2" t="s">
        <v>42</v>
      </c>
      <c r="W16" s="2" t="s">
        <v>326</v>
      </c>
      <c r="X16" s="3">
        <v>42389</v>
      </c>
      <c r="Y16" s="5">
        <v>42401</v>
      </c>
      <c r="Z16" s="2" t="s">
        <v>41</v>
      </c>
      <c r="AA16" s="2" t="s">
        <v>44</v>
      </c>
      <c r="AB16" s="2" t="s">
        <v>43</v>
      </c>
      <c r="AC16" s="1">
        <v>223116</v>
      </c>
      <c r="AD16" s="2" t="s">
        <v>311</v>
      </c>
      <c r="AE16" s="2" t="s">
        <v>90</v>
      </c>
      <c r="AF16" s="1">
        <v>4503715016</v>
      </c>
      <c r="AG16" s="1">
        <v>10</v>
      </c>
      <c r="AH16" s="1">
        <v>877</v>
      </c>
      <c r="AI16" s="2" t="s">
        <v>45</v>
      </c>
      <c r="AJ16" s="3" t="s">
        <v>41</v>
      </c>
      <c r="AK16" s="3">
        <v>42389</v>
      </c>
      <c r="AL16" s="3">
        <v>42419</v>
      </c>
      <c r="AM16" s="3">
        <v>42365</v>
      </c>
      <c r="AN16" s="3">
        <v>42372</v>
      </c>
      <c r="AO16" s="9">
        <v>7</v>
      </c>
      <c r="AP16" s="3">
        <v>42384</v>
      </c>
      <c r="AQ16" s="3">
        <v>42393</v>
      </c>
      <c r="AR16" s="3" t="s">
        <v>41</v>
      </c>
      <c r="AS16" s="3" t="s">
        <v>392</v>
      </c>
      <c r="AT16" s="3" t="s">
        <v>41</v>
      </c>
      <c r="AU16" s="3" t="s">
        <v>41</v>
      </c>
      <c r="AV16" s="3" t="s">
        <v>390</v>
      </c>
      <c r="AW16" s="15" t="s">
        <v>470</v>
      </c>
      <c r="AX16" s="3" t="s">
        <v>41</v>
      </c>
      <c r="AY16" s="17">
        <v>1.05</v>
      </c>
      <c r="AZ16" s="2" t="s">
        <v>61</v>
      </c>
      <c r="BA16">
        <v>8</v>
      </c>
      <c r="BB16">
        <f>IF(AW16="",INT(BA16),
INT(IF(SUMIF($AW$1:AW16,AW16,$AY$1:AY16)&gt;$BX$1,MAX($BA$2:$BA$31,)+1,VLOOKUP(AW16,$AW$2:$BA$31,5,0))))</f>
        <v>8</v>
      </c>
    </row>
    <row r="17" spans="1:54" x14ac:dyDescent="0.25">
      <c r="A17" s="1">
        <v>95290337</v>
      </c>
      <c r="B17" s="2" t="s">
        <v>86</v>
      </c>
      <c r="C17" s="2" t="s">
        <v>306</v>
      </c>
      <c r="D17" s="2" t="s">
        <v>87</v>
      </c>
      <c r="E17" s="3" t="s">
        <v>41</v>
      </c>
      <c r="F17" s="3">
        <v>42383</v>
      </c>
      <c r="G17" s="4" t="s">
        <v>91</v>
      </c>
      <c r="H17" s="19" t="s">
        <v>41</v>
      </c>
      <c r="I17" s="2" t="s">
        <v>307</v>
      </c>
      <c r="J17" s="1">
        <v>10</v>
      </c>
      <c r="K17" s="1" t="s">
        <v>407</v>
      </c>
      <c r="L17" s="1">
        <v>10</v>
      </c>
      <c r="M17" s="2" t="s">
        <v>308</v>
      </c>
      <c r="N17" s="2" t="s">
        <v>309</v>
      </c>
      <c r="O17" s="1">
        <v>3240</v>
      </c>
      <c r="P17" s="1">
        <v>3240</v>
      </c>
      <c r="Q17" s="1">
        <v>51</v>
      </c>
      <c r="R17" s="3">
        <v>42365</v>
      </c>
      <c r="S17" s="2" t="s">
        <v>45</v>
      </c>
      <c r="T17" s="3">
        <v>42382</v>
      </c>
      <c r="U17" s="3" t="s">
        <v>41</v>
      </c>
      <c r="V17" s="2" t="s">
        <v>42</v>
      </c>
      <c r="W17" s="2" t="s">
        <v>310</v>
      </c>
      <c r="X17" s="3">
        <v>42389</v>
      </c>
      <c r="Y17" s="5">
        <v>42401</v>
      </c>
      <c r="Z17" s="2" t="s">
        <v>41</v>
      </c>
      <c r="AA17" s="2" t="s">
        <v>44</v>
      </c>
      <c r="AB17" s="2" t="s">
        <v>43</v>
      </c>
      <c r="AC17" s="1">
        <v>223116</v>
      </c>
      <c r="AD17" s="2" t="s">
        <v>311</v>
      </c>
      <c r="AE17" s="2" t="s">
        <v>90</v>
      </c>
      <c r="AF17" s="1">
        <v>4503715015</v>
      </c>
      <c r="AG17" s="1">
        <v>10</v>
      </c>
      <c r="AH17" s="1">
        <v>3240</v>
      </c>
      <c r="AI17" s="2" t="s">
        <v>45</v>
      </c>
      <c r="AJ17" s="3" t="s">
        <v>41</v>
      </c>
      <c r="AK17" s="3">
        <v>42389</v>
      </c>
      <c r="AL17" s="3">
        <v>42419</v>
      </c>
      <c r="AM17" s="3">
        <v>42365</v>
      </c>
      <c r="AN17" s="3">
        <v>42372</v>
      </c>
      <c r="AO17" s="9">
        <v>7</v>
      </c>
      <c r="AP17" s="3">
        <v>42384</v>
      </c>
      <c r="AQ17" s="3">
        <v>42393</v>
      </c>
      <c r="AR17" s="3" t="s">
        <v>41</v>
      </c>
      <c r="AS17" s="3" t="s">
        <v>391</v>
      </c>
      <c r="AT17" s="3" t="s">
        <v>41</v>
      </c>
      <c r="AU17" s="3" t="s">
        <v>41</v>
      </c>
      <c r="AV17" s="3" t="s">
        <v>390</v>
      </c>
      <c r="AW17" s="15" t="s">
        <v>470</v>
      </c>
      <c r="AX17" s="3" t="s">
        <v>41</v>
      </c>
      <c r="AY17" s="17">
        <v>3.83</v>
      </c>
      <c r="AZ17" s="2" t="s">
        <v>61</v>
      </c>
      <c r="BA17">
        <v>3</v>
      </c>
      <c r="BB17">
        <f>IF(AW17="",INT(BA17),
INT(IF(SUMIF($AW$1:AW17,AW17,$AY$1:AY17)&gt;$BX$1,MAX($BA$2:$BA$31,)+1,VLOOKUP(AW17,$AW$2:$BA$31,5,0))))</f>
        <v>8</v>
      </c>
    </row>
    <row r="18" spans="1:54" x14ac:dyDescent="0.25">
      <c r="A18" s="1">
        <v>93158307</v>
      </c>
      <c r="B18" s="2" t="s">
        <v>86</v>
      </c>
      <c r="C18" s="2" t="s">
        <v>138</v>
      </c>
      <c r="D18" s="2" t="s">
        <v>87</v>
      </c>
      <c r="E18" s="3">
        <v>42327</v>
      </c>
      <c r="F18" s="3">
        <v>42377</v>
      </c>
      <c r="G18" s="4" t="s">
        <v>91</v>
      </c>
      <c r="H18" s="19" t="s">
        <v>41</v>
      </c>
      <c r="I18" s="2" t="s">
        <v>151</v>
      </c>
      <c r="J18" s="1">
        <v>10</v>
      </c>
      <c r="K18" s="1" t="s">
        <v>439</v>
      </c>
      <c r="L18" s="1">
        <v>20</v>
      </c>
      <c r="M18" s="2" t="s">
        <v>152</v>
      </c>
      <c r="N18" s="2" t="s">
        <v>153</v>
      </c>
      <c r="O18" s="1">
        <v>2140</v>
      </c>
      <c r="P18" s="1">
        <v>2140</v>
      </c>
      <c r="Q18" s="1">
        <v>214</v>
      </c>
      <c r="R18" s="3">
        <v>42322</v>
      </c>
      <c r="S18" s="2" t="s">
        <v>45</v>
      </c>
      <c r="T18" s="3">
        <v>42370</v>
      </c>
      <c r="U18" s="3">
        <v>42322</v>
      </c>
      <c r="V18" s="2" t="s">
        <v>42</v>
      </c>
      <c r="W18" s="2" t="s">
        <v>154</v>
      </c>
      <c r="X18" s="3">
        <v>42358</v>
      </c>
      <c r="Y18" s="5">
        <v>42370</v>
      </c>
      <c r="Z18" s="2" t="s">
        <v>41</v>
      </c>
      <c r="AA18" s="2" t="s">
        <v>44</v>
      </c>
      <c r="AB18" s="2" t="s">
        <v>58</v>
      </c>
      <c r="AC18" s="1">
        <v>384665</v>
      </c>
      <c r="AD18" s="2" t="s">
        <v>139</v>
      </c>
      <c r="AE18" s="2" t="s">
        <v>90</v>
      </c>
      <c r="AF18" s="1">
        <v>4503652618</v>
      </c>
      <c r="AG18" s="1">
        <v>940</v>
      </c>
      <c r="AH18" s="1">
        <v>2140</v>
      </c>
      <c r="AI18" s="2" t="s">
        <v>45</v>
      </c>
      <c r="AJ18" s="3" t="s">
        <v>41</v>
      </c>
      <c r="AK18" s="3">
        <v>42358</v>
      </c>
      <c r="AL18" s="3">
        <v>42388</v>
      </c>
      <c r="AM18" s="3">
        <v>42322</v>
      </c>
      <c r="AN18" s="3">
        <v>42370</v>
      </c>
      <c r="AO18" s="9">
        <v>5</v>
      </c>
      <c r="AP18" s="3">
        <v>42378</v>
      </c>
      <c r="AQ18" s="3">
        <v>42393</v>
      </c>
      <c r="AR18" s="3" t="s">
        <v>41</v>
      </c>
      <c r="AS18" s="3" t="s">
        <v>391</v>
      </c>
      <c r="AT18" s="3" t="s">
        <v>41</v>
      </c>
      <c r="AU18" s="3" t="s">
        <v>41</v>
      </c>
      <c r="AV18" s="3" t="s">
        <v>390</v>
      </c>
      <c r="AW18" s="15" t="s">
        <v>483</v>
      </c>
      <c r="AX18" s="3">
        <v>42326</v>
      </c>
      <c r="AY18" s="17">
        <v>14.75</v>
      </c>
      <c r="AZ18" s="2" t="s">
        <v>54</v>
      </c>
      <c r="BA18">
        <v>2</v>
      </c>
      <c r="BB18">
        <f>IF(AW18="",INT(BA18),
INT(IF(SUMIF($AW$1:AW18,AW18,$AY$1:AY18)&gt;$BX$1,MAX($BA$2:$BA$31,)+1,VLOOKUP(AW18,$AW$2:$BA$31,5,0))))</f>
        <v>2</v>
      </c>
    </row>
    <row r="19" spans="1:54" x14ac:dyDescent="0.25">
      <c r="A19" s="1">
        <v>93158423</v>
      </c>
      <c r="B19" s="2" t="s">
        <v>86</v>
      </c>
      <c r="C19" s="2" t="s">
        <v>140</v>
      </c>
      <c r="D19" s="2" t="s">
        <v>87</v>
      </c>
      <c r="E19" s="3">
        <v>42327</v>
      </c>
      <c r="F19" s="3">
        <v>42377</v>
      </c>
      <c r="G19" s="4" t="s">
        <v>91</v>
      </c>
      <c r="H19" s="19" t="s">
        <v>41</v>
      </c>
      <c r="I19" s="2" t="s">
        <v>166</v>
      </c>
      <c r="J19" s="1">
        <v>10</v>
      </c>
      <c r="K19" s="1" t="s">
        <v>443</v>
      </c>
      <c r="L19" s="1">
        <v>20</v>
      </c>
      <c r="M19" s="2" t="s">
        <v>152</v>
      </c>
      <c r="N19" s="2" t="s">
        <v>153</v>
      </c>
      <c r="O19" s="1">
        <v>2676</v>
      </c>
      <c r="P19" s="1">
        <v>2676</v>
      </c>
      <c r="Q19" s="1">
        <v>223</v>
      </c>
      <c r="R19" s="3">
        <v>42322</v>
      </c>
      <c r="S19" s="2" t="s">
        <v>45</v>
      </c>
      <c r="T19" s="3">
        <v>42370</v>
      </c>
      <c r="U19" s="3">
        <v>42322</v>
      </c>
      <c r="V19" s="2" t="s">
        <v>42</v>
      </c>
      <c r="W19" s="2" t="s">
        <v>167</v>
      </c>
      <c r="X19" s="3">
        <v>42358</v>
      </c>
      <c r="Y19" s="5">
        <v>42370</v>
      </c>
      <c r="Z19" s="2" t="s">
        <v>41</v>
      </c>
      <c r="AA19" s="2" t="s">
        <v>44</v>
      </c>
      <c r="AB19" s="2" t="s">
        <v>58</v>
      </c>
      <c r="AC19" s="1">
        <v>384665</v>
      </c>
      <c r="AD19" s="2" t="s">
        <v>144</v>
      </c>
      <c r="AE19" s="2" t="s">
        <v>90</v>
      </c>
      <c r="AF19" s="1">
        <v>4503652618</v>
      </c>
      <c r="AG19" s="1">
        <v>950</v>
      </c>
      <c r="AH19" s="1">
        <v>2676</v>
      </c>
      <c r="AI19" s="2" t="s">
        <v>45</v>
      </c>
      <c r="AJ19" s="3" t="s">
        <v>41</v>
      </c>
      <c r="AK19" s="3">
        <v>42358</v>
      </c>
      <c r="AL19" s="3">
        <v>42388</v>
      </c>
      <c r="AM19" s="3">
        <v>42322</v>
      </c>
      <c r="AN19" s="3">
        <v>42370</v>
      </c>
      <c r="AO19" s="9">
        <v>5</v>
      </c>
      <c r="AP19" s="3">
        <v>42378</v>
      </c>
      <c r="AQ19" s="3">
        <v>42393</v>
      </c>
      <c r="AR19" s="3" t="s">
        <v>41</v>
      </c>
      <c r="AS19" s="3" t="s">
        <v>392</v>
      </c>
      <c r="AT19" s="3" t="s">
        <v>41</v>
      </c>
      <c r="AU19" s="3" t="s">
        <v>41</v>
      </c>
      <c r="AV19" s="3" t="s">
        <v>390</v>
      </c>
      <c r="AW19" s="15" t="s">
        <v>483</v>
      </c>
      <c r="AX19" s="3">
        <v>42326</v>
      </c>
      <c r="AY19" s="17">
        <v>18.34</v>
      </c>
      <c r="AZ19" s="2" t="s">
        <v>54</v>
      </c>
      <c r="BA19">
        <v>7</v>
      </c>
      <c r="BB19">
        <f>IF(AW19="",INT(BA19),
INT(IF(SUMIF($AW$1:AW19,AW19,$AY$1:AY19)&gt;$BX$1,MAX($BA$2:$BA$31,)+1,VLOOKUP(AW19,$AW$2:$BA$31,5,0))))</f>
        <v>2</v>
      </c>
    </row>
    <row r="20" spans="1:54" x14ac:dyDescent="0.25">
      <c r="A20" s="1">
        <v>93158352</v>
      </c>
      <c r="B20" s="2" t="s">
        <v>86</v>
      </c>
      <c r="C20" s="2" t="s">
        <v>145</v>
      </c>
      <c r="D20" s="2" t="s">
        <v>87</v>
      </c>
      <c r="E20" s="3">
        <v>42328</v>
      </c>
      <c r="F20" s="3">
        <v>42377</v>
      </c>
      <c r="G20" s="4" t="s">
        <v>91</v>
      </c>
      <c r="H20" s="19" t="s">
        <v>41</v>
      </c>
      <c r="I20" s="2" t="s">
        <v>160</v>
      </c>
      <c r="J20" s="1">
        <v>10</v>
      </c>
      <c r="K20" s="1" t="s">
        <v>451</v>
      </c>
      <c r="L20" s="1">
        <v>20</v>
      </c>
      <c r="M20" s="2" t="s">
        <v>147</v>
      </c>
      <c r="N20" s="2" t="s">
        <v>148</v>
      </c>
      <c r="O20" s="1">
        <v>2604</v>
      </c>
      <c r="P20" s="1">
        <v>2604</v>
      </c>
      <c r="Q20" s="1">
        <v>434</v>
      </c>
      <c r="R20" s="3">
        <v>42322</v>
      </c>
      <c r="S20" s="2" t="s">
        <v>45</v>
      </c>
      <c r="T20" s="3">
        <v>42370</v>
      </c>
      <c r="U20" s="3">
        <v>42322</v>
      </c>
      <c r="V20" s="2" t="s">
        <v>42</v>
      </c>
      <c r="W20" s="2" t="s">
        <v>161</v>
      </c>
      <c r="X20" s="3">
        <v>42358</v>
      </c>
      <c r="Y20" s="5">
        <v>42370</v>
      </c>
      <c r="Z20" s="2" t="s">
        <v>41</v>
      </c>
      <c r="AA20" s="2" t="s">
        <v>44</v>
      </c>
      <c r="AB20" s="2" t="s">
        <v>58</v>
      </c>
      <c r="AC20" s="1">
        <v>384665</v>
      </c>
      <c r="AD20" s="2" t="s">
        <v>150</v>
      </c>
      <c r="AE20" s="2" t="s">
        <v>90</v>
      </c>
      <c r="AF20" s="1">
        <v>4503652682</v>
      </c>
      <c r="AG20" s="1">
        <v>40</v>
      </c>
      <c r="AH20" s="1">
        <v>2604</v>
      </c>
      <c r="AI20" s="2" t="s">
        <v>45</v>
      </c>
      <c r="AJ20" s="3" t="s">
        <v>41</v>
      </c>
      <c r="AK20" s="3">
        <v>42358</v>
      </c>
      <c r="AL20" s="3">
        <v>42388</v>
      </c>
      <c r="AM20" s="3">
        <v>42322</v>
      </c>
      <c r="AN20" s="3">
        <v>42370</v>
      </c>
      <c r="AO20" s="9">
        <v>5</v>
      </c>
      <c r="AP20" s="3">
        <v>42378</v>
      </c>
      <c r="AQ20" s="3">
        <v>42393</v>
      </c>
      <c r="AR20" s="3" t="s">
        <v>41</v>
      </c>
      <c r="AS20" s="3" t="s">
        <v>392</v>
      </c>
      <c r="AT20" s="3" t="s">
        <v>41</v>
      </c>
      <c r="AU20" s="3" t="s">
        <v>41</v>
      </c>
      <c r="AV20" s="3" t="s">
        <v>390</v>
      </c>
      <c r="AW20" s="15" t="s">
        <v>482</v>
      </c>
      <c r="AX20" s="3">
        <v>42326</v>
      </c>
      <c r="AY20" s="17">
        <v>27.57</v>
      </c>
      <c r="AZ20" s="2" t="s">
        <v>54</v>
      </c>
      <c r="BA20">
        <v>1</v>
      </c>
      <c r="BB20">
        <f>IF(AW20="",INT(BA20),
INT(IF(SUMIF($AW$1:AW20,AW20,$AY$1:AY20)&gt;$BX$1,MAX($BA$2:$BA$31,)+1,VLOOKUP(AW20,$AW$2:$BA$31,5,0))))</f>
        <v>1</v>
      </c>
    </row>
    <row r="21" spans="1:54" x14ac:dyDescent="0.25">
      <c r="A21" s="1">
        <v>93158302</v>
      </c>
      <c r="B21" s="2" t="s">
        <v>86</v>
      </c>
      <c r="C21" s="2" t="s">
        <v>145</v>
      </c>
      <c r="D21" s="2" t="s">
        <v>87</v>
      </c>
      <c r="E21" s="3">
        <v>42328</v>
      </c>
      <c r="F21" s="3">
        <v>42377</v>
      </c>
      <c r="G21" s="4" t="s">
        <v>91</v>
      </c>
      <c r="H21" s="19" t="s">
        <v>41</v>
      </c>
      <c r="I21" s="2" t="s">
        <v>146</v>
      </c>
      <c r="J21" s="1">
        <v>10</v>
      </c>
      <c r="K21" s="1" t="s">
        <v>447</v>
      </c>
      <c r="L21" s="1">
        <v>20</v>
      </c>
      <c r="M21" s="2" t="s">
        <v>147</v>
      </c>
      <c r="N21" s="2" t="s">
        <v>148</v>
      </c>
      <c r="O21" s="1">
        <v>2472</v>
      </c>
      <c r="P21" s="1">
        <v>2472</v>
      </c>
      <c r="Q21" s="1">
        <v>206</v>
      </c>
      <c r="R21" s="3">
        <v>42322</v>
      </c>
      <c r="S21" s="2" t="s">
        <v>45</v>
      </c>
      <c r="T21" s="3">
        <v>42370</v>
      </c>
      <c r="U21" s="3">
        <v>42322</v>
      </c>
      <c r="V21" s="2" t="s">
        <v>42</v>
      </c>
      <c r="W21" s="2" t="s">
        <v>149</v>
      </c>
      <c r="X21" s="3">
        <v>42358</v>
      </c>
      <c r="Y21" s="5">
        <v>42370</v>
      </c>
      <c r="Z21" s="2" t="s">
        <v>41</v>
      </c>
      <c r="AA21" s="2" t="s">
        <v>44</v>
      </c>
      <c r="AB21" s="2" t="s">
        <v>58</v>
      </c>
      <c r="AC21" s="1">
        <v>384665</v>
      </c>
      <c r="AD21" s="2" t="s">
        <v>150</v>
      </c>
      <c r="AE21" s="2" t="s">
        <v>90</v>
      </c>
      <c r="AF21" s="1">
        <v>4503652682</v>
      </c>
      <c r="AG21" s="1">
        <v>30</v>
      </c>
      <c r="AH21" s="1">
        <v>2472</v>
      </c>
      <c r="AI21" s="2" t="s">
        <v>45</v>
      </c>
      <c r="AJ21" s="3" t="s">
        <v>41</v>
      </c>
      <c r="AK21" s="3">
        <v>42358</v>
      </c>
      <c r="AL21" s="3">
        <v>42388</v>
      </c>
      <c r="AM21" s="3">
        <v>42322</v>
      </c>
      <c r="AN21" s="3">
        <v>42370</v>
      </c>
      <c r="AO21" s="9">
        <v>5</v>
      </c>
      <c r="AP21" s="3">
        <v>42378</v>
      </c>
      <c r="AQ21" s="3">
        <v>42393</v>
      </c>
      <c r="AR21" s="3" t="s">
        <v>41</v>
      </c>
      <c r="AS21" s="3" t="s">
        <v>391</v>
      </c>
      <c r="AT21" s="3" t="s">
        <v>41</v>
      </c>
      <c r="AU21" s="3" t="s">
        <v>41</v>
      </c>
      <c r="AV21" s="3" t="s">
        <v>390</v>
      </c>
      <c r="AW21" s="15" t="s">
        <v>482</v>
      </c>
      <c r="AX21" s="3">
        <v>42326</v>
      </c>
      <c r="AY21" s="17">
        <v>29.41</v>
      </c>
      <c r="AZ21" s="2" t="s">
        <v>54</v>
      </c>
      <c r="BA21">
        <v>4</v>
      </c>
      <c r="BB21">
        <f>IF(AW21="",INT(BA21),
INT(IF(SUMIF($AW$1:AW21,AW21,$AY$1:AY21)&gt;$BX$1,MAX($BA$2:$BA$31,)+1,VLOOKUP(AW21,$AW$2:$BA$31,5,0))))</f>
        <v>1</v>
      </c>
    </row>
    <row r="22" spans="1:54" x14ac:dyDescent="0.25">
      <c r="A22" s="1">
        <v>94618852</v>
      </c>
      <c r="B22" s="2" t="s">
        <v>86</v>
      </c>
      <c r="C22" s="2" t="s">
        <v>266</v>
      </c>
      <c r="D22" s="2" t="s">
        <v>87</v>
      </c>
      <c r="E22" s="3" t="s">
        <v>41</v>
      </c>
      <c r="F22" s="3">
        <v>42377</v>
      </c>
      <c r="G22" s="4" t="s">
        <v>91</v>
      </c>
      <c r="H22" s="19" t="s">
        <v>41</v>
      </c>
      <c r="I22" s="2" t="s">
        <v>267</v>
      </c>
      <c r="J22" s="1">
        <v>10</v>
      </c>
      <c r="K22" s="1" t="s">
        <v>458</v>
      </c>
      <c r="L22" s="1">
        <v>20</v>
      </c>
      <c r="M22" s="2" t="s">
        <v>123</v>
      </c>
      <c r="N22" s="2" t="s">
        <v>124</v>
      </c>
      <c r="O22" s="1">
        <v>576</v>
      </c>
      <c r="P22" s="1">
        <v>576</v>
      </c>
      <c r="Q22" s="1">
        <v>96</v>
      </c>
      <c r="R22" s="3">
        <v>42359</v>
      </c>
      <c r="S22" s="2" t="s">
        <v>45</v>
      </c>
      <c r="T22" s="3">
        <v>42376</v>
      </c>
      <c r="U22" s="3">
        <v>42359</v>
      </c>
      <c r="V22" s="2" t="s">
        <v>42</v>
      </c>
      <c r="W22" s="2" t="s">
        <v>268</v>
      </c>
      <c r="X22" s="3">
        <v>42389</v>
      </c>
      <c r="Y22" s="5">
        <v>42401</v>
      </c>
      <c r="Z22" s="2" t="s">
        <v>41</v>
      </c>
      <c r="AA22" s="2" t="s">
        <v>44</v>
      </c>
      <c r="AB22" s="2" t="s">
        <v>58</v>
      </c>
      <c r="AC22" s="1">
        <v>384665</v>
      </c>
      <c r="AD22" s="2" t="s">
        <v>269</v>
      </c>
      <c r="AE22" s="2" t="s">
        <v>100</v>
      </c>
      <c r="AF22" s="1">
        <v>4503701306</v>
      </c>
      <c r="AG22" s="1">
        <v>1910</v>
      </c>
      <c r="AH22" s="1">
        <v>576</v>
      </c>
      <c r="AI22" s="2" t="s">
        <v>45</v>
      </c>
      <c r="AJ22" s="3" t="s">
        <v>41</v>
      </c>
      <c r="AK22" s="3">
        <v>42389</v>
      </c>
      <c r="AL22" s="3">
        <v>42419</v>
      </c>
      <c r="AM22" s="3">
        <v>42359</v>
      </c>
      <c r="AN22" s="3">
        <v>42370</v>
      </c>
      <c r="AO22" s="9">
        <v>5</v>
      </c>
      <c r="AP22" s="3">
        <v>42378</v>
      </c>
      <c r="AQ22" s="3">
        <v>42393</v>
      </c>
      <c r="AR22" s="3" t="s">
        <v>41</v>
      </c>
      <c r="AS22" s="3" t="s">
        <v>392</v>
      </c>
      <c r="AT22" s="3" t="s">
        <v>41</v>
      </c>
      <c r="AU22" s="3" t="s">
        <v>41</v>
      </c>
      <c r="AV22" s="3" t="s">
        <v>390</v>
      </c>
      <c r="AW22" s="15" t="s">
        <v>481</v>
      </c>
      <c r="AX22" s="3" t="s">
        <v>41</v>
      </c>
      <c r="AY22" s="17">
        <v>5.88</v>
      </c>
      <c r="AZ22" s="2" t="s">
        <v>59</v>
      </c>
      <c r="BA22">
        <v>1</v>
      </c>
      <c r="BB22">
        <f>IF(AW22="",INT(BA22),
INT(IF(SUMIF($AW$1:AW22,AW22,$AY$1:AY22)&gt;$BX$1,MAX($BA$2:$BA$31,)+1,VLOOKUP(AW22,$AW$2:$BA$31,5,0))))</f>
        <v>1</v>
      </c>
    </row>
    <row r="23" spans="1:54" x14ac:dyDescent="0.25">
      <c r="A23" s="1">
        <v>93036044</v>
      </c>
      <c r="B23" s="2" t="s">
        <v>86</v>
      </c>
      <c r="C23" s="2" t="s">
        <v>119</v>
      </c>
      <c r="D23" s="2" t="s">
        <v>87</v>
      </c>
      <c r="E23" s="3">
        <v>42332</v>
      </c>
      <c r="F23" s="3">
        <v>42377</v>
      </c>
      <c r="G23" s="4" t="s">
        <v>91</v>
      </c>
      <c r="H23" s="19" t="s">
        <v>41</v>
      </c>
      <c r="I23" s="2" t="s">
        <v>122</v>
      </c>
      <c r="J23" s="1">
        <v>10</v>
      </c>
      <c r="K23" s="1" t="s">
        <v>454</v>
      </c>
      <c r="L23" s="1">
        <v>20</v>
      </c>
      <c r="M23" s="2" t="s">
        <v>123</v>
      </c>
      <c r="N23" s="2" t="s">
        <v>124</v>
      </c>
      <c r="O23" s="1">
        <v>672</v>
      </c>
      <c r="P23" s="1">
        <v>672</v>
      </c>
      <c r="Q23" s="1">
        <v>56</v>
      </c>
      <c r="R23" s="3">
        <v>42325</v>
      </c>
      <c r="S23" s="2" t="s">
        <v>45</v>
      </c>
      <c r="T23" s="3">
        <v>42370</v>
      </c>
      <c r="U23" s="3">
        <v>42325</v>
      </c>
      <c r="V23" s="2" t="s">
        <v>42</v>
      </c>
      <c r="W23" s="2" t="s">
        <v>125</v>
      </c>
      <c r="X23" s="3">
        <v>42375</v>
      </c>
      <c r="Y23" s="5">
        <v>42370</v>
      </c>
      <c r="Z23" s="2" t="s">
        <v>120</v>
      </c>
      <c r="AA23" s="2" t="s">
        <v>44</v>
      </c>
      <c r="AB23" s="2" t="s">
        <v>58</v>
      </c>
      <c r="AC23" s="1">
        <v>384665</v>
      </c>
      <c r="AD23" s="2" t="s">
        <v>121</v>
      </c>
      <c r="AE23" s="2" t="s">
        <v>100</v>
      </c>
      <c r="AF23" s="1">
        <v>4503652664</v>
      </c>
      <c r="AG23" s="1">
        <v>500</v>
      </c>
      <c r="AH23" s="1">
        <v>672</v>
      </c>
      <c r="AI23" s="2" t="s">
        <v>45</v>
      </c>
      <c r="AJ23" s="3" t="s">
        <v>41</v>
      </c>
      <c r="AK23" s="3">
        <v>42375</v>
      </c>
      <c r="AL23" s="3">
        <v>42388</v>
      </c>
      <c r="AM23" s="3">
        <v>42325</v>
      </c>
      <c r="AN23" s="3">
        <v>42370</v>
      </c>
      <c r="AO23" s="9">
        <v>5</v>
      </c>
      <c r="AP23" s="3">
        <v>42378</v>
      </c>
      <c r="AQ23" s="3">
        <v>42393</v>
      </c>
      <c r="AR23" s="3" t="s">
        <v>41</v>
      </c>
      <c r="AS23" s="3" t="s">
        <v>391</v>
      </c>
      <c r="AT23" s="3" t="s">
        <v>41</v>
      </c>
      <c r="AU23" s="3" t="s">
        <v>41</v>
      </c>
      <c r="AV23" s="3" t="s">
        <v>390</v>
      </c>
      <c r="AW23" s="15" t="s">
        <v>481</v>
      </c>
      <c r="AX23" s="3">
        <v>42331</v>
      </c>
      <c r="AY23" s="17">
        <v>7.36</v>
      </c>
      <c r="AZ23" s="2" t="s">
        <v>59</v>
      </c>
      <c r="BA23">
        <v>4</v>
      </c>
      <c r="BB23">
        <f>IF(AW23="",INT(BA23),
INT(IF(SUMIF($AW$1:AW23,AW23,$AY$1:AY23)&gt;$BX$1,MAX($BA$2:$BA$31,)+1,VLOOKUP(AW23,$AW$2:$BA$31,5,0))))</f>
        <v>1</v>
      </c>
    </row>
    <row r="24" spans="1:54" x14ac:dyDescent="0.25">
      <c r="A24" s="1">
        <v>92812933</v>
      </c>
      <c r="B24" s="2" t="s">
        <v>86</v>
      </c>
      <c r="C24" s="2" t="s">
        <v>105</v>
      </c>
      <c r="D24" s="2" t="s">
        <v>87</v>
      </c>
      <c r="E24" s="3">
        <v>42321</v>
      </c>
      <c r="F24" s="3">
        <v>42377</v>
      </c>
      <c r="G24" s="4" t="s">
        <v>91</v>
      </c>
      <c r="H24" s="19" t="s">
        <v>41</v>
      </c>
      <c r="I24" s="2" t="s">
        <v>106</v>
      </c>
      <c r="J24" s="1">
        <v>10</v>
      </c>
      <c r="K24" s="1" t="s">
        <v>429</v>
      </c>
      <c r="L24" s="1">
        <v>20</v>
      </c>
      <c r="M24" s="2" t="s">
        <v>107</v>
      </c>
      <c r="N24" s="2" t="s">
        <v>108</v>
      </c>
      <c r="O24" s="1">
        <v>810</v>
      </c>
      <c r="P24" s="1">
        <v>810</v>
      </c>
      <c r="Q24" s="1">
        <v>135</v>
      </c>
      <c r="R24" s="3">
        <v>42315</v>
      </c>
      <c r="S24" s="2" t="s">
        <v>45</v>
      </c>
      <c r="T24" s="3">
        <v>42370</v>
      </c>
      <c r="U24" s="3">
        <v>42315</v>
      </c>
      <c r="V24" s="2" t="s">
        <v>42</v>
      </c>
      <c r="W24" s="2" t="s">
        <v>109</v>
      </c>
      <c r="X24" s="3">
        <v>42358</v>
      </c>
      <c r="Y24" s="5">
        <v>42370</v>
      </c>
      <c r="Z24" s="2" t="s">
        <v>41</v>
      </c>
      <c r="AA24" s="2" t="s">
        <v>44</v>
      </c>
      <c r="AB24" s="2" t="s">
        <v>58</v>
      </c>
      <c r="AC24" s="1">
        <v>384665</v>
      </c>
      <c r="AD24" s="2" t="s">
        <v>110</v>
      </c>
      <c r="AE24" s="2" t="s">
        <v>89</v>
      </c>
      <c r="AF24" s="1">
        <v>4503652649</v>
      </c>
      <c r="AG24" s="1">
        <v>500</v>
      </c>
      <c r="AH24" s="1">
        <v>810</v>
      </c>
      <c r="AI24" s="2" t="s">
        <v>45</v>
      </c>
      <c r="AJ24" s="3" t="s">
        <v>41</v>
      </c>
      <c r="AK24" s="3">
        <v>42358</v>
      </c>
      <c r="AL24" s="3">
        <v>42388</v>
      </c>
      <c r="AM24" s="3">
        <v>42315</v>
      </c>
      <c r="AN24" s="3">
        <v>42370</v>
      </c>
      <c r="AO24" s="9">
        <v>5</v>
      </c>
      <c r="AP24" s="3">
        <v>42378</v>
      </c>
      <c r="AQ24" s="3">
        <v>42393</v>
      </c>
      <c r="AR24" s="3" t="s">
        <v>41</v>
      </c>
      <c r="AS24" s="3" t="s">
        <v>392</v>
      </c>
      <c r="AT24" s="3" t="s">
        <v>41</v>
      </c>
      <c r="AU24" s="3" t="s">
        <v>41</v>
      </c>
      <c r="AV24" s="3" t="s">
        <v>390</v>
      </c>
      <c r="AW24" s="15" t="s">
        <v>480</v>
      </c>
      <c r="AX24" s="3">
        <v>42319</v>
      </c>
      <c r="AY24" s="17">
        <v>8.84</v>
      </c>
      <c r="AZ24" s="2" t="s">
        <v>46</v>
      </c>
      <c r="BA24">
        <v>8</v>
      </c>
      <c r="BB24">
        <f>IF(AW24="",INT(BA24),
INT(IF(SUMIF($AW$1:AW24,AW24,$AY$1:AY24)&gt;$BX$1,MAX($BA$2:$BA$31,)+1,VLOOKUP(AW24,$AW$2:$BA$31,5,0))))</f>
        <v>8</v>
      </c>
    </row>
    <row r="25" spans="1:54" x14ac:dyDescent="0.25">
      <c r="A25" s="1">
        <v>92812975</v>
      </c>
      <c r="B25" s="2" t="s">
        <v>86</v>
      </c>
      <c r="C25" s="2" t="s">
        <v>105</v>
      </c>
      <c r="D25" s="2" t="s">
        <v>87</v>
      </c>
      <c r="E25" s="3">
        <v>42321</v>
      </c>
      <c r="F25" s="3">
        <v>42377</v>
      </c>
      <c r="G25" s="4" t="s">
        <v>91</v>
      </c>
      <c r="H25" s="19" t="s">
        <v>41</v>
      </c>
      <c r="I25" s="2" t="s">
        <v>111</v>
      </c>
      <c r="J25" s="1">
        <v>10</v>
      </c>
      <c r="K25" s="1" t="s">
        <v>430</v>
      </c>
      <c r="L25" s="1">
        <v>20</v>
      </c>
      <c r="M25" s="2" t="s">
        <v>107</v>
      </c>
      <c r="N25" s="2" t="s">
        <v>108</v>
      </c>
      <c r="O25" s="1">
        <v>1044</v>
      </c>
      <c r="P25" s="1">
        <v>1044</v>
      </c>
      <c r="Q25" s="1">
        <v>87</v>
      </c>
      <c r="R25" s="3">
        <v>42315</v>
      </c>
      <c r="S25" s="2" t="s">
        <v>45</v>
      </c>
      <c r="T25" s="3">
        <v>42370</v>
      </c>
      <c r="U25" s="3">
        <v>42315</v>
      </c>
      <c r="V25" s="2" t="s">
        <v>42</v>
      </c>
      <c r="W25" s="2" t="s">
        <v>112</v>
      </c>
      <c r="X25" s="3">
        <v>42358</v>
      </c>
      <c r="Y25" s="5">
        <v>42370</v>
      </c>
      <c r="Z25" s="2" t="s">
        <v>41</v>
      </c>
      <c r="AA25" s="2" t="s">
        <v>44</v>
      </c>
      <c r="AB25" s="2" t="s">
        <v>58</v>
      </c>
      <c r="AC25" s="1">
        <v>384665</v>
      </c>
      <c r="AD25" s="2" t="s">
        <v>110</v>
      </c>
      <c r="AE25" s="2" t="s">
        <v>89</v>
      </c>
      <c r="AF25" s="1">
        <v>4503652649</v>
      </c>
      <c r="AG25" s="1">
        <v>490</v>
      </c>
      <c r="AH25" s="1">
        <v>1044</v>
      </c>
      <c r="AI25" s="2" t="s">
        <v>45</v>
      </c>
      <c r="AJ25" s="3" t="s">
        <v>41</v>
      </c>
      <c r="AK25" s="3">
        <v>42358</v>
      </c>
      <c r="AL25" s="3">
        <v>42388</v>
      </c>
      <c r="AM25" s="3">
        <v>42315</v>
      </c>
      <c r="AN25" s="3">
        <v>42370</v>
      </c>
      <c r="AO25" s="9">
        <v>5</v>
      </c>
      <c r="AP25" s="3">
        <v>42378</v>
      </c>
      <c r="AQ25" s="3">
        <v>42393</v>
      </c>
      <c r="AR25" s="3" t="s">
        <v>41</v>
      </c>
      <c r="AS25" s="3" t="s">
        <v>391</v>
      </c>
      <c r="AT25" s="3" t="s">
        <v>41</v>
      </c>
      <c r="AU25" s="3" t="s">
        <v>41</v>
      </c>
      <c r="AV25" s="3" t="s">
        <v>390</v>
      </c>
      <c r="AW25" s="15" t="s">
        <v>480</v>
      </c>
      <c r="AX25" s="3">
        <v>42319</v>
      </c>
      <c r="AY25" s="17">
        <v>12.01</v>
      </c>
      <c r="AZ25" s="2" t="s">
        <v>46</v>
      </c>
      <c r="BA25">
        <v>9</v>
      </c>
      <c r="BB25">
        <f>IF(AW25="",INT(BA25),
INT(IF(SUMIF($AW$1:AW25,AW25,$AY$1:AY25)&gt;$BX$1,MAX($BA$2:$BA$31,)+1,VLOOKUP(AW25,$AW$2:$BA$31,5,0))))</f>
        <v>8</v>
      </c>
    </row>
    <row r="26" spans="1:54" x14ac:dyDescent="0.25">
      <c r="A26" s="1">
        <v>93342468</v>
      </c>
      <c r="B26" s="2" t="s">
        <v>86</v>
      </c>
      <c r="C26" s="2" t="s">
        <v>184</v>
      </c>
      <c r="D26" s="2" t="s">
        <v>87</v>
      </c>
      <c r="E26" s="3">
        <v>42331</v>
      </c>
      <c r="F26" s="3">
        <v>42377</v>
      </c>
      <c r="G26" s="4" t="s">
        <v>91</v>
      </c>
      <c r="H26" s="19" t="s">
        <v>41</v>
      </c>
      <c r="I26" s="2" t="s">
        <v>186</v>
      </c>
      <c r="J26" s="1">
        <v>10</v>
      </c>
      <c r="K26" s="1" t="s">
        <v>444</v>
      </c>
      <c r="L26" s="1">
        <v>20</v>
      </c>
      <c r="M26" s="2" t="s">
        <v>180</v>
      </c>
      <c r="N26" s="2" t="s">
        <v>181</v>
      </c>
      <c r="O26" s="1">
        <v>2616</v>
      </c>
      <c r="P26" s="1">
        <v>2616</v>
      </c>
      <c r="Q26" s="1">
        <v>218</v>
      </c>
      <c r="R26" s="3">
        <v>42325</v>
      </c>
      <c r="S26" s="2" t="s">
        <v>45</v>
      </c>
      <c r="T26" s="3">
        <v>42370</v>
      </c>
      <c r="U26" s="3">
        <v>42324</v>
      </c>
      <c r="V26" s="2" t="s">
        <v>42</v>
      </c>
      <c r="W26" s="2" t="s">
        <v>187</v>
      </c>
      <c r="X26" s="3">
        <v>42358</v>
      </c>
      <c r="Y26" s="5">
        <v>42370</v>
      </c>
      <c r="Z26" s="2" t="s">
        <v>41</v>
      </c>
      <c r="AA26" s="2" t="s">
        <v>44</v>
      </c>
      <c r="AB26" s="2" t="s">
        <v>58</v>
      </c>
      <c r="AC26" s="1">
        <v>384665</v>
      </c>
      <c r="AD26" s="2" t="s">
        <v>185</v>
      </c>
      <c r="AE26" s="2" t="s">
        <v>89</v>
      </c>
      <c r="AF26" s="1">
        <v>4503652647</v>
      </c>
      <c r="AG26" s="1">
        <v>440</v>
      </c>
      <c r="AH26" s="1">
        <v>2616</v>
      </c>
      <c r="AI26" s="2" t="s">
        <v>45</v>
      </c>
      <c r="AJ26" s="3" t="s">
        <v>41</v>
      </c>
      <c r="AK26" s="3">
        <v>42358</v>
      </c>
      <c r="AL26" s="3">
        <v>42388</v>
      </c>
      <c r="AM26" s="3">
        <v>42325</v>
      </c>
      <c r="AN26" s="3">
        <v>42370</v>
      </c>
      <c r="AO26" s="9">
        <v>5</v>
      </c>
      <c r="AP26" s="3">
        <v>42378</v>
      </c>
      <c r="AQ26" s="3">
        <v>42393</v>
      </c>
      <c r="AR26" s="3" t="s">
        <v>41</v>
      </c>
      <c r="AS26" s="3" t="s">
        <v>392</v>
      </c>
      <c r="AT26" s="3" t="s">
        <v>41</v>
      </c>
      <c r="AU26" s="3" t="s">
        <v>41</v>
      </c>
      <c r="AV26" s="3" t="s">
        <v>390</v>
      </c>
      <c r="AW26" s="15" t="s">
        <v>479</v>
      </c>
      <c r="AX26" s="3">
        <v>42329</v>
      </c>
      <c r="AY26" s="17">
        <v>20.39</v>
      </c>
      <c r="AZ26" s="2" t="s">
        <v>46</v>
      </c>
      <c r="BA26">
        <v>3</v>
      </c>
      <c r="BB26">
        <f>IF(AW26="",INT(BA26),
INT(IF(SUMIF($AW$1:AW26,AW26,$AY$1:AY26)&gt;$BX$1,MAX($BA$2:$BA$31,)+1,VLOOKUP(AW26,$AW$2:$BA$31,5,0))))</f>
        <v>3</v>
      </c>
    </row>
    <row r="27" spans="1:54" x14ac:dyDescent="0.25">
      <c r="A27" s="1">
        <v>93342394</v>
      </c>
      <c r="B27" s="2" t="s">
        <v>86</v>
      </c>
      <c r="C27" s="2" t="s">
        <v>178</v>
      </c>
      <c r="D27" s="2" t="s">
        <v>87</v>
      </c>
      <c r="E27" s="3">
        <v>42340</v>
      </c>
      <c r="F27" s="3">
        <v>42377</v>
      </c>
      <c r="G27" s="4" t="s">
        <v>91</v>
      </c>
      <c r="H27" s="19" t="s">
        <v>41</v>
      </c>
      <c r="I27" s="2" t="s">
        <v>179</v>
      </c>
      <c r="J27" s="1">
        <v>10</v>
      </c>
      <c r="K27" s="1" t="s">
        <v>440</v>
      </c>
      <c r="L27" s="1">
        <v>20</v>
      </c>
      <c r="M27" s="2" t="s">
        <v>180</v>
      </c>
      <c r="N27" s="2" t="s">
        <v>181</v>
      </c>
      <c r="O27" s="1">
        <v>2990</v>
      </c>
      <c r="P27" s="1">
        <v>2990</v>
      </c>
      <c r="Q27" s="1">
        <v>299</v>
      </c>
      <c r="R27" s="3">
        <v>42325</v>
      </c>
      <c r="S27" s="2" t="s">
        <v>45</v>
      </c>
      <c r="T27" s="3">
        <v>42370</v>
      </c>
      <c r="U27" s="3">
        <v>42324</v>
      </c>
      <c r="V27" s="2" t="s">
        <v>42</v>
      </c>
      <c r="W27" s="2" t="s">
        <v>182</v>
      </c>
      <c r="X27" s="3">
        <v>42358</v>
      </c>
      <c r="Y27" s="5">
        <v>42370</v>
      </c>
      <c r="Z27" s="2" t="s">
        <v>41</v>
      </c>
      <c r="AA27" s="2" t="s">
        <v>44</v>
      </c>
      <c r="AB27" s="2" t="s">
        <v>58</v>
      </c>
      <c r="AC27" s="1">
        <v>384665</v>
      </c>
      <c r="AD27" s="2" t="s">
        <v>183</v>
      </c>
      <c r="AE27" s="2" t="s">
        <v>89</v>
      </c>
      <c r="AF27" s="1">
        <v>4503652647</v>
      </c>
      <c r="AG27" s="1">
        <v>70</v>
      </c>
      <c r="AH27" s="1">
        <v>2990</v>
      </c>
      <c r="AI27" s="2" t="s">
        <v>45</v>
      </c>
      <c r="AJ27" s="3" t="s">
        <v>41</v>
      </c>
      <c r="AK27" s="3">
        <v>42358</v>
      </c>
      <c r="AL27" s="3">
        <v>42388</v>
      </c>
      <c r="AM27" s="3">
        <v>42325</v>
      </c>
      <c r="AN27" s="3">
        <v>42370</v>
      </c>
      <c r="AO27" s="9">
        <v>5</v>
      </c>
      <c r="AP27" s="3">
        <v>42378</v>
      </c>
      <c r="AQ27" s="3">
        <v>42393</v>
      </c>
      <c r="AR27" s="3" t="s">
        <v>41</v>
      </c>
      <c r="AS27" s="3" t="s">
        <v>391</v>
      </c>
      <c r="AT27" s="3" t="s">
        <v>41</v>
      </c>
      <c r="AU27" s="3" t="s">
        <v>41</v>
      </c>
      <c r="AV27" s="3" t="s">
        <v>390</v>
      </c>
      <c r="AW27" s="15" t="s">
        <v>479</v>
      </c>
      <c r="AX27" s="3">
        <v>42329</v>
      </c>
      <c r="AY27" s="17">
        <v>26.91</v>
      </c>
      <c r="AZ27" s="2" t="s">
        <v>46</v>
      </c>
      <c r="BA27">
        <v>8</v>
      </c>
      <c r="BB27">
        <f>IF(AW27="",INT(BA27),
INT(IF(SUMIF($AW$1:AW27,AW27,$AY$1:AY27)&gt;$BX$1,MAX($BA$2:$BA$31,)+1,VLOOKUP(AW27,$AW$2:$BA$31,5,0))))</f>
        <v>3</v>
      </c>
    </row>
    <row r="28" spans="1:54" x14ac:dyDescent="0.25">
      <c r="A28" s="1">
        <v>93158339</v>
      </c>
      <c r="B28" s="2" t="s">
        <v>86</v>
      </c>
      <c r="C28" s="2" t="s">
        <v>155</v>
      </c>
      <c r="D28" s="2" t="s">
        <v>87</v>
      </c>
      <c r="E28" s="3">
        <v>42327</v>
      </c>
      <c r="F28" s="3">
        <v>42377</v>
      </c>
      <c r="G28" s="4" t="s">
        <v>91</v>
      </c>
      <c r="H28" s="19" t="s">
        <v>41</v>
      </c>
      <c r="I28" s="2" t="s">
        <v>156</v>
      </c>
      <c r="J28" s="1">
        <v>10</v>
      </c>
      <c r="K28" s="1" t="s">
        <v>438</v>
      </c>
      <c r="L28" s="1">
        <v>20</v>
      </c>
      <c r="M28" s="2" t="s">
        <v>157</v>
      </c>
      <c r="N28" s="2" t="s">
        <v>128</v>
      </c>
      <c r="O28" s="1">
        <v>3240</v>
      </c>
      <c r="P28" s="1">
        <v>3240</v>
      </c>
      <c r="Q28" s="1">
        <v>270</v>
      </c>
      <c r="R28" s="3">
        <v>42322</v>
      </c>
      <c r="S28" s="2" t="s">
        <v>45</v>
      </c>
      <c r="T28" s="3">
        <v>42370</v>
      </c>
      <c r="U28" s="3">
        <v>42322</v>
      </c>
      <c r="V28" s="2" t="s">
        <v>42</v>
      </c>
      <c r="W28" s="2" t="s">
        <v>158</v>
      </c>
      <c r="X28" s="3">
        <v>42358</v>
      </c>
      <c r="Y28" s="5">
        <v>42370</v>
      </c>
      <c r="Z28" s="2" t="s">
        <v>41</v>
      </c>
      <c r="AA28" s="2" t="s">
        <v>44</v>
      </c>
      <c r="AB28" s="2" t="s">
        <v>58</v>
      </c>
      <c r="AC28" s="1">
        <v>384665</v>
      </c>
      <c r="AD28" s="2" t="s">
        <v>159</v>
      </c>
      <c r="AE28" s="2" t="s">
        <v>90</v>
      </c>
      <c r="AF28" s="1">
        <v>4503652674</v>
      </c>
      <c r="AG28" s="1">
        <v>230</v>
      </c>
      <c r="AH28" s="1">
        <v>3240</v>
      </c>
      <c r="AI28" s="2" t="s">
        <v>45</v>
      </c>
      <c r="AJ28" s="3" t="s">
        <v>41</v>
      </c>
      <c r="AK28" s="3">
        <v>42358</v>
      </c>
      <c r="AL28" s="3">
        <v>42388</v>
      </c>
      <c r="AM28" s="3">
        <v>42322</v>
      </c>
      <c r="AN28" s="3">
        <v>42370</v>
      </c>
      <c r="AO28" s="9">
        <v>5</v>
      </c>
      <c r="AP28" s="3">
        <v>42378</v>
      </c>
      <c r="AQ28" s="3">
        <v>42393</v>
      </c>
      <c r="AR28" s="3" t="s">
        <v>41</v>
      </c>
      <c r="AS28" s="3" t="s">
        <v>391</v>
      </c>
      <c r="AT28" s="3" t="s">
        <v>41</v>
      </c>
      <c r="AU28" s="3" t="s">
        <v>41</v>
      </c>
      <c r="AV28" s="3" t="s">
        <v>390</v>
      </c>
      <c r="AW28" s="15" t="s">
        <v>478</v>
      </c>
      <c r="AX28" s="3">
        <v>42326</v>
      </c>
      <c r="AY28" s="17">
        <v>38.43</v>
      </c>
      <c r="AZ28" s="2" t="s">
        <v>54</v>
      </c>
      <c r="BA28">
        <v>7</v>
      </c>
      <c r="BB28">
        <f>IF(AW28="",INT(BA28),
INT(IF(SUMIF($AW$1:AW28,AW28,$AY$1:AY28)&gt;$BX$1,MAX($BA$2:$BA$31,)+1,VLOOKUP(AW28,$AW$2:$BA$31,5,0))))</f>
        <v>7</v>
      </c>
    </row>
    <row r="29" spans="1:54" x14ac:dyDescent="0.25">
      <c r="A29" s="1">
        <v>93158363</v>
      </c>
      <c r="B29" s="2" t="s">
        <v>86</v>
      </c>
      <c r="C29" s="2" t="s">
        <v>162</v>
      </c>
      <c r="D29" s="2" t="s">
        <v>87</v>
      </c>
      <c r="E29" s="3">
        <v>42327</v>
      </c>
      <c r="F29" s="3">
        <v>42377</v>
      </c>
      <c r="G29" s="4" t="s">
        <v>91</v>
      </c>
      <c r="H29" s="19" t="s">
        <v>41</v>
      </c>
      <c r="I29" s="2" t="s">
        <v>163</v>
      </c>
      <c r="J29" s="1">
        <v>10</v>
      </c>
      <c r="K29" s="1" t="s">
        <v>434</v>
      </c>
      <c r="L29" s="1">
        <v>20</v>
      </c>
      <c r="M29" s="2" t="s">
        <v>157</v>
      </c>
      <c r="N29" s="2" t="s">
        <v>128</v>
      </c>
      <c r="O29" s="1">
        <v>3882</v>
      </c>
      <c r="P29" s="1">
        <v>3882</v>
      </c>
      <c r="Q29" s="1">
        <v>647</v>
      </c>
      <c r="R29" s="3">
        <v>42322</v>
      </c>
      <c r="S29" s="2" t="s">
        <v>45</v>
      </c>
      <c r="T29" s="3">
        <v>42370</v>
      </c>
      <c r="U29" s="3">
        <v>42322</v>
      </c>
      <c r="V29" s="2" t="s">
        <v>42</v>
      </c>
      <c r="W29" s="2" t="s">
        <v>164</v>
      </c>
      <c r="X29" s="3">
        <v>42358</v>
      </c>
      <c r="Y29" s="5">
        <v>42370</v>
      </c>
      <c r="Z29" s="2" t="s">
        <v>41</v>
      </c>
      <c r="AA29" s="2" t="s">
        <v>44</v>
      </c>
      <c r="AB29" s="2" t="s">
        <v>58</v>
      </c>
      <c r="AC29" s="1">
        <v>384665</v>
      </c>
      <c r="AD29" s="2" t="s">
        <v>165</v>
      </c>
      <c r="AE29" s="2" t="s">
        <v>90</v>
      </c>
      <c r="AF29" s="1">
        <v>4503652674</v>
      </c>
      <c r="AG29" s="1">
        <v>220</v>
      </c>
      <c r="AH29" s="1">
        <v>3882</v>
      </c>
      <c r="AI29" s="2" t="s">
        <v>45</v>
      </c>
      <c r="AJ29" s="3" t="s">
        <v>41</v>
      </c>
      <c r="AK29" s="3">
        <v>42358</v>
      </c>
      <c r="AL29" s="3">
        <v>42388</v>
      </c>
      <c r="AM29" s="3">
        <v>42322</v>
      </c>
      <c r="AN29" s="3">
        <v>42370</v>
      </c>
      <c r="AO29" s="9">
        <v>5</v>
      </c>
      <c r="AP29" s="3">
        <v>42378</v>
      </c>
      <c r="AQ29" s="3">
        <v>42393</v>
      </c>
      <c r="AR29" s="3" t="s">
        <v>41</v>
      </c>
      <c r="AS29" s="3" t="s">
        <v>392</v>
      </c>
      <c r="AT29" s="3" t="s">
        <v>41</v>
      </c>
      <c r="AU29" s="3" t="s">
        <v>41</v>
      </c>
      <c r="AV29" s="3" t="s">
        <v>390</v>
      </c>
      <c r="AW29" s="15" t="s">
        <v>478</v>
      </c>
      <c r="AX29" s="3">
        <v>42326</v>
      </c>
      <c r="AY29" s="17">
        <v>44.87</v>
      </c>
      <c r="AZ29" s="2" t="s">
        <v>54</v>
      </c>
      <c r="BA29">
        <v>3</v>
      </c>
      <c r="BB29">
        <f>IF(AW29="",INT(BA29),
INT(IF(SUMIF($AW$1:AW29,AW29,$AY$1:AY29)&gt;$BX$1,MAX($BA$2:$BA$31,)+1,VLOOKUP(AW29,$AW$2:$BA$31,5,0))))</f>
        <v>10</v>
      </c>
    </row>
    <row r="30" spans="1:54" x14ac:dyDescent="0.25">
      <c r="A30" s="1">
        <v>93437700</v>
      </c>
      <c r="B30" s="2" t="s">
        <v>86</v>
      </c>
      <c r="C30" s="2" t="s">
        <v>207</v>
      </c>
      <c r="D30" s="2" t="s">
        <v>87</v>
      </c>
      <c r="E30" s="3">
        <v>42334</v>
      </c>
      <c r="F30" s="3">
        <v>42377</v>
      </c>
      <c r="G30" s="4" t="s">
        <v>91</v>
      </c>
      <c r="H30" s="19" t="s">
        <v>41</v>
      </c>
      <c r="I30" s="2" t="s">
        <v>212</v>
      </c>
      <c r="J30" s="1">
        <v>10</v>
      </c>
      <c r="K30" s="1" t="s">
        <v>428</v>
      </c>
      <c r="L30" s="1">
        <v>20</v>
      </c>
      <c r="M30" s="2" t="s">
        <v>213</v>
      </c>
      <c r="N30" s="2" t="s">
        <v>214</v>
      </c>
      <c r="O30" s="1">
        <v>2016</v>
      </c>
      <c r="P30" s="1">
        <v>2016</v>
      </c>
      <c r="Q30" s="1">
        <v>336</v>
      </c>
      <c r="R30" s="3">
        <v>42329</v>
      </c>
      <c r="S30" s="2" t="s">
        <v>45</v>
      </c>
      <c r="T30" s="3">
        <v>42370</v>
      </c>
      <c r="U30" s="3">
        <v>42329</v>
      </c>
      <c r="V30" s="2" t="s">
        <v>42</v>
      </c>
      <c r="W30" s="2" t="s">
        <v>215</v>
      </c>
      <c r="X30" s="3">
        <v>42358</v>
      </c>
      <c r="Y30" s="5">
        <v>42370</v>
      </c>
      <c r="Z30" s="2" t="s">
        <v>188</v>
      </c>
      <c r="AA30" s="2" t="s">
        <v>44</v>
      </c>
      <c r="AB30" s="2" t="s">
        <v>58</v>
      </c>
      <c r="AC30" s="1">
        <v>384665</v>
      </c>
      <c r="AD30" s="2" t="s">
        <v>211</v>
      </c>
      <c r="AE30" s="2" t="s">
        <v>98</v>
      </c>
      <c r="AF30" s="1">
        <v>4503652606</v>
      </c>
      <c r="AG30" s="1">
        <v>340</v>
      </c>
      <c r="AH30" s="1">
        <v>2016</v>
      </c>
      <c r="AI30" s="2" t="s">
        <v>45</v>
      </c>
      <c r="AJ30" s="3" t="s">
        <v>41</v>
      </c>
      <c r="AK30" s="3">
        <v>42358</v>
      </c>
      <c r="AL30" s="3">
        <v>42388</v>
      </c>
      <c r="AM30" s="3">
        <v>42329</v>
      </c>
      <c r="AN30" s="3">
        <v>42370</v>
      </c>
      <c r="AO30" s="9">
        <v>5</v>
      </c>
      <c r="AP30" s="3">
        <v>42378</v>
      </c>
      <c r="AQ30" s="3">
        <v>42393</v>
      </c>
      <c r="AR30" s="3" t="s">
        <v>41</v>
      </c>
      <c r="AS30" s="3" t="s">
        <v>392</v>
      </c>
      <c r="AT30" s="3" t="s">
        <v>41</v>
      </c>
      <c r="AU30" s="3" t="s">
        <v>41</v>
      </c>
      <c r="AV30" s="3" t="s">
        <v>390</v>
      </c>
      <c r="AW30" s="15" t="s">
        <v>469</v>
      </c>
      <c r="AX30" s="3">
        <v>42332</v>
      </c>
      <c r="AY30" s="17">
        <v>16.84</v>
      </c>
      <c r="AZ30" s="2" t="s">
        <v>85</v>
      </c>
      <c r="BA30">
        <v>8</v>
      </c>
      <c r="BB30">
        <f>IF(AW30="",INT(BA30),
INT(IF(SUMIF($AW$1:AW30,AW30,$AY$1:AY30)&gt;$BX$1,MAX($BA$2:$BA$31,)+1,VLOOKUP(AW30,$AW$2:$BA$31,5,0))))</f>
        <v>8</v>
      </c>
    </row>
    <row r="31" spans="1:54" x14ac:dyDescent="0.25">
      <c r="A31" s="1">
        <v>93437717</v>
      </c>
      <c r="B31" s="2" t="s">
        <v>86</v>
      </c>
      <c r="C31" s="2" t="s">
        <v>216</v>
      </c>
      <c r="D31" s="2" t="s">
        <v>87</v>
      </c>
      <c r="E31" s="3">
        <v>42333</v>
      </c>
      <c r="F31" s="3">
        <v>42377</v>
      </c>
      <c r="G31" s="4" t="s">
        <v>91</v>
      </c>
      <c r="H31" s="19" t="s">
        <v>41</v>
      </c>
      <c r="I31" s="2" t="s">
        <v>218</v>
      </c>
      <c r="J31" s="1">
        <v>10</v>
      </c>
      <c r="K31" s="1" t="s">
        <v>441</v>
      </c>
      <c r="L31" s="1">
        <v>20</v>
      </c>
      <c r="M31" s="2" t="s">
        <v>213</v>
      </c>
      <c r="N31" s="2" t="s">
        <v>214</v>
      </c>
      <c r="O31" s="1">
        <v>2820</v>
      </c>
      <c r="P31" s="1">
        <v>2820</v>
      </c>
      <c r="Q31" s="1">
        <v>235</v>
      </c>
      <c r="R31" s="3">
        <v>42329</v>
      </c>
      <c r="S31" s="2" t="s">
        <v>45</v>
      </c>
      <c r="T31" s="3">
        <v>42370</v>
      </c>
      <c r="U31" s="3">
        <v>42329</v>
      </c>
      <c r="V31" s="2" t="s">
        <v>42</v>
      </c>
      <c r="W31" s="2" t="s">
        <v>219</v>
      </c>
      <c r="X31" s="3">
        <v>42358</v>
      </c>
      <c r="Y31" s="5">
        <v>42370</v>
      </c>
      <c r="Z31" s="2" t="s">
        <v>188</v>
      </c>
      <c r="AA31" s="2" t="s">
        <v>44</v>
      </c>
      <c r="AB31" s="2" t="s">
        <v>58</v>
      </c>
      <c r="AC31" s="1">
        <v>384665</v>
      </c>
      <c r="AD31" s="2" t="s">
        <v>217</v>
      </c>
      <c r="AE31" s="2" t="s">
        <v>98</v>
      </c>
      <c r="AF31" s="1">
        <v>4503652606</v>
      </c>
      <c r="AG31" s="1">
        <v>330</v>
      </c>
      <c r="AH31" s="1">
        <v>2820</v>
      </c>
      <c r="AI31" s="2" t="s">
        <v>45</v>
      </c>
      <c r="AJ31" s="3" t="s">
        <v>41</v>
      </c>
      <c r="AK31" s="3">
        <v>42358</v>
      </c>
      <c r="AL31" s="3">
        <v>42388</v>
      </c>
      <c r="AM31" s="3">
        <v>42329</v>
      </c>
      <c r="AN31" s="3">
        <v>42370</v>
      </c>
      <c r="AO31" s="9">
        <v>5</v>
      </c>
      <c r="AP31" s="3">
        <v>42378</v>
      </c>
      <c r="AQ31" s="3">
        <v>42393</v>
      </c>
      <c r="AR31" s="3" t="s">
        <v>41</v>
      </c>
      <c r="AS31" s="3" t="s">
        <v>391</v>
      </c>
      <c r="AT31" s="3" t="s">
        <v>41</v>
      </c>
      <c r="AU31" s="3" t="s">
        <v>41</v>
      </c>
      <c r="AV31" s="3" t="s">
        <v>390</v>
      </c>
      <c r="AW31" s="15" t="s">
        <v>469</v>
      </c>
      <c r="AX31" s="3">
        <v>42332</v>
      </c>
      <c r="AY31" s="17">
        <v>22.04</v>
      </c>
      <c r="AZ31" s="2" t="s">
        <v>85</v>
      </c>
      <c r="BA31">
        <v>2</v>
      </c>
      <c r="BB31">
        <f>IF(AW31="",INT(BA31),
INT(IF(SUMIF($AW$1:AW31,AW31,$AY$1:AY31)&gt;$BX$1,MAX($BA$2:$BA$31,)+1,VLOOKUP(AW31,$AW$2:$BA$31,5,0))))</f>
        <v>8</v>
      </c>
    </row>
  </sheetData>
  <autoFilter ref="A1:BB31">
    <sortState ref="A2:BB66">
      <sortCondition descending="1" ref="AW1:AW66"/>
    </sortState>
  </autoFilter>
  <conditionalFormatting sqref="BD3:BU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workbookViewId="0">
      <selection activeCell="A32" sqref="A32:IV6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DST (2)</vt:lpstr>
      <vt:lpstr>DST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Ярослав</cp:lastModifiedBy>
  <dcterms:created xsi:type="dcterms:W3CDTF">2015-12-21T06:47:55Z</dcterms:created>
  <dcterms:modified xsi:type="dcterms:W3CDTF">2016-01-14T08:27:24Z</dcterms:modified>
</cp:coreProperties>
</file>