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85" yWindow="-120" windowWidth="9660" windowHeight="51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2" i="1" l="1"/>
  <c r="H2" i="1" l="1"/>
  <c r="B2" i="1"/>
  <c r="H10" i="1" s="1"/>
  <c r="I2" i="1" l="1"/>
  <c r="J2" i="1" s="1"/>
  <c r="F13" i="1" l="1"/>
  <c r="A2" i="1"/>
  <c r="D2" i="1" s="1"/>
  <c r="E2" i="1" s="1"/>
  <c r="H15" i="1" l="1"/>
  <c r="H14" i="1"/>
</calcChain>
</file>

<file path=xl/sharedStrings.xml><?xml version="1.0" encoding="utf-8"?>
<sst xmlns="http://schemas.openxmlformats.org/spreadsheetml/2006/main" count="16" uniqueCount="16">
  <si>
    <t>Vок, м/с</t>
  </si>
  <si>
    <t>F МГц</t>
  </si>
  <si>
    <t>λ, мм</t>
  </si>
  <si>
    <t>λ, м</t>
  </si>
  <si>
    <t>R+"призм"</t>
  </si>
  <si>
    <t>λ/2, мм</t>
  </si>
  <si>
    <t>r  мм</t>
  </si>
  <si>
    <r>
      <t>S, мм</t>
    </r>
    <r>
      <rPr>
        <sz val="11"/>
        <color theme="1"/>
        <rFont val="Calibri"/>
        <family val="2"/>
        <charset val="204"/>
      </rPr>
      <t>۫²</t>
    </r>
  </si>
  <si>
    <t>Dэкв., мм</t>
  </si>
  <si>
    <t>λ=Vок/F</t>
  </si>
  <si>
    <r>
      <t>S=λ/2(</t>
    </r>
    <r>
      <rPr>
        <sz val="14"/>
        <color theme="1"/>
        <rFont val="Calibri"/>
        <family val="2"/>
        <charset val="204"/>
      </rPr>
      <t>√Rr)</t>
    </r>
  </si>
  <si>
    <t xml:space="preserve">D -дополнительно, </t>
  </si>
  <si>
    <t>перевод площади в диаметр</t>
  </si>
  <si>
    <t>N</t>
  </si>
  <si>
    <t>Sab</t>
  </si>
  <si>
    <t>N=Sab/πλ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</si>
</sst>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" fontId="0" fillId="2" borderId="0" xfId="0" applyNumberFormat="1" applyFont="1" applyFill="1" applyProtection="1">
      <protection locked="0"/>
    </xf>
    <xf numFmtId="4" fontId="0" fillId="0" borderId="0" xfId="0" applyNumberFormat="1" applyProtection="1">
      <protection locked="0"/>
    </xf>
    <xf numFmtId="4" fontId="0" fillId="3" borderId="0" xfId="0" applyNumberFormat="1" applyFont="1" applyFill="1" applyProtection="1">
      <protection locked="0"/>
    </xf>
    <xf numFmtId="4" fontId="0" fillId="3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2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4" borderId="0" xfId="0" quotePrefix="1" applyFill="1" applyProtection="1">
      <protection locked="0"/>
    </xf>
    <xf numFmtId="2" fontId="0" fillId="4" borderId="0" xfId="0" applyNumberFormat="1" applyFill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21"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rgb="FF92D050"/>
        </patternFill>
      </fill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3" tint="0.59996337778862885"/>
        </patternFill>
      </fill>
      <protection locked="0" hidden="0"/>
    </dxf>
    <dxf>
      <fill>
        <patternFill patternType="solid">
          <fgColor indexed="64"/>
          <bgColor theme="0"/>
        </patternFill>
      </fill>
    </dxf>
    <dxf>
      <numFmt numFmtId="4" formatCode="#,##0.00"/>
      <protection locked="0" hidden="0"/>
    </dxf>
    <dxf>
      <protection locked="0" hidden="0"/>
    </dxf>
    <dxf>
      <fill>
        <patternFill>
          <bgColor rgb="FFFF990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FF9900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L$2" max="30000" page="10" val="191"/>
</file>

<file path=xl/ctrlProps/ctrlProp2.xml><?xml version="1.0" encoding="utf-8"?>
<formControlPr xmlns="http://schemas.microsoft.com/office/spreadsheetml/2009/9/main" objectType="Spin" dx="16" fmlaLink="$C$2" max="30000" page="10" val="3"/>
</file>

<file path=xl/ctrlProps/ctrlProp3.xml><?xml version="1.0" encoding="utf-8"?>
<formControlPr xmlns="http://schemas.microsoft.com/office/spreadsheetml/2009/9/main" objectType="Spin" dx="16" fmlaLink="$L$3" max="30000" page="10" val="20"/>
</file>

<file path=xl/ctrlProps/ctrlProp4.xml><?xml version="1.0" encoding="utf-8"?>
<formControlPr xmlns="http://schemas.microsoft.com/office/spreadsheetml/2009/9/main" objectType="Spin" dx="16" fmlaLink="$G$2" max="30000" page="10" val="324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123825</xdr:colOff>
          <xdr:row>1</xdr:row>
          <xdr:rowOff>38100</xdr:rowOff>
        </xdr:from>
        <xdr:to>
          <xdr:col>1</xdr:col>
          <xdr:colOff>285750</xdr:colOff>
          <xdr:row>2</xdr:row>
          <xdr:rowOff>85725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133350</xdr:colOff>
          <xdr:row>1</xdr:row>
          <xdr:rowOff>28575</xdr:rowOff>
        </xdr:from>
        <xdr:to>
          <xdr:col>2</xdr:col>
          <xdr:colOff>295275</xdr:colOff>
          <xdr:row>2</xdr:row>
          <xdr:rowOff>76200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219075</xdr:colOff>
          <xdr:row>1</xdr:row>
          <xdr:rowOff>47625</xdr:rowOff>
        </xdr:from>
        <xdr:to>
          <xdr:col>7</xdr:col>
          <xdr:colOff>381000</xdr:colOff>
          <xdr:row>2</xdr:row>
          <xdr:rowOff>95250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85725</xdr:colOff>
          <xdr:row>1</xdr:row>
          <xdr:rowOff>38100</xdr:rowOff>
        </xdr:from>
        <xdr:to>
          <xdr:col>6</xdr:col>
          <xdr:colOff>247650</xdr:colOff>
          <xdr:row>2</xdr:row>
          <xdr:rowOff>85725</xdr:rowOff>
        </xdr:to>
        <xdr:sp macro="" textlink="">
          <xdr:nvSpPr>
            <xdr:cNvPr id="1035" name="Spinne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1:E2" totalsRowShown="0" headerRowDxfId="18" dataDxfId="17" totalsRowDxfId="16">
  <autoFilter ref="A1:E2"/>
  <tableColumns count="5">
    <tableColumn id="1" name="λ/2, мм" dataDxfId="15" totalsRowDxfId="14">
      <calculatedColumnFormula>Таблица2[λ, мм]/2</calculatedColumnFormula>
    </tableColumn>
    <tableColumn id="2" name="R+&quot;призм&quot;" dataDxfId="13" totalsRowDxfId="12">
      <calculatedColumnFormula>L2/10</calculatedColumnFormula>
    </tableColumn>
    <tableColumn id="3" name="r  мм" dataDxfId="11" totalsRowDxfId="10"/>
    <tableColumn id="4" name="S, мм۫²" dataDxfId="9" totalsRowDxfId="8">
      <calculatedColumnFormula>A2*(SQRT((B2*C2)))</calculatedColumnFormula>
    </tableColumn>
    <tableColumn id="5" name="Dэкв., мм" dataDxfId="7" totalsRowDxfId="6" dataCellStyle="Обычный">
      <calculatedColumnFormula>2*(SQRT((D2/3.14)))</calculatedColumnFormula>
    </tableColumn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1:J2" totalsRowShown="0" headerRowDxfId="5" dataDxfId="4">
  <autoFilter ref="G1:J2"/>
  <tableColumns count="4">
    <tableColumn id="1" name="Vок, м/с" dataDxfId="3"/>
    <tableColumn id="2" name="F МГц" dataDxfId="2">
      <calculatedColumnFormula>L3/10</calculatedColumnFormula>
    </tableColumn>
    <tableColumn id="3" name="λ, м" dataDxfId="1">
      <calculatedColumnFormula>G2/H2</calculatedColumnFormula>
    </tableColumn>
    <tableColumn id="4" name="λ, мм" dataDxfId="0">
      <calculatedColumnFormula>CONVERT(I2,"mm","m")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16"/>
  <sheetViews>
    <sheetView tabSelected="1" zoomScale="150" zoomScaleNormal="150" workbookViewId="0">
      <selection activeCell="J11" sqref="J11"/>
    </sheetView>
  </sheetViews>
  <sheetFormatPr defaultRowHeight="15" x14ac:dyDescent="0.25"/>
  <cols>
    <col min="1" max="5" width="9.140625" style="2" bestFit="1" customWidth="1"/>
    <col min="6" max="6" width="9.140625" style="2"/>
    <col min="7" max="8" width="11.42578125" style="2" bestFit="1" customWidth="1"/>
    <col min="9" max="9" width="9.140625" style="2" bestFit="1" customWidth="1"/>
    <col min="10" max="12" width="10.42578125" style="2" bestFit="1" customWidth="1"/>
    <col min="13" max="13" width="13.42578125" style="2" bestFit="1" customWidth="1"/>
    <col min="14" max="16384" width="9.140625" style="2"/>
  </cols>
  <sheetData>
    <row r="1" spans="1:14" x14ac:dyDescent="0.25">
      <c r="A1" s="1" t="s">
        <v>5</v>
      </c>
      <c r="B1" s="2" t="s">
        <v>4</v>
      </c>
      <c r="C1" s="2" t="s">
        <v>6</v>
      </c>
      <c r="D1" s="2" t="s">
        <v>7</v>
      </c>
      <c r="E1" s="2" t="s">
        <v>8</v>
      </c>
      <c r="G1" s="2" t="s">
        <v>0</v>
      </c>
      <c r="H1" s="2" t="s">
        <v>1</v>
      </c>
      <c r="I1" s="2" t="s">
        <v>3</v>
      </c>
      <c r="J1" s="2" t="s">
        <v>2</v>
      </c>
    </row>
    <row r="2" spans="1:14" x14ac:dyDescent="0.25">
      <c r="A2" s="3">
        <f>Таблица2[λ, мм]/2</f>
        <v>0.81</v>
      </c>
      <c r="B2" s="4">
        <f>L2/10</f>
        <v>19.100000000000001</v>
      </c>
      <c r="C2" s="4">
        <v>3</v>
      </c>
      <c r="D2" s="5">
        <f>A2*(SQRT((B2*C2)))</f>
        <v>6.1314378411592827</v>
      </c>
      <c r="E2" s="6">
        <f>2*(SQRT((D2/3.14)))</f>
        <v>2.7947716976957393</v>
      </c>
      <c r="F2" s="7"/>
      <c r="G2" s="4">
        <v>3240</v>
      </c>
      <c r="H2" s="4">
        <f>L3/10</f>
        <v>2</v>
      </c>
      <c r="I2" s="4">
        <f>G2/H2</f>
        <v>1620</v>
      </c>
      <c r="J2" s="4">
        <f>CONVERT(I2,"mm","m")</f>
        <v>1.62</v>
      </c>
      <c r="K2" s="7"/>
      <c r="L2" s="8">
        <v>191</v>
      </c>
      <c r="M2" s="8">
        <v>444</v>
      </c>
      <c r="N2" s="9">
        <v>1</v>
      </c>
    </row>
    <row r="3" spans="1:14" x14ac:dyDescent="0.25">
      <c r="L3" s="9">
        <v>20</v>
      </c>
      <c r="M3" s="9"/>
      <c r="N3" s="9"/>
    </row>
    <row r="5" spans="1:14" ht="18.75" x14ac:dyDescent="0.3">
      <c r="I5" s="10" t="s">
        <v>9</v>
      </c>
    </row>
    <row r="6" spans="1:14" ht="18.75" x14ac:dyDescent="0.3">
      <c r="A6" s="10" t="s">
        <v>10</v>
      </c>
      <c r="E6" s="2" t="s">
        <v>11</v>
      </c>
    </row>
    <row r="7" spans="1:14" x14ac:dyDescent="0.25">
      <c r="E7" s="2" t="s">
        <v>12</v>
      </c>
    </row>
    <row r="10" spans="1:14" x14ac:dyDescent="0.25">
      <c r="H10" s="2" t="b">
        <f>$B$2&lt;0.95*G13/PI()/$J$2</f>
        <v>0</v>
      </c>
    </row>
    <row r="12" spans="1:14" x14ac:dyDescent="0.25">
      <c r="F12" s="2" t="s">
        <v>13</v>
      </c>
      <c r="G12" s="2" t="s">
        <v>14</v>
      </c>
      <c r="H12" s="12">
        <f>G13/(3.14*Таблица2[λ, мм])</f>
        <v>19.658724541951717</v>
      </c>
    </row>
    <row r="13" spans="1:14" x14ac:dyDescent="0.25">
      <c r="F13" s="2">
        <f>G13/(3.14*Таблица2[λ, мм])</f>
        <v>19.658724541951717</v>
      </c>
      <c r="G13" s="2">
        <v>100</v>
      </c>
      <c r="H13" s="13"/>
    </row>
    <row r="14" spans="1:14" x14ac:dyDescent="0.25">
      <c r="H14" s="12">
        <f>H12-I14</f>
        <v>14.658724541951717</v>
      </c>
      <c r="I14" s="11">
        <v>5</v>
      </c>
    </row>
    <row r="15" spans="1:14" x14ac:dyDescent="0.25">
      <c r="H15" s="12">
        <f>H12+I15</f>
        <v>24.658724541951717</v>
      </c>
      <c r="I15" s="11">
        <v>5</v>
      </c>
    </row>
    <row r="16" spans="1:14" x14ac:dyDescent="0.25">
      <c r="F16" s="2" t="s">
        <v>15</v>
      </c>
    </row>
  </sheetData>
  <conditionalFormatting sqref="B2">
    <cfRule type="expression" dxfId="20" priority="1">
      <formula>$B$2&lt;=72/PI()/$J$2-5</formula>
    </cfRule>
    <cfRule type="expression" dxfId="19" priority="2">
      <formula>$B$2&lt;=72/PI()/$J$2+5</formula>
    </cfRule>
  </conditionalFormatting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>
                  <from>
                    <xdr:col>1</xdr:col>
                    <xdr:colOff>123825</xdr:colOff>
                    <xdr:row>1</xdr:row>
                    <xdr:rowOff>38100</xdr:rowOff>
                  </from>
                  <to>
                    <xdr:col>1</xdr:col>
                    <xdr:colOff>285750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>
                  <from>
                    <xdr:col>2</xdr:col>
                    <xdr:colOff>133350</xdr:colOff>
                    <xdr:row>1</xdr:row>
                    <xdr:rowOff>28575</xdr:rowOff>
                  </from>
                  <to>
                    <xdr:col>2</xdr:col>
                    <xdr:colOff>295275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Spinner 10">
              <controlPr defaultSize="0" autoPict="0">
                <anchor>
                  <from>
                    <xdr:col>7</xdr:col>
                    <xdr:colOff>219075</xdr:colOff>
                    <xdr:row>1</xdr:row>
                    <xdr:rowOff>47625</xdr:rowOff>
                  </from>
                  <to>
                    <xdr:col>7</xdr:col>
                    <xdr:colOff>381000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Spinner 11">
              <controlPr defaultSize="0" autoPict="0">
                <anchor>
                  <from>
                    <xdr:col>6</xdr:col>
                    <xdr:colOff>85725</xdr:colOff>
                    <xdr:row>1</xdr:row>
                    <xdr:rowOff>38100</xdr:rowOff>
                  </from>
                  <to>
                    <xdr:col>6</xdr:col>
                    <xdr:colOff>247650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  <tableParts count="2"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DreamWolf</dc:creator>
  <cp:lastModifiedBy>Deafult User</cp:lastModifiedBy>
  <dcterms:created xsi:type="dcterms:W3CDTF">2016-01-04T11:28:25Z</dcterms:created>
  <dcterms:modified xsi:type="dcterms:W3CDTF">2016-01-09T09:42:56Z</dcterms:modified>
</cp:coreProperties>
</file>