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65" yWindow="3330" windowWidth="19320" windowHeight="5355"/>
  </bookViews>
  <sheets>
    <sheet name="Реестр учебных групп" sheetId="1" r:id="rId1"/>
    <sheet name="Перечень программ" sheetId="2" r:id="rId2"/>
  </sheets>
  <definedNames>
    <definedName name="_xlnm._FilterDatabase" localSheetId="1" hidden="1">'Перечень программ'!$A$1:$M$9</definedName>
    <definedName name="_xlnm._FilterDatabase" localSheetId="0" hidden="1">'Реестр учебных групп'!$A$1:$H$33</definedName>
    <definedName name="Z_002702B7_FFC8_48EF_B4CA_43F9C1780365_.wvu.FilterData" localSheetId="1" hidden="1">'Перечень программ'!$A$1:$K$9</definedName>
    <definedName name="Z_002702B7_FFC8_48EF_B4CA_43F9C1780365_.wvu.FilterData" localSheetId="0" hidden="1">'Реестр учебных групп'!$A$1:$AW$1</definedName>
    <definedName name="Z_066C1F9C_85D2_45AE_9915_B7BBFD31505C_.wvu.FilterData" localSheetId="0" hidden="1">'Реестр учебных групп'!$A$1:$H$1</definedName>
    <definedName name="Z_073FF75F_05D3_450B_BBD3_59FE535367CE_.wvu.FilterData" localSheetId="0" hidden="1">'Реестр учебных групп'!$A$1:$AW$1</definedName>
    <definedName name="Z_098E12DD_0C82_4005_8AD1_350BCE38EB91_.wvu.FilterData" localSheetId="0" hidden="1">'Реестр учебных групп'!$A$1:$H$1</definedName>
    <definedName name="Z_17C812DD_A82E_49AF_B63D_D132E16E7801_.wvu.FilterData" localSheetId="0" hidden="1">'Реестр учебных групп'!$A$1:$H$33</definedName>
    <definedName name="Z_1B14BB98_5B39_4579_B13C_8E30B8FAACAF_.wvu.FilterData" localSheetId="0" hidden="1">'Реестр учебных групп'!$A$1:$AW$1</definedName>
    <definedName name="Z_1CDE2DE1_CF1F_4BC0_8A72_847A904A91A3_.wvu.FilterData" localSheetId="0" hidden="1">'Реестр учебных групп'!#REF!</definedName>
    <definedName name="Z_21286003_5B72_4AE7_B040_089538CCBF51_.wvu.Cols" localSheetId="0" hidden="1">'Реестр учебных групп'!$A:$B</definedName>
    <definedName name="Z_21286003_5B72_4AE7_B040_089538CCBF51_.wvu.FilterData" localSheetId="1" hidden="1">'Перечень программ'!$A$1:$J$9</definedName>
    <definedName name="Z_21286003_5B72_4AE7_B040_089538CCBF51_.wvu.FilterData" localSheetId="0" hidden="1">'Реестр учебных групп'!$A$1:$I$33</definedName>
    <definedName name="Z_246E1F7E_0462_4C89_8B32_3CC5F149693B_.wvu.FilterData" localSheetId="0" hidden="1">'Реестр учебных групп'!$A$1:$AW$1</definedName>
    <definedName name="Z_25BABFE0_D06E_4D40_B4ED_0029033BBD24_.wvu.FilterData" localSheetId="1" hidden="1">'Перечень программ'!$A$1:$K$9</definedName>
    <definedName name="Z_25BABFE0_D06E_4D40_B4ED_0029033BBD24_.wvu.FilterData" localSheetId="0" hidden="1">'Реестр учебных групп'!$A$1:$AW$33</definedName>
    <definedName name="Z_2E962E2E_BD02_416A_B0A4_7FA04DC0089C_.wvu.Cols" localSheetId="0" hidden="1">'Реестр учебных групп'!$A:$B</definedName>
    <definedName name="Z_2E962E2E_BD02_416A_B0A4_7FA04DC0089C_.wvu.FilterData" localSheetId="1" hidden="1">'Перечень программ'!$A$1:$J$9</definedName>
    <definedName name="Z_2E962E2E_BD02_416A_B0A4_7FA04DC0089C_.wvu.FilterData" localSheetId="0" hidden="1">'Реестр учебных групп'!$A$1:$I$33</definedName>
    <definedName name="Z_306491C0_B022_49B5_8D67_BFA40E117A76_.wvu.FilterData" localSheetId="0" hidden="1">'Реестр учебных групп'!$A$1:$AW$1</definedName>
    <definedName name="Z_30704794_2B2F_48FC_9A2D_4E272A2DD27D_.wvu.FilterData" localSheetId="0" hidden="1">'Реестр учебных групп'!$A$1:$AW$33</definedName>
    <definedName name="Z_33798420_78C9_4CC0_A10E_603213C3AE78_.wvu.FilterData" localSheetId="1" hidden="1">'Перечень программ'!$A$1:$J$9</definedName>
    <definedName name="Z_33798420_78C9_4CC0_A10E_603213C3AE78_.wvu.FilterData" localSheetId="0" hidden="1">'Реестр учебных групп'!$A$1:$H$1</definedName>
    <definedName name="Z_33798420_78C9_4CC0_A10E_603213C3AE78_.wvu.Rows" localSheetId="0" hidden="1">'Реестр учебных групп'!$2:$33</definedName>
    <definedName name="Z_45817715_4E42_4E04_820F_C88371973FDF_.wvu.FilterData" localSheetId="0" hidden="1">'Реестр учебных групп'!$A$1:$AW$1</definedName>
    <definedName name="Z_49C20776_0127_4CB0_AF50_16EEC6ABBD85_.wvu.FilterData" localSheetId="0" hidden="1">'Реестр учебных групп'!$A$1:$AW$1</definedName>
    <definedName name="Z_4B4EA869_2B28_4556_9691_76D86673C71E_.wvu.FilterData" localSheetId="0" hidden="1">'Реестр учебных групп'!$A$1:$I$1</definedName>
    <definedName name="Z_52406EBC_EB0D_4EB2_BC8F_A826E27AE92C_.wvu.FilterData" localSheetId="0" hidden="1">'Реестр учебных групп'!$A$1:$H$1</definedName>
    <definedName name="Z_583E1F85_0EBD_4385_82B0_FF03DA2628B2_.wvu.FilterData" localSheetId="0" hidden="1">'Реестр учебных групп'!$A$1:$H$1</definedName>
    <definedName name="Z_5B49A395_A64F_4359_8626_2708FEFFED74_.wvu.FilterData" localSheetId="1" hidden="1">'Перечень программ'!$A$1:$J$9</definedName>
    <definedName name="Z_688185E7_34D8_4BC9_9AA8_8A7FBA41E9BC_.wvu.FilterData" localSheetId="1" hidden="1">'Перечень программ'!$A$1:$M$9</definedName>
    <definedName name="Z_688185E7_34D8_4BC9_9AA8_8A7FBA41E9BC_.wvu.FilterData" localSheetId="0" hidden="1">'Реестр учебных групп'!$A$1:$AW$33</definedName>
    <definedName name="Z_6EC646D2_A601_4A4C_9FED_2719A6282BFD_.wvu.FilterData" localSheetId="1" hidden="1">'Перечень программ'!$A$1:$J$9</definedName>
    <definedName name="Z_6EC646D2_A601_4A4C_9FED_2719A6282BFD_.wvu.FilterData" localSheetId="0" hidden="1">'Реестр учебных групп'!$A$1:$AW$33</definedName>
    <definedName name="Z_770AD1DA_ED56_4246_861F_22092B5E17B7_.wvu.FilterData" localSheetId="1" hidden="1">'Перечень программ'!$A$1:$J$9</definedName>
    <definedName name="Z_7733911D_9DCB_4B57_8357_C2B0D917B879_.wvu.Cols" localSheetId="0" hidden="1">'Реестр учебных групп'!$A:$B</definedName>
    <definedName name="Z_7733911D_9DCB_4B57_8357_C2B0D917B879_.wvu.FilterData" localSheetId="1" hidden="1">'Перечень программ'!$A$1:$J$9</definedName>
    <definedName name="Z_7733911D_9DCB_4B57_8357_C2B0D917B879_.wvu.FilterData" localSheetId="0" hidden="1">'Реестр учебных групп'!$A$1:$I$33</definedName>
    <definedName name="Z_7CBCEC18_7332_43FB_9318_9DB1A5EA719A_.wvu.FilterData" localSheetId="0" hidden="1">'Реестр учебных групп'!$A$1:$AW$1</definedName>
    <definedName name="Z_804BB087_2DDE_4F06_B4D9_CF0592607465_.wvu.FilterData" localSheetId="0" hidden="1">'Реестр учебных групп'!#REF!</definedName>
    <definedName name="Z_8119BCFF_37B6_43E0_8F8B_47F910D17777_.wvu.FilterData" localSheetId="1" hidden="1">'Перечень программ'!$A$1:$J$9</definedName>
    <definedName name="Z_8119BCFF_37B6_43E0_8F8B_47F910D17777_.wvu.FilterData" localSheetId="0" hidden="1">'Реестр учебных групп'!$A$1:$H$1</definedName>
    <definedName name="Z_83C3C002_E291_4A6F_AD3A_387A237EED61_.wvu.FilterData" localSheetId="1" hidden="1">'Перечень программ'!$A$1:$J$9</definedName>
    <definedName name="Z_83C3C002_E291_4A6F_AD3A_387A237EED61_.wvu.FilterData" localSheetId="0" hidden="1">'Реестр учебных групп'!$A$1:$H$33</definedName>
    <definedName name="Z_85ED35D8_DD9E_4718_AC5D_74D6D2F292AF_.wvu.FilterData" localSheetId="0" hidden="1">'Реестр учебных групп'!#REF!</definedName>
    <definedName name="Z_88C8F707_DA0C_4544_A4F8_6B328C69B881_.wvu.FilterData" localSheetId="1" hidden="1">'Перечень программ'!$A$1:$J$9</definedName>
    <definedName name="Z_88C8F707_DA0C_4544_A4F8_6B328C69B881_.wvu.FilterData" localSheetId="0" hidden="1">'Реестр учебных групп'!$A$1:$H$33</definedName>
    <definedName name="Z_890D3633_128B_4ED5_99F9_10899BC86575_.wvu.FilterData" localSheetId="0" hidden="1">'Реестр учебных групп'!$A$1:$AW$1</definedName>
    <definedName name="Z_89E01F10_927E_469F_8E34_0DB7A3A2C243_.wvu.FilterData" localSheetId="0" hidden="1">'Реестр учебных групп'!$A$1:$AW$1</definedName>
    <definedName name="Z_8B329DA0_B80B_464C_9035_CA0C05637945_.wvu.FilterData" localSheetId="0" hidden="1">'Реестр учебных групп'!$A$1:$AW$1</definedName>
    <definedName name="Z_8DB75C9D_B626_474A_B5E3_5A96C59805F1_.wvu.FilterData" localSheetId="0" hidden="1">'Реестр учебных групп'!$A$1:$H$1</definedName>
    <definedName name="Z_903139E2_149A_418A_9957_887874FFC47F_.wvu.FilterData" localSheetId="0" hidden="1">'Реестр учебных групп'!$A$1:$AW$33</definedName>
    <definedName name="Z_93322948_BAA3_4999_A7CE_BE35B43F1534_.wvu.FilterData" localSheetId="0" hidden="1">'Реестр учебных групп'!$A$1:$H$1</definedName>
    <definedName name="Z_95041125_5EDC_4530_9183_6006A784203E_.wvu.FilterData" localSheetId="0" hidden="1">'Реестр учебных групп'!$A$1:$H$33</definedName>
    <definedName name="Z_95CE2796_C9F3_493B_BB6D_434651FF862A_.wvu.FilterData" localSheetId="1" hidden="1">'Перечень программ'!$A$1:$J$9</definedName>
    <definedName name="Z_95CE2796_C9F3_493B_BB6D_434651FF862A_.wvu.FilterData" localSheetId="0" hidden="1">'Реестр учебных групп'!#REF!</definedName>
    <definedName name="Z_9A9D8500_E192_40D7_B596_0B87A428D00F_.wvu.FilterData" localSheetId="0" hidden="1">'Реестр учебных групп'!$A$1:$AW$1</definedName>
    <definedName name="Z_9BEC95CF_019E_46D2_A160_F00B2104F067_.wvu.FilterData" localSheetId="0" hidden="1">'Реестр учебных групп'!$A$1:$AW$1</definedName>
    <definedName name="Z_9E96CD05_50AE_459A_B410_51057C8F9277_.wvu.FilterData" localSheetId="0" hidden="1">'Реестр учебных групп'!$A$1:$AW$33</definedName>
    <definedName name="Z_A28D0248_DA47_47FE_85B5_CF38749658EB_.wvu.FilterData" localSheetId="0" hidden="1">'Реестр учебных групп'!$A$1:$H$1</definedName>
    <definedName name="Z_A327C040_6891_40B7_B75D_FCE3998AB07D_.wvu.FilterData" localSheetId="0" hidden="1">'Реестр учебных групп'!$A$1:$AW$33</definedName>
    <definedName name="Z_A3A05784_68B6_4108_9E0C_DD14B65F31A1_.wvu.FilterData" localSheetId="0" hidden="1">'Реестр учебных групп'!$A$1:$H$1</definedName>
    <definedName name="Z_A4A4AD18_390C_40F0_9E3E_9A759A8099A7_.wvu.FilterData" localSheetId="0" hidden="1">'Реестр учебных групп'!$A$1:$H$1</definedName>
    <definedName name="Z_A893C220_C408_4DA1_A6DE_269B8A9CC080_.wvu.FilterData" localSheetId="0" hidden="1">'Реестр учебных групп'!#REF!</definedName>
    <definedName name="Z_B12AB20C_E864_47C2_8C32_C4BAA44A8733_.wvu.FilterData" localSheetId="1" hidden="1">'Перечень программ'!$A$1:$J$9</definedName>
    <definedName name="Z_B12AB20C_E864_47C2_8C32_C4BAA44A8733_.wvu.FilterData" localSheetId="0" hidden="1">'Реестр учебных групп'!$A$1:$AW$33</definedName>
    <definedName name="Z_B30BD050_AC4C_4DF7_9520_4A3D6C2C19E0_.wvu.FilterData" localSheetId="1" hidden="1">'Перечень программ'!$A$1:$J$9</definedName>
    <definedName name="Z_B30BD050_AC4C_4DF7_9520_4A3D6C2C19E0_.wvu.FilterData" localSheetId="0" hidden="1">'Реестр учебных групп'!$A$1:$AW$33</definedName>
    <definedName name="Z_B4664FF4_55EF_48B9_B709_D61037BF9F7D_.wvu.FilterData" localSheetId="0" hidden="1">'Реестр учебных групп'!$A$1:$AW$1</definedName>
    <definedName name="Z_C0937997_5553_4F11_B639_6CA657DDFA9B_.wvu.FilterData" localSheetId="0" hidden="1">'Реестр учебных групп'!$A$1:$AW$33</definedName>
    <definedName name="Z_C3505C28_70AF_4DCC_8875_12B72CEBB712_.wvu.FilterData" localSheetId="0" hidden="1">'Реестр учебных групп'!$A$1:$H$1</definedName>
    <definedName name="Z_C43DE89D_8937_43EC_8326_9F636E65477A_.wvu.FilterData" localSheetId="0" hidden="1">'Реестр учебных групп'!#REF!</definedName>
    <definedName name="Z_C7B24ACB_BC91_420E_9292_A5B3934C62BD_.wvu.FilterData" localSheetId="0" hidden="1">'Реестр учебных групп'!$A$1:$H$33</definedName>
    <definedName name="Z_C8551240_4A06_4CF5_A4BA_CB713A3D7B16_.wvu.FilterData" localSheetId="0" hidden="1">'Реестр учебных групп'!$A$1:$I$33</definedName>
    <definedName name="Z_CF9A825F_D02B_4882_AB6F_0E1F403C7BC7_.wvu.FilterData" localSheetId="1" hidden="1">'Перечень программ'!$A$1:$J$9</definedName>
    <definedName name="Z_CF9A825F_D02B_4882_AB6F_0E1F403C7BC7_.wvu.FilterData" localSheetId="0" hidden="1">'Реестр учебных групп'!$A$1:$I$1</definedName>
    <definedName name="Z_D1BDAE6C_C788_4A28_BAF8_EB954FF9E726_.wvu.FilterData" localSheetId="0" hidden="1">'Реестр учебных групп'!$A$1:$H$33</definedName>
    <definedName name="Z_E672A7C1_CF03_407C_A241_6B1F90EB9CF7_.wvu.FilterData" localSheetId="0" hidden="1">'Реестр учебных групп'!#REF!</definedName>
    <definedName name="Z_E794BB52_A3A6_4713_9023_1C36B5F5BFDF_.wvu.FilterData" localSheetId="0" hidden="1">'Реестр учебных групп'!$A$1:$AW$33</definedName>
    <definedName name="Z_E97B6715_12A9_4439_9ED2_E3AE2D04B81C_.wvu.FilterData" localSheetId="1" hidden="1">'Перечень программ'!$A$1:$M$9</definedName>
    <definedName name="Z_E97B6715_12A9_4439_9ED2_E3AE2D04B81C_.wvu.FilterData" localSheetId="0" hidden="1">'Реестр учебных групп'!$A$1:$H$33</definedName>
    <definedName name="Z_EC49AACF_63AB_488B_90AE_EF1756965536_.wvu.FilterData" localSheetId="0" hidden="1">'Реестр учебных групп'!$A$1:$H$33</definedName>
    <definedName name="Z_EF7968F9_54D7_4BE4_B16E_DA8CCC1ADD35_.wvu.FilterData" localSheetId="0" hidden="1">'Реестр учебных групп'!$A$1:$H$1</definedName>
    <definedName name="Z_F3D22151_D80C_4EF3_A1F2_E524214FA321_.wvu.FilterData" localSheetId="0" hidden="1">'Реестр учебных групп'!$A$1:$AW$1</definedName>
    <definedName name="Z_FA18D4DF_D458_4021_8481_344C4252E5C5_.wvu.FilterData" localSheetId="0" hidden="1">'Реестр учебных групп'!$A$1:$I$33</definedName>
    <definedName name="Z_FA8AFEC6_20F2_4784_9A07_36E381DF7B4D_.wvu.FilterData" localSheetId="0" hidden="1">'Реестр учебных групп'!$A$1:$AW$1</definedName>
  </definedNames>
  <calcPr calcId="145621"/>
  <customWorkbookViews>
    <customWorkbookView name="Сытенький Михаил Михайлович - Личное представление" guid="{E97B6715-12A9-4439-9ED2-E3AE2D04B81C}" mergeInterval="0" personalView="1" maximized="1" windowWidth="1916" windowHeight="835" activeSheetId="3"/>
    <customWorkbookView name="Rusanova_N_V - Личное представление" guid="{688185E7-34D8-4BC9-9AA8-8A7FBA41E9BC}" mergeInterval="0" personalView="1" maximized="1" windowWidth="1850" windowHeight="854" activeSheetId="2"/>
    <customWorkbookView name="Лапшина Светлана Тимуровна - Личное представление" guid="{33798420-78C9-4CC0-A10E-603213C3AE78}" mergeInterval="0" personalView="1" maximized="1" windowWidth="1916" windowHeight="855" activeSheetId="2"/>
    <customWorkbookView name="Астахова Юлия Владимировна - Личное представление" guid="{2E962E2E-BD02-416A-B0A4-7FA04DC0089C}" mergeInterval="0" personalView="1" maximized="1" windowWidth="1276" windowHeight="799" activeSheetId="1"/>
    <customWorkbookView name="Скворцова Гутиера Мэлсовна - Личное представление" guid="{7733911D-9DCB-4B57-8357-C2B0D917B879}" mergeInterval="0" personalView="1" maximized="1" windowWidth="1276" windowHeight="799" activeSheetId="1"/>
    <customWorkbookView name="Базаров Никита Вячеславович - Личное представление" guid="{21286003-5B72-4AE7-B040-089538CCBF51}" mergeInterval="0" personalView="1" maximized="1" windowWidth="1858" windowHeight="894" activeSheetId="1"/>
    <customWorkbookView name="Бурая Елена Григорьевна - Личное представление" guid="{B12AB20C-E864-47C2-8C32-C4BAA44A8733}" mergeInterval="0" personalView="1" maximized="1" windowWidth="1436" windowHeight="675" tabRatio="445" activeSheetId="2"/>
    <customWorkbookView name="Menshov_A_A - Личное представление" guid="{002702B7-FFC8-48EF-B4CA-43F9C1780365}" mergeInterval="0" personalView="1" maximized="1" xWindow="1" yWindow="1" windowWidth="1916" windowHeight="846" activeSheetId="2"/>
    <customWorkbookView name="Пульнер Дарья Ильинична - Личное представление" guid="{95CE2796-C9F3-493B-BB6D-434651FF862A}" mergeInterval="0" personalView="1" maximized="1" windowWidth="1436" windowHeight="651" activeSheetId="1"/>
    <customWorkbookView name="Gavrikov_I_V - Личное представление" guid="{CF9A825F-D02B-4882-AB6F-0E1F403C7BC7}" mergeInterval="0" personalView="1" maximized="1" xWindow="1" yWindow="1" windowWidth="1916" windowHeight="846" activeSheetId="3" showComments="commIndAndComment"/>
    <customWorkbookView name="Бородихин - Личное представление" guid="{25BABFE0-D06E-4D40-B4ED-0029033BBD24}" mergeInterval="0" personalView="1" maximized="1" windowWidth="1436" windowHeight="655" activeSheetId="1"/>
    <customWorkbookView name="Ремизов Руслан Андреевич - Личное представление" guid="{6EC646D2-A601-4A4C-9FED-2719A6282BFD}" mergeInterval="0" personalView="1" maximized="1" windowWidth="1276" windowHeight="755" activeSheetId="1"/>
    <customWorkbookView name="Egorova_M_D - Личное представление" guid="{B30BD050-AC4C-4DF7-9520-4A3D6C2C19E0}" mergeInterval="0" personalView="1" maximized="1" windowWidth="1874" windowHeight="786" activeSheetId="2"/>
  </customWorkbookViews>
</workbook>
</file>

<file path=xl/calcChain.xml><?xml version="1.0" encoding="utf-8"?>
<calcChain xmlns="http://schemas.openxmlformats.org/spreadsheetml/2006/main">
  <c r="N3" i="1" l="1"/>
  <c r="M3" i="1"/>
  <c r="L3" i="1"/>
  <c r="K3" i="1"/>
  <c r="H4" i="1" l="1"/>
  <c r="G4" i="1" s="1"/>
  <c r="H5" i="1"/>
  <c r="H6" i="1"/>
  <c r="G6" i="1" s="1"/>
  <c r="H7" i="1"/>
  <c r="H8" i="1"/>
  <c r="H9" i="1"/>
  <c r="H10" i="1"/>
  <c r="G10" i="1" s="1"/>
  <c r="H11" i="1"/>
  <c r="H12" i="1"/>
  <c r="H13" i="1"/>
  <c r="H14" i="1"/>
  <c r="G14" i="1" s="1"/>
  <c r="H15" i="1"/>
  <c r="H16" i="1"/>
  <c r="H17" i="1"/>
  <c r="H18" i="1"/>
  <c r="G18" i="1" s="1"/>
  <c r="H19" i="1"/>
  <c r="H20" i="1"/>
  <c r="H21" i="1"/>
  <c r="H22" i="1"/>
  <c r="G22" i="1" s="1"/>
  <c r="H23" i="1"/>
  <c r="H24" i="1"/>
  <c r="H25" i="1"/>
  <c r="H26" i="1"/>
  <c r="G26" i="1" s="1"/>
  <c r="H27" i="1"/>
  <c r="H28" i="1"/>
  <c r="H29" i="1"/>
  <c r="H30" i="1"/>
  <c r="G30" i="1" s="1"/>
  <c r="H31" i="1"/>
  <c r="H32" i="1"/>
  <c r="H33" i="1"/>
  <c r="G5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G27" i="1"/>
  <c r="G28" i="1"/>
  <c r="G29" i="1"/>
  <c r="G31" i="1"/>
  <c r="G32" i="1"/>
  <c r="G3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D19" i="1"/>
  <c r="D20" i="1"/>
  <c r="D21" i="1"/>
  <c r="D22" i="1"/>
  <c r="D23" i="1"/>
  <c r="D24" i="1"/>
  <c r="D25" i="1"/>
  <c r="D26" i="1"/>
  <c r="D27" i="1"/>
  <c r="B3" i="1"/>
  <c r="D3" i="1"/>
  <c r="E3" i="1"/>
  <c r="H3" i="1"/>
  <c r="G3" i="1" s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D14" i="1"/>
  <c r="D15" i="1"/>
  <c r="D16" i="1"/>
  <c r="D17" i="1"/>
  <c r="D18" i="1"/>
  <c r="D28" i="1"/>
  <c r="D29" i="1"/>
  <c r="D30" i="1"/>
  <c r="L5" i="1" l="1"/>
  <c r="L4" i="1" s="1"/>
  <c r="K5" i="1"/>
  <c r="K4" i="1" s="1"/>
  <c r="M5" i="1"/>
  <c r="M4" i="1" s="1"/>
  <c r="N5" i="1"/>
  <c r="N4" i="1" s="1"/>
  <c r="D31" i="1"/>
  <c r="D32" i="1"/>
  <c r="D33" i="1"/>
  <c r="E33" i="1"/>
  <c r="H2" i="1" l="1"/>
  <c r="E2" i="1"/>
  <c r="D2" i="1"/>
  <c r="B2" i="1"/>
  <c r="G2" i="1" l="1"/>
</calcChain>
</file>

<file path=xl/sharedStrings.xml><?xml version="1.0" encoding="utf-8"?>
<sst xmlns="http://schemas.openxmlformats.org/spreadsheetml/2006/main" count="63" uniqueCount="40">
  <si>
    <t>№ п/п</t>
  </si>
  <si>
    <t>Сумма, руб.</t>
  </si>
  <si>
    <r>
      <t xml:space="preserve">Наименование программы обучения </t>
    </r>
    <r>
      <rPr>
        <b/>
        <sz val="10"/>
        <color rgb="FFFF0000"/>
        <rFont val="Times New Roman"/>
        <family val="1"/>
        <charset val="204"/>
      </rPr>
      <t>(выпадающий список)</t>
    </r>
  </si>
  <si>
    <t>Количество чел. по протоколу/ кол-во чел/пр</t>
  </si>
  <si>
    <t>Ответственный</t>
  </si>
  <si>
    <r>
      <rPr>
        <b/>
        <sz val="10"/>
        <rFont val="Times New Roman"/>
        <family val="1"/>
        <charset val="204"/>
      </rPr>
      <t>Цена</t>
    </r>
    <r>
      <rPr>
        <b/>
        <sz val="10"/>
        <color theme="1"/>
        <rFont val="Times New Roman"/>
        <family val="1"/>
        <charset val="204"/>
      </rPr>
      <t xml:space="preserve">         за 1 чел.</t>
    </r>
  </si>
  <si>
    <t>№ договора</t>
  </si>
  <si>
    <t>Наименование программы обучения</t>
  </si>
  <si>
    <t>Провайдер</t>
  </si>
  <si>
    <t>Куратор</t>
  </si>
  <si>
    <t>Краткое сокращение названия программы (название файла и темы письма)</t>
  </si>
  <si>
    <t>Цена за 1 чел/пр.</t>
  </si>
  <si>
    <t>Стоимость договора</t>
  </si>
  <si>
    <t>I</t>
  </si>
  <si>
    <t>II</t>
  </si>
  <si>
    <t>III</t>
  </si>
  <si>
    <t>IV</t>
  </si>
  <si>
    <t>Цена договора</t>
  </si>
  <si>
    <t>Остатки</t>
  </si>
  <si>
    <t>Затраты</t>
  </si>
  <si>
    <t>Альфа</t>
  </si>
  <si>
    <t>Бета</t>
  </si>
  <si>
    <t>Гамма</t>
  </si>
  <si>
    <t>Дельта</t>
  </si>
  <si>
    <t>Иван</t>
  </si>
  <si>
    <t>Сергей</t>
  </si>
  <si>
    <t>Ирина</t>
  </si>
  <si>
    <t>Ольга</t>
  </si>
  <si>
    <t>258-874</t>
  </si>
  <si>
    <t>6523-87</t>
  </si>
  <si>
    <t>258-88</t>
  </si>
  <si>
    <t>2369-87</t>
  </si>
  <si>
    <t>Программа 1</t>
  </si>
  <si>
    <t>Программа 2</t>
  </si>
  <si>
    <t>Программа 3</t>
  </si>
  <si>
    <t>Программа 4</t>
  </si>
  <si>
    <t>Программа 5</t>
  </si>
  <si>
    <t>Программа 6</t>
  </si>
  <si>
    <t>Программа 7</t>
  </si>
  <si>
    <t>Программа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</si>
</sst>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&quot;р.&quot;_-;\-* #,##0&quot;р.&quot;_-;_-* &quot;-&quot;&quot;р.&quot;_-;_-@_-"/>
    <numFmt numFmtId="164" formatCode="0.00;[Red]0.00"/>
    <numFmt numFmtId="165" formatCode="#,##0&quot;р.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85F276"/>
        <bgColor indexed="64"/>
      </patternFill>
    </fill>
    <fill>
      <patternFill patternType="solid">
        <fgColor rgb="FFF5F888"/>
        <bgColor indexed="64"/>
      </patternFill>
    </fill>
    <fill>
      <patternFill patternType="solid">
        <fgColor rgb="FFE89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2" fontId="10" fillId="6" borderId="1" xfId="0" applyNumberFormat="1" applyFont="1" applyFill="1" applyBorder="1" applyAlignment="1">
      <alignment horizontal="center" vertical="center" wrapText="1"/>
    </xf>
    <xf numFmtId="42" fontId="10" fillId="8" borderId="1" xfId="0" applyNumberFormat="1" applyFont="1" applyFill="1" applyBorder="1" applyAlignment="1">
      <alignment horizontal="center" vertical="center" wrapText="1"/>
    </xf>
    <xf numFmtId="42" fontId="10" fillId="7" borderId="1" xfId="0" applyNumberFormat="1" applyFont="1" applyFill="1" applyBorder="1" applyAlignment="1">
      <alignment horizontal="center" vertical="center" wrapText="1"/>
    </xf>
    <xf numFmtId="42" fontId="10" fillId="6" borderId="1" xfId="0" applyNumberFormat="1" applyFont="1" applyFill="1" applyBorder="1" applyAlignment="1">
      <alignment horizontal="left" vertical="center" wrapText="1"/>
    </xf>
    <xf numFmtId="42" fontId="10" fillId="8" borderId="1" xfId="0" applyNumberFormat="1" applyFont="1" applyFill="1" applyBorder="1" applyAlignment="1">
      <alignment horizontal="left" vertical="center" wrapText="1"/>
    </xf>
    <xf numFmtId="42" fontId="10" fillId="7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85F276"/>
      <color rgb="FFF5F888"/>
      <color rgb="FFFA909D"/>
      <color rgb="FFFFE593"/>
      <color rgb="FFB6DF89"/>
      <color rgb="FFE89CDB"/>
      <color rgb="FFF78DAE"/>
      <color rgb="FF8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47519"/>
  <sheetViews>
    <sheetView tabSelected="1" zoomScale="90" zoomScaleNormal="90" workbookViewId="0">
      <selection activeCell="K5" sqref="K5"/>
    </sheetView>
  </sheetViews>
  <sheetFormatPr defaultColWidth="9.140625" defaultRowHeight="15.75" x14ac:dyDescent="0.25"/>
  <cols>
    <col min="1" max="1" width="4.7109375" style="22" customWidth="1"/>
    <col min="2" max="2" width="20" style="22" customWidth="1"/>
    <col min="3" max="3" width="80" style="20" customWidth="1"/>
    <col min="4" max="4" width="16.42578125" style="22" customWidth="1"/>
    <col min="5" max="5" width="16.140625" style="24" customWidth="1"/>
    <col min="6" max="6" width="13.28515625" style="19" customWidth="1"/>
    <col min="7" max="7" width="14" style="22" customWidth="1"/>
    <col min="8" max="8" width="9" style="22" customWidth="1"/>
    <col min="9" max="9" width="11.140625" style="2" customWidth="1"/>
    <col min="10" max="10" width="16.7109375" style="31" bestFit="1" customWidth="1"/>
    <col min="11" max="12" width="10.28515625" style="31" bestFit="1" customWidth="1"/>
    <col min="13" max="13" width="11.42578125" style="31" bestFit="1" customWidth="1"/>
    <col min="14" max="14" width="10.28515625" style="31" bestFit="1" customWidth="1"/>
    <col min="15" max="17" width="28" style="31" customWidth="1"/>
    <col min="18" max="18" width="28" style="30" customWidth="1"/>
    <col min="19" max="20" width="28" style="2" customWidth="1"/>
    <col min="21" max="49" width="8.85546875" style="2" customWidth="1"/>
    <col min="50" max="16384" width="9.140625" style="3"/>
  </cols>
  <sheetData>
    <row r="1" spans="1:14" ht="74.25" customHeight="1" x14ac:dyDescent="0.25">
      <c r="A1" s="21" t="s">
        <v>0</v>
      </c>
      <c r="B1" s="21" t="s">
        <v>4</v>
      </c>
      <c r="C1" s="17" t="s">
        <v>2</v>
      </c>
      <c r="D1" s="21" t="s">
        <v>8</v>
      </c>
      <c r="E1" s="23" t="s">
        <v>6</v>
      </c>
      <c r="F1" s="18" t="s">
        <v>3</v>
      </c>
      <c r="G1" s="25" t="s">
        <v>1</v>
      </c>
      <c r="H1" s="25" t="s">
        <v>5</v>
      </c>
    </row>
    <row r="2" spans="1:14" x14ac:dyDescent="0.25">
      <c r="A2" s="27">
        <v>1</v>
      </c>
      <c r="B2" s="27" t="str">
        <f>IF(ISNA(VLOOKUP($C2,'Перечень программ'!$B$2:$G$9,3,FALSE)),0,VLOOKUP($C2,'Перечень программ'!$B$2:$G$9,3,FALSE))</f>
        <v>Ирина</v>
      </c>
      <c r="C2" s="41" t="s">
        <v>34</v>
      </c>
      <c r="D2" s="27" t="str">
        <f>IF(ISNA(VLOOKUP($C2,'Перечень программ'!$B$2:$G$9,2,FALSE)),,VLOOKUP($C2,'Перечень программ'!$B$2:$G$9,2,FALSE))</f>
        <v>Гамма</v>
      </c>
      <c r="E2" s="28" t="str">
        <f>IF(ISNA(VLOOKUP($C2,'Перечень программ'!$B$2:$H$9,7,FALSE)),,VLOOKUP($C2,'Перечень программ'!$B$2:$H$9,7,FALSE))</f>
        <v>258-88</v>
      </c>
      <c r="F2" s="42">
        <v>8</v>
      </c>
      <c r="G2" s="34">
        <f t="shared" ref="G2:G33" si="0">H2*F2</f>
        <v>1600</v>
      </c>
      <c r="H2" s="29">
        <f>IF(ISNA(VLOOKUP($C2,'Перечень программ'!$B$2:$F$9,5,FALSE)),,VLOOKUP($C2,'Перечень программ'!$B$2:$F$9,5,FALSE))</f>
        <v>200</v>
      </c>
      <c r="J2" s="33"/>
      <c r="K2" s="33" t="s">
        <v>28</v>
      </c>
      <c r="L2" s="33" t="s">
        <v>29</v>
      </c>
      <c r="M2" s="33" t="s">
        <v>30</v>
      </c>
      <c r="N2" s="33" t="s">
        <v>31</v>
      </c>
    </row>
    <row r="3" spans="1:14" x14ac:dyDescent="0.25">
      <c r="A3" s="27">
        <v>2</v>
      </c>
      <c r="B3" s="27" t="str">
        <f>IF(ISNA(VLOOKUP($C3,'Перечень программ'!$B$2:$G$9,3,FALSE)),0,VLOOKUP($C3,'Перечень программ'!$B$2:$G$9,3,FALSE))</f>
        <v>Сергей</v>
      </c>
      <c r="C3" s="41" t="s">
        <v>37</v>
      </c>
      <c r="D3" s="27" t="str">
        <f>IF(ISNA(VLOOKUP($C3,'Перечень программ'!$B$2:$G$9,2,FALSE)),,VLOOKUP($C3,'Перечень программ'!$B$2:$G$9,2,FALSE))</f>
        <v>Бета</v>
      </c>
      <c r="E3" s="28" t="str">
        <f>IF(ISNA(VLOOKUP($C3,'Перечень программ'!$B$2:$H$9,7,FALSE)),,VLOOKUP($C3,'Перечень программ'!$B$2:$H$9,7,FALSE))</f>
        <v>6523-87</v>
      </c>
      <c r="F3" s="42">
        <v>3</v>
      </c>
      <c r="G3" s="34">
        <f t="shared" si="0"/>
        <v>900</v>
      </c>
      <c r="H3" s="29">
        <f>IF(ISNA(VLOOKUP($C3,'Перечень программ'!$B$2:$F$9,5,FALSE)),,VLOOKUP($C3,'Перечень программ'!$B$2:$F$9,5,FALSE))</f>
        <v>300</v>
      </c>
      <c r="J3" s="43" t="s">
        <v>17</v>
      </c>
      <c r="K3" s="46">
        <f>'Перечень программ'!I2</f>
        <v>89000</v>
      </c>
      <c r="L3" s="46">
        <f>'Перечень программ'!I3</f>
        <v>54000</v>
      </c>
      <c r="M3" s="46">
        <f>'Перечень программ'!I4</f>
        <v>781000</v>
      </c>
      <c r="N3" s="46">
        <f>'Перечень программ'!I5</f>
        <v>25000</v>
      </c>
    </row>
    <row r="4" spans="1:14" x14ac:dyDescent="0.25">
      <c r="A4" s="27">
        <v>3</v>
      </c>
      <c r="B4" s="27" t="str">
        <f>IF(ISNA(VLOOKUP($C4,'Перечень программ'!$B$2:$G$9,3,FALSE)),0,VLOOKUP($C4,'Перечень программ'!$B$2:$G$9,3,FALSE))</f>
        <v>Ольга</v>
      </c>
      <c r="C4" s="41" t="s">
        <v>35</v>
      </c>
      <c r="D4" s="27" t="str">
        <f>IF(ISNA(VLOOKUP($C4,'Перечень программ'!$B$2:$G$9,2,FALSE)),,VLOOKUP($C4,'Перечень программ'!$B$2:$G$9,2,FALSE))</f>
        <v>Дельта</v>
      </c>
      <c r="E4" s="28" t="str">
        <f>IF(ISNA(VLOOKUP($C4,'Перечень программ'!$B$2:$H$9,7,FALSE)),,VLOOKUP($C4,'Перечень программ'!$B$2:$H$9,7,FALSE))</f>
        <v>2369-87</v>
      </c>
      <c r="F4" s="42">
        <v>8</v>
      </c>
      <c r="G4" s="34">
        <f t="shared" si="0"/>
        <v>6400</v>
      </c>
      <c r="H4" s="29">
        <f>IF(ISNA(VLOOKUP($C4,'Перечень программ'!$B$2:$F$9,5,FALSE)),,VLOOKUP($C4,'Перечень программ'!$B$2:$F$9,5,FALSE))</f>
        <v>800</v>
      </c>
      <c r="J4" s="44" t="s">
        <v>18</v>
      </c>
      <c r="K4" s="47">
        <f>K3-K5</f>
        <v>89000</v>
      </c>
      <c r="L4" s="47">
        <f t="shared" ref="L4:N4" si="1">L3-L5</f>
        <v>40600</v>
      </c>
      <c r="M4" s="47">
        <f t="shared" si="1"/>
        <v>779400</v>
      </c>
      <c r="N4" s="47">
        <f t="shared" si="1"/>
        <v>18600</v>
      </c>
    </row>
    <row r="5" spans="1:14" x14ac:dyDescent="0.25">
      <c r="A5" s="27">
        <v>4</v>
      </c>
      <c r="B5" s="27" t="str">
        <f>IF(ISNA(VLOOKUP($C5,'Перечень программ'!$B$2:$G$9,3,FALSE)),0,VLOOKUP($C5,'Перечень программ'!$B$2:$G$9,3,FALSE))</f>
        <v>Сергей</v>
      </c>
      <c r="C5" s="41" t="s">
        <v>33</v>
      </c>
      <c r="D5" s="27" t="str">
        <f>IF(ISNA(VLOOKUP($C5,'Перечень программ'!$B$2:$G$9,2,FALSE)),,VLOOKUP($C5,'Перечень программ'!$B$2:$G$9,2,FALSE))</f>
        <v>Бета</v>
      </c>
      <c r="E5" s="28" t="str">
        <f>IF(ISNA(VLOOKUP($C5,'Перечень программ'!$B$2:$H$9,7,FALSE)),,VLOOKUP($C5,'Перечень программ'!$B$2:$H$9,7,FALSE))</f>
        <v>6523-87</v>
      </c>
      <c r="F5" s="42">
        <v>25</v>
      </c>
      <c r="G5" s="34">
        <f t="shared" si="0"/>
        <v>12500</v>
      </c>
      <c r="H5" s="29">
        <f>IF(ISNA(VLOOKUP($C5,'Перечень программ'!$B$2:$F$9,5,FALSE)),,VLOOKUP($C5,'Перечень программ'!$B$2:$F$9,5,FALSE))</f>
        <v>500</v>
      </c>
      <c r="J5" s="45" t="s">
        <v>19</v>
      </c>
      <c r="K5" s="48">
        <f>SUMPRODUCT($G$2:$G$33*($E$2:$E$33=K$2))</f>
        <v>0</v>
      </c>
      <c r="L5" s="48">
        <f t="shared" ref="L5:N5" si="2">SUMPRODUCT($G$2:$G$33*($E$2:$E$33=L$2))</f>
        <v>13400</v>
      </c>
      <c r="M5" s="48">
        <f t="shared" si="2"/>
        <v>1600</v>
      </c>
      <c r="N5" s="48">
        <f t="shared" si="2"/>
        <v>6400</v>
      </c>
    </row>
    <row r="6" spans="1:14" x14ac:dyDescent="0.25">
      <c r="A6" s="27">
        <v>5</v>
      </c>
      <c r="B6" s="27">
        <f>IF(ISNA(VLOOKUP($C6,'Перечень программ'!$B$2:$G$9,3,FALSE)),0,VLOOKUP($C6,'Перечень программ'!$B$2:$G$9,3,FALSE))</f>
        <v>0</v>
      </c>
      <c r="C6" s="41"/>
      <c r="D6" s="27">
        <f>IF(ISNA(VLOOKUP($C6,'Перечень программ'!$B$2:$G$9,2,FALSE)),,VLOOKUP($C6,'Перечень программ'!$B$2:$G$9,2,FALSE))</f>
        <v>0</v>
      </c>
      <c r="E6" s="28">
        <f>IF(ISNA(VLOOKUP($C6,'Перечень программ'!$B$2:$H$9,7,FALSE)),,VLOOKUP($C6,'Перечень программ'!$B$2:$H$9,7,FALSE))</f>
        <v>0</v>
      </c>
      <c r="F6" s="42"/>
      <c r="G6" s="34">
        <f t="shared" si="0"/>
        <v>0</v>
      </c>
      <c r="H6" s="29">
        <f>IF(ISNA(VLOOKUP($C6,'Перечень программ'!$B$2:$F$9,5,FALSE)),,VLOOKUP($C6,'Перечень программ'!$B$2:$F$9,5,FALSE))</f>
        <v>0</v>
      </c>
      <c r="J6" s="32"/>
    </row>
    <row r="7" spans="1:14" x14ac:dyDescent="0.25">
      <c r="A7" s="27">
        <v>6</v>
      </c>
      <c r="B7" s="27">
        <f>IF(ISNA(VLOOKUP($C7,'Перечень программ'!$B$2:$G$9,3,FALSE)),0,VLOOKUP($C7,'Перечень программ'!$B$2:$G$9,3,FALSE))</f>
        <v>0</v>
      </c>
      <c r="C7" s="41"/>
      <c r="D7" s="27">
        <f>IF(ISNA(VLOOKUP($C7,'Перечень программ'!$B$2:$G$9,2,FALSE)),,VLOOKUP($C7,'Перечень программ'!$B$2:$G$9,2,FALSE))</f>
        <v>0</v>
      </c>
      <c r="E7" s="28">
        <f>IF(ISNA(VLOOKUP($C7,'Перечень программ'!$B$2:$H$9,7,FALSE)),,VLOOKUP($C7,'Перечень программ'!$B$2:$H$9,7,FALSE))</f>
        <v>0</v>
      </c>
      <c r="F7" s="42"/>
      <c r="G7" s="34">
        <f t="shared" si="0"/>
        <v>0</v>
      </c>
      <c r="H7" s="29">
        <f>IF(ISNA(VLOOKUP($C7,'Перечень программ'!$B$2:$F$9,5,FALSE)),,VLOOKUP($C7,'Перечень программ'!$B$2:$F$9,5,FALSE))</f>
        <v>0</v>
      </c>
      <c r="K7" s="32"/>
    </row>
    <row r="8" spans="1:14" x14ac:dyDescent="0.25">
      <c r="A8" s="27">
        <v>7</v>
      </c>
      <c r="B8" s="27">
        <f>IF(ISNA(VLOOKUP($C8,'Перечень программ'!$B$2:$G$9,3,FALSE)),0,VLOOKUP($C8,'Перечень программ'!$B$2:$G$9,3,FALSE))</f>
        <v>0</v>
      </c>
      <c r="C8" s="41"/>
      <c r="D8" s="27">
        <f>IF(ISNA(VLOOKUP($C8,'Перечень программ'!$B$2:$G$9,2,FALSE)),,VLOOKUP($C8,'Перечень программ'!$B$2:$G$9,2,FALSE))</f>
        <v>0</v>
      </c>
      <c r="E8" s="28">
        <f>IF(ISNA(VLOOKUP($C8,'Перечень программ'!$B$2:$H$9,7,FALSE)),,VLOOKUP($C8,'Перечень программ'!$B$2:$H$9,7,FALSE))</f>
        <v>0</v>
      </c>
      <c r="F8" s="42"/>
      <c r="G8" s="34">
        <f t="shared" si="0"/>
        <v>0</v>
      </c>
      <c r="H8" s="29">
        <f>IF(ISNA(VLOOKUP($C8,'Перечень программ'!$B$2:$F$9,5,FALSE)),,VLOOKUP($C8,'Перечень программ'!$B$2:$F$9,5,FALSE))</f>
        <v>0</v>
      </c>
      <c r="K8" s="32"/>
    </row>
    <row r="9" spans="1:14" x14ac:dyDescent="0.25">
      <c r="A9" s="27">
        <v>8</v>
      </c>
      <c r="B9" s="27">
        <f>IF(ISNA(VLOOKUP($C9,'Перечень программ'!$B$2:$G$9,3,FALSE)),0,VLOOKUP($C9,'Перечень программ'!$B$2:$G$9,3,FALSE))</f>
        <v>0</v>
      </c>
      <c r="C9" s="41"/>
      <c r="D9" s="27">
        <f>IF(ISNA(VLOOKUP($C9,'Перечень программ'!$B$2:$G$9,2,FALSE)),,VLOOKUP($C9,'Перечень программ'!$B$2:$G$9,2,FALSE))</f>
        <v>0</v>
      </c>
      <c r="E9" s="28">
        <f>IF(ISNA(VLOOKUP($C9,'Перечень программ'!$B$2:$H$9,7,FALSE)),,VLOOKUP($C9,'Перечень программ'!$B$2:$H$9,7,FALSE))</f>
        <v>0</v>
      </c>
      <c r="F9" s="42"/>
      <c r="G9" s="34">
        <f t="shared" si="0"/>
        <v>0</v>
      </c>
      <c r="H9" s="29">
        <f>IF(ISNA(VLOOKUP($C9,'Перечень программ'!$B$2:$F$9,5,FALSE)),,VLOOKUP($C9,'Перечень программ'!$B$2:$F$9,5,FALSE))</f>
        <v>0</v>
      </c>
    </row>
    <row r="10" spans="1:14" x14ac:dyDescent="0.25">
      <c r="A10" s="27">
        <v>9</v>
      </c>
      <c r="B10" s="27">
        <f>IF(ISNA(VLOOKUP($C10,'Перечень программ'!$B$2:$G$9,3,FALSE)),0,VLOOKUP($C10,'Перечень программ'!$B$2:$G$9,3,FALSE))</f>
        <v>0</v>
      </c>
      <c r="C10" s="41"/>
      <c r="D10" s="27">
        <f>IF(ISNA(VLOOKUP($C10,'Перечень программ'!$B$2:$G$9,2,FALSE)),,VLOOKUP($C10,'Перечень программ'!$B$2:$G$9,2,FALSE))</f>
        <v>0</v>
      </c>
      <c r="E10" s="28">
        <f>IF(ISNA(VLOOKUP($C10,'Перечень программ'!$B$2:$H$9,7,FALSE)),,VLOOKUP($C10,'Перечень программ'!$B$2:$H$9,7,FALSE))</f>
        <v>0</v>
      </c>
      <c r="F10" s="42"/>
      <c r="G10" s="34">
        <f t="shared" si="0"/>
        <v>0</v>
      </c>
      <c r="H10" s="29">
        <f>IF(ISNA(VLOOKUP($C10,'Перечень программ'!$B$2:$F$9,5,FALSE)),,VLOOKUP($C10,'Перечень программ'!$B$2:$F$9,5,FALSE))</f>
        <v>0</v>
      </c>
      <c r="K10" s="32"/>
    </row>
    <row r="11" spans="1:14" x14ac:dyDescent="0.25">
      <c r="A11" s="27">
        <v>10</v>
      </c>
      <c r="B11" s="27">
        <f>IF(ISNA(VLOOKUP($C11,'Перечень программ'!$B$2:$G$9,3,FALSE)),0,VLOOKUP($C11,'Перечень программ'!$B$2:$G$9,3,FALSE))</f>
        <v>0</v>
      </c>
      <c r="C11" s="41"/>
      <c r="D11" s="27">
        <f>IF(ISNA(VLOOKUP($C11,'Перечень программ'!$B$2:$G$9,2,FALSE)),,VLOOKUP($C11,'Перечень программ'!$B$2:$G$9,2,FALSE))</f>
        <v>0</v>
      </c>
      <c r="E11" s="28">
        <f>IF(ISNA(VLOOKUP($C11,'Перечень программ'!$B$2:$H$9,7,FALSE)),,VLOOKUP($C11,'Перечень программ'!$B$2:$H$9,7,FALSE))</f>
        <v>0</v>
      </c>
      <c r="F11" s="42"/>
      <c r="G11" s="34">
        <f t="shared" si="0"/>
        <v>0</v>
      </c>
      <c r="H11" s="29">
        <f>IF(ISNA(VLOOKUP($C11,'Перечень программ'!$B$2:$F$9,5,FALSE)),,VLOOKUP($C11,'Перечень программ'!$B$2:$F$9,5,FALSE))</f>
        <v>0</v>
      </c>
    </row>
    <row r="12" spans="1:14" x14ac:dyDescent="0.25">
      <c r="A12" s="27">
        <v>11</v>
      </c>
      <c r="B12" s="27">
        <f>IF(ISNA(VLOOKUP($C12,'Перечень программ'!$B$2:$G$9,3,FALSE)),0,VLOOKUP($C12,'Перечень программ'!$B$2:$G$9,3,FALSE))</f>
        <v>0</v>
      </c>
      <c r="C12" s="41"/>
      <c r="D12" s="27">
        <f>IF(ISNA(VLOOKUP($C12,'Перечень программ'!$B$2:$G$9,2,FALSE)),,VLOOKUP($C12,'Перечень программ'!$B$2:$G$9,2,FALSE))</f>
        <v>0</v>
      </c>
      <c r="E12" s="28">
        <f>IF(ISNA(VLOOKUP($C12,'Перечень программ'!$B$2:$H$9,7,FALSE)),,VLOOKUP($C12,'Перечень программ'!$B$2:$H$9,7,FALSE))</f>
        <v>0</v>
      </c>
      <c r="F12" s="42"/>
      <c r="G12" s="34">
        <f t="shared" si="0"/>
        <v>0</v>
      </c>
      <c r="H12" s="29">
        <f>IF(ISNA(VLOOKUP($C12,'Перечень программ'!$B$2:$F$9,5,FALSE)),,VLOOKUP($C12,'Перечень программ'!$B$2:$F$9,5,FALSE))</f>
        <v>0</v>
      </c>
    </row>
    <row r="13" spans="1:14" x14ac:dyDescent="0.25">
      <c r="A13" s="27">
        <v>12</v>
      </c>
      <c r="B13" s="27">
        <f>IF(ISNA(VLOOKUP($C13,'Перечень программ'!$B$2:$G$9,3,FALSE)),0,VLOOKUP($C13,'Перечень программ'!$B$2:$G$9,3,FALSE))</f>
        <v>0</v>
      </c>
      <c r="C13" s="41"/>
      <c r="D13" s="27">
        <f>IF(ISNA(VLOOKUP($C13,'Перечень программ'!$B$2:$G$9,2,FALSE)),,VLOOKUP($C13,'Перечень программ'!$B$2:$G$9,2,FALSE))</f>
        <v>0</v>
      </c>
      <c r="E13" s="28">
        <f>IF(ISNA(VLOOKUP($C13,'Перечень программ'!$B$2:$H$9,7,FALSE)),,VLOOKUP($C13,'Перечень программ'!$B$2:$H$9,7,FALSE))</f>
        <v>0</v>
      </c>
      <c r="F13" s="42"/>
      <c r="G13" s="34">
        <f t="shared" si="0"/>
        <v>0</v>
      </c>
      <c r="H13" s="29">
        <f>IF(ISNA(VLOOKUP($C13,'Перечень программ'!$B$2:$F$9,5,FALSE)),,VLOOKUP($C13,'Перечень программ'!$B$2:$F$9,5,FALSE))</f>
        <v>0</v>
      </c>
    </row>
    <row r="14" spans="1:14" x14ac:dyDescent="0.25">
      <c r="A14" s="27">
        <v>13</v>
      </c>
      <c r="B14" s="27">
        <f>IF(ISNA(VLOOKUP($C14,'Перечень программ'!$B$2:$G$9,3,FALSE)),0,VLOOKUP($C14,'Перечень программ'!$B$2:$G$9,3,FALSE))</f>
        <v>0</v>
      </c>
      <c r="C14" s="41"/>
      <c r="D14" s="27">
        <f>IF(ISNA(VLOOKUP($C14,'Перечень программ'!$B$2:$G$9,2,FALSE)),,VLOOKUP($C14,'Перечень программ'!$B$2:$G$9,2,FALSE))</f>
        <v>0</v>
      </c>
      <c r="E14" s="28">
        <f>IF(ISNA(VLOOKUP($C14,'Перечень программ'!$B$2:$H$9,7,FALSE)),,VLOOKUP($C14,'Перечень программ'!$B$2:$H$9,7,FALSE))</f>
        <v>0</v>
      </c>
      <c r="F14" s="42"/>
      <c r="G14" s="34">
        <f t="shared" si="0"/>
        <v>0</v>
      </c>
      <c r="H14" s="29">
        <f>IF(ISNA(VLOOKUP($C14,'Перечень программ'!$B$2:$F$9,5,FALSE)),,VLOOKUP($C14,'Перечень программ'!$B$2:$F$9,5,FALSE))</f>
        <v>0</v>
      </c>
    </row>
    <row r="15" spans="1:14" x14ac:dyDescent="0.25">
      <c r="A15" s="27">
        <v>14</v>
      </c>
      <c r="B15" s="27">
        <f>IF(ISNA(VLOOKUP($C15,'Перечень программ'!$B$2:$G$9,3,FALSE)),0,VLOOKUP($C15,'Перечень программ'!$B$2:$G$9,3,FALSE))</f>
        <v>0</v>
      </c>
      <c r="C15" s="41"/>
      <c r="D15" s="27">
        <f>IF(ISNA(VLOOKUP($C15,'Перечень программ'!$B$2:$G$9,2,FALSE)),,VLOOKUP($C15,'Перечень программ'!$B$2:$G$9,2,FALSE))</f>
        <v>0</v>
      </c>
      <c r="E15" s="28">
        <f>IF(ISNA(VLOOKUP($C15,'Перечень программ'!$B$2:$H$9,7,FALSE)),,VLOOKUP($C15,'Перечень программ'!$B$2:$H$9,7,FALSE))</f>
        <v>0</v>
      </c>
      <c r="F15" s="42"/>
      <c r="G15" s="34">
        <f t="shared" si="0"/>
        <v>0</v>
      </c>
      <c r="H15" s="29">
        <f>IF(ISNA(VLOOKUP($C15,'Перечень программ'!$B$2:$F$9,5,FALSE)),,VLOOKUP($C15,'Перечень программ'!$B$2:$F$9,5,FALSE))</f>
        <v>0</v>
      </c>
    </row>
    <row r="16" spans="1:14" x14ac:dyDescent="0.25">
      <c r="A16" s="27">
        <v>15</v>
      </c>
      <c r="B16" s="27">
        <f>IF(ISNA(VLOOKUP($C16,'Перечень программ'!$B$2:$G$9,3,FALSE)),0,VLOOKUP($C16,'Перечень программ'!$B$2:$G$9,3,FALSE))</f>
        <v>0</v>
      </c>
      <c r="C16" s="41"/>
      <c r="D16" s="27">
        <f>IF(ISNA(VLOOKUP($C16,'Перечень программ'!$B$2:$G$9,2,FALSE)),,VLOOKUP($C16,'Перечень программ'!$B$2:$G$9,2,FALSE))</f>
        <v>0</v>
      </c>
      <c r="E16" s="28">
        <f>IF(ISNA(VLOOKUP($C16,'Перечень программ'!$B$2:$H$9,7,FALSE)),,VLOOKUP($C16,'Перечень программ'!$B$2:$H$9,7,FALSE))</f>
        <v>0</v>
      </c>
      <c r="F16" s="42"/>
      <c r="G16" s="34">
        <f t="shared" si="0"/>
        <v>0</v>
      </c>
      <c r="H16" s="29">
        <f>IF(ISNA(VLOOKUP($C16,'Перечень программ'!$B$2:$F$9,5,FALSE)),,VLOOKUP($C16,'Перечень программ'!$B$2:$F$9,5,FALSE))</f>
        <v>0</v>
      </c>
    </row>
    <row r="17" spans="1:8" x14ac:dyDescent="0.25">
      <c r="A17" s="27">
        <v>16</v>
      </c>
      <c r="B17" s="27">
        <f>IF(ISNA(VLOOKUP($C17,'Перечень программ'!$B$2:$G$9,3,FALSE)),0,VLOOKUP($C17,'Перечень программ'!$B$2:$G$9,3,FALSE))</f>
        <v>0</v>
      </c>
      <c r="C17" s="41"/>
      <c r="D17" s="27">
        <f>IF(ISNA(VLOOKUP($C17,'Перечень программ'!$B$2:$G$9,2,FALSE)),,VLOOKUP($C17,'Перечень программ'!$B$2:$G$9,2,FALSE))</f>
        <v>0</v>
      </c>
      <c r="E17" s="28">
        <f>IF(ISNA(VLOOKUP($C17,'Перечень программ'!$B$2:$H$9,7,FALSE)),,VLOOKUP($C17,'Перечень программ'!$B$2:$H$9,7,FALSE))</f>
        <v>0</v>
      </c>
      <c r="F17" s="42"/>
      <c r="G17" s="34">
        <f t="shared" si="0"/>
        <v>0</v>
      </c>
      <c r="H17" s="29">
        <f>IF(ISNA(VLOOKUP($C17,'Перечень программ'!$B$2:$F$9,5,FALSE)),,VLOOKUP($C17,'Перечень программ'!$B$2:$F$9,5,FALSE))</f>
        <v>0</v>
      </c>
    </row>
    <row r="18" spans="1:8" x14ac:dyDescent="0.25">
      <c r="A18" s="27">
        <v>17</v>
      </c>
      <c r="B18" s="27">
        <f>IF(ISNA(VLOOKUP($C18,'Перечень программ'!$B$2:$G$9,3,FALSE)),0,VLOOKUP($C18,'Перечень программ'!$B$2:$G$9,3,FALSE))</f>
        <v>0</v>
      </c>
      <c r="C18" s="41"/>
      <c r="D18" s="27">
        <f>IF(ISNA(VLOOKUP($C18,'Перечень программ'!$B$2:$G$9,2,FALSE)),,VLOOKUP($C18,'Перечень программ'!$B$2:$G$9,2,FALSE))</f>
        <v>0</v>
      </c>
      <c r="E18" s="28">
        <f>IF(ISNA(VLOOKUP($C18,'Перечень программ'!$B$2:$H$9,7,FALSE)),,VLOOKUP($C18,'Перечень программ'!$B$2:$H$9,7,FALSE))</f>
        <v>0</v>
      </c>
      <c r="F18" s="42"/>
      <c r="G18" s="34">
        <f t="shared" si="0"/>
        <v>0</v>
      </c>
      <c r="H18" s="29">
        <f>IF(ISNA(VLOOKUP($C18,'Перечень программ'!$B$2:$F$9,5,FALSE)),,VLOOKUP($C18,'Перечень программ'!$B$2:$F$9,5,FALSE))</f>
        <v>0</v>
      </c>
    </row>
    <row r="19" spans="1:8" x14ac:dyDescent="0.25">
      <c r="A19" s="27">
        <v>18</v>
      </c>
      <c r="B19" s="27">
        <f>IF(ISNA(VLOOKUP($C19,'Перечень программ'!$B$2:$G$9,3,FALSE)),0,VLOOKUP($C19,'Перечень программ'!$B$2:$G$9,3,FALSE))</f>
        <v>0</v>
      </c>
      <c r="C19" s="41"/>
      <c r="D19" s="27">
        <f>IF(ISNA(VLOOKUP($C19,'Перечень программ'!$B$2:$G$9,2,FALSE)),,VLOOKUP($C19,'Перечень программ'!$B$2:$G$9,2,FALSE))</f>
        <v>0</v>
      </c>
      <c r="E19" s="28">
        <f>IF(ISNA(VLOOKUP($C19,'Перечень программ'!$B$2:$H$9,7,FALSE)),,VLOOKUP($C19,'Перечень программ'!$B$2:$H$9,7,FALSE))</f>
        <v>0</v>
      </c>
      <c r="F19" s="42"/>
      <c r="G19" s="34">
        <f t="shared" si="0"/>
        <v>0</v>
      </c>
      <c r="H19" s="29">
        <f>IF(ISNA(VLOOKUP($C19,'Перечень программ'!$B$2:$F$9,5,FALSE)),,VLOOKUP($C19,'Перечень программ'!$B$2:$F$9,5,FALSE))</f>
        <v>0</v>
      </c>
    </row>
    <row r="20" spans="1:8" x14ac:dyDescent="0.25">
      <c r="A20" s="27">
        <v>19</v>
      </c>
      <c r="B20" s="27">
        <f>IF(ISNA(VLOOKUP($C20,'Перечень программ'!$B$2:$G$9,3,FALSE)),0,VLOOKUP($C20,'Перечень программ'!$B$2:$G$9,3,FALSE))</f>
        <v>0</v>
      </c>
      <c r="C20" s="41"/>
      <c r="D20" s="27">
        <f>IF(ISNA(VLOOKUP($C20,'Перечень программ'!$B$2:$G$9,2,FALSE)),,VLOOKUP($C20,'Перечень программ'!$B$2:$G$9,2,FALSE))</f>
        <v>0</v>
      </c>
      <c r="E20" s="28">
        <f>IF(ISNA(VLOOKUP($C20,'Перечень программ'!$B$2:$H$9,7,FALSE)),,VLOOKUP($C20,'Перечень программ'!$B$2:$H$9,7,FALSE))</f>
        <v>0</v>
      </c>
      <c r="F20" s="42"/>
      <c r="G20" s="34">
        <f t="shared" si="0"/>
        <v>0</v>
      </c>
      <c r="H20" s="29">
        <f>IF(ISNA(VLOOKUP($C20,'Перечень программ'!$B$2:$F$9,5,FALSE)),,VLOOKUP($C20,'Перечень программ'!$B$2:$F$9,5,FALSE))</f>
        <v>0</v>
      </c>
    </row>
    <row r="21" spans="1:8" x14ac:dyDescent="0.25">
      <c r="A21" s="27">
        <v>20</v>
      </c>
      <c r="B21" s="27">
        <f>IF(ISNA(VLOOKUP($C21,'Перечень программ'!$B$2:$G$9,3,FALSE)),0,VLOOKUP($C21,'Перечень программ'!$B$2:$G$9,3,FALSE))</f>
        <v>0</v>
      </c>
      <c r="C21" s="41"/>
      <c r="D21" s="27">
        <f>IF(ISNA(VLOOKUP($C21,'Перечень программ'!$B$2:$G$9,2,FALSE)),,VLOOKUP($C21,'Перечень программ'!$B$2:$G$9,2,FALSE))</f>
        <v>0</v>
      </c>
      <c r="E21" s="28">
        <f>IF(ISNA(VLOOKUP($C21,'Перечень программ'!$B$2:$H$9,7,FALSE)),,VLOOKUP($C21,'Перечень программ'!$B$2:$H$9,7,FALSE))</f>
        <v>0</v>
      </c>
      <c r="F21" s="42"/>
      <c r="G21" s="34">
        <f t="shared" si="0"/>
        <v>0</v>
      </c>
      <c r="H21" s="29">
        <f>IF(ISNA(VLOOKUP($C21,'Перечень программ'!$B$2:$F$9,5,FALSE)),,VLOOKUP($C21,'Перечень программ'!$B$2:$F$9,5,FALSE))</f>
        <v>0</v>
      </c>
    </row>
    <row r="22" spans="1:8" x14ac:dyDescent="0.25">
      <c r="A22" s="27">
        <v>21</v>
      </c>
      <c r="B22" s="27">
        <f>IF(ISNA(VLOOKUP($C22,'Перечень программ'!$B$2:$G$9,3,FALSE)),0,VLOOKUP($C22,'Перечень программ'!$B$2:$G$9,3,FALSE))</f>
        <v>0</v>
      </c>
      <c r="C22" s="41"/>
      <c r="D22" s="27">
        <f>IF(ISNA(VLOOKUP($C22,'Перечень программ'!$B$2:$G$9,2,FALSE)),,VLOOKUP($C22,'Перечень программ'!$B$2:$G$9,2,FALSE))</f>
        <v>0</v>
      </c>
      <c r="E22" s="28">
        <f>IF(ISNA(VLOOKUP($C22,'Перечень программ'!$B$2:$H$9,7,FALSE)),,VLOOKUP($C22,'Перечень программ'!$B$2:$H$9,7,FALSE))</f>
        <v>0</v>
      </c>
      <c r="F22" s="42"/>
      <c r="G22" s="34">
        <f t="shared" si="0"/>
        <v>0</v>
      </c>
      <c r="H22" s="29">
        <f>IF(ISNA(VLOOKUP($C22,'Перечень программ'!$B$2:$F$9,5,FALSE)),,VLOOKUP($C22,'Перечень программ'!$B$2:$F$9,5,FALSE))</f>
        <v>0</v>
      </c>
    </row>
    <row r="23" spans="1:8" x14ac:dyDescent="0.25">
      <c r="A23" s="27">
        <v>22</v>
      </c>
      <c r="B23" s="27">
        <f>IF(ISNA(VLOOKUP($C23,'Перечень программ'!$B$2:$G$9,3,FALSE)),0,VLOOKUP($C23,'Перечень программ'!$B$2:$G$9,3,FALSE))</f>
        <v>0</v>
      </c>
      <c r="C23" s="41"/>
      <c r="D23" s="27">
        <f>IF(ISNA(VLOOKUP($C23,'Перечень программ'!$B$2:$G$9,2,FALSE)),,VLOOKUP($C23,'Перечень программ'!$B$2:$G$9,2,FALSE))</f>
        <v>0</v>
      </c>
      <c r="E23" s="28">
        <f>IF(ISNA(VLOOKUP($C23,'Перечень программ'!$B$2:$H$9,7,FALSE)),,VLOOKUP($C23,'Перечень программ'!$B$2:$H$9,7,FALSE))</f>
        <v>0</v>
      </c>
      <c r="F23" s="42"/>
      <c r="G23" s="34">
        <f t="shared" si="0"/>
        <v>0</v>
      </c>
      <c r="H23" s="29">
        <f>IF(ISNA(VLOOKUP($C23,'Перечень программ'!$B$2:$F$9,5,FALSE)),,VLOOKUP($C23,'Перечень программ'!$B$2:$F$9,5,FALSE))</f>
        <v>0</v>
      </c>
    </row>
    <row r="24" spans="1:8" x14ac:dyDescent="0.25">
      <c r="A24" s="27">
        <v>23</v>
      </c>
      <c r="B24" s="27">
        <f>IF(ISNA(VLOOKUP($C24,'Перечень программ'!$B$2:$G$9,3,FALSE)),0,VLOOKUP($C24,'Перечень программ'!$B$2:$G$9,3,FALSE))</f>
        <v>0</v>
      </c>
      <c r="C24" s="41"/>
      <c r="D24" s="27">
        <f>IF(ISNA(VLOOKUP($C24,'Перечень программ'!$B$2:$G$9,2,FALSE)),,VLOOKUP($C24,'Перечень программ'!$B$2:$G$9,2,FALSE))</f>
        <v>0</v>
      </c>
      <c r="E24" s="28">
        <f>IF(ISNA(VLOOKUP($C24,'Перечень программ'!$B$2:$H$9,7,FALSE)),,VLOOKUP($C24,'Перечень программ'!$B$2:$H$9,7,FALSE))</f>
        <v>0</v>
      </c>
      <c r="F24" s="42"/>
      <c r="G24" s="34">
        <f t="shared" si="0"/>
        <v>0</v>
      </c>
      <c r="H24" s="29">
        <f>IF(ISNA(VLOOKUP($C24,'Перечень программ'!$B$2:$F$9,5,FALSE)),,VLOOKUP($C24,'Перечень программ'!$B$2:$F$9,5,FALSE))</f>
        <v>0</v>
      </c>
    </row>
    <row r="25" spans="1:8" x14ac:dyDescent="0.25">
      <c r="A25" s="27">
        <v>24</v>
      </c>
      <c r="B25" s="27">
        <f>IF(ISNA(VLOOKUP($C25,'Перечень программ'!$B$2:$G$9,3,FALSE)),0,VLOOKUP($C25,'Перечень программ'!$B$2:$G$9,3,FALSE))</f>
        <v>0</v>
      </c>
      <c r="C25" s="41"/>
      <c r="D25" s="27">
        <f>IF(ISNA(VLOOKUP($C25,'Перечень программ'!$B$2:$G$9,2,FALSE)),,VLOOKUP($C25,'Перечень программ'!$B$2:$G$9,2,FALSE))</f>
        <v>0</v>
      </c>
      <c r="E25" s="28">
        <f>IF(ISNA(VLOOKUP($C25,'Перечень программ'!$B$2:$H$9,7,FALSE)),,VLOOKUP($C25,'Перечень программ'!$B$2:$H$9,7,FALSE))</f>
        <v>0</v>
      </c>
      <c r="F25" s="42"/>
      <c r="G25" s="34">
        <f t="shared" si="0"/>
        <v>0</v>
      </c>
      <c r="H25" s="29">
        <f>IF(ISNA(VLOOKUP($C25,'Перечень программ'!$B$2:$F$9,5,FALSE)),,VLOOKUP($C25,'Перечень программ'!$B$2:$F$9,5,FALSE))</f>
        <v>0</v>
      </c>
    </row>
    <row r="26" spans="1:8" x14ac:dyDescent="0.25">
      <c r="A26" s="27">
        <v>25</v>
      </c>
      <c r="B26" s="27">
        <f>IF(ISNA(VLOOKUP($C26,'Перечень программ'!$B$2:$G$9,3,FALSE)),0,VLOOKUP($C26,'Перечень программ'!$B$2:$G$9,3,FALSE))</f>
        <v>0</v>
      </c>
      <c r="C26" s="41"/>
      <c r="D26" s="27">
        <f>IF(ISNA(VLOOKUP($C26,'Перечень программ'!$B$2:$G$9,2,FALSE)),,VLOOKUP($C26,'Перечень программ'!$B$2:$G$9,2,FALSE))</f>
        <v>0</v>
      </c>
      <c r="E26" s="28">
        <f>IF(ISNA(VLOOKUP($C26,'Перечень программ'!$B$2:$H$9,7,FALSE)),,VLOOKUP($C26,'Перечень программ'!$B$2:$H$9,7,FALSE))</f>
        <v>0</v>
      </c>
      <c r="F26" s="42"/>
      <c r="G26" s="34">
        <f t="shared" si="0"/>
        <v>0</v>
      </c>
      <c r="H26" s="29">
        <f>IF(ISNA(VLOOKUP($C26,'Перечень программ'!$B$2:$F$9,5,FALSE)),,VLOOKUP($C26,'Перечень программ'!$B$2:$F$9,5,FALSE))</f>
        <v>0</v>
      </c>
    </row>
    <row r="27" spans="1:8" x14ac:dyDescent="0.25">
      <c r="A27" s="27">
        <v>26</v>
      </c>
      <c r="B27" s="27">
        <f>IF(ISNA(VLOOKUP($C27,'Перечень программ'!$B$2:$G$9,3,FALSE)),0,VLOOKUP($C27,'Перечень программ'!$B$2:$G$9,3,FALSE))</f>
        <v>0</v>
      </c>
      <c r="C27" s="41"/>
      <c r="D27" s="27">
        <f>IF(ISNA(VLOOKUP($C27,'Перечень программ'!$B$2:$G$9,2,FALSE)),,VLOOKUP($C27,'Перечень программ'!$B$2:$G$9,2,FALSE))</f>
        <v>0</v>
      </c>
      <c r="E27" s="28">
        <f>IF(ISNA(VLOOKUP($C27,'Перечень программ'!$B$2:$H$9,7,FALSE)),,VLOOKUP($C27,'Перечень программ'!$B$2:$H$9,7,FALSE))</f>
        <v>0</v>
      </c>
      <c r="F27" s="42"/>
      <c r="G27" s="34">
        <f t="shared" si="0"/>
        <v>0</v>
      </c>
      <c r="H27" s="29">
        <f>IF(ISNA(VLOOKUP($C27,'Перечень программ'!$B$2:$F$9,5,FALSE)),,VLOOKUP($C27,'Перечень программ'!$B$2:$F$9,5,FALSE))</f>
        <v>0</v>
      </c>
    </row>
    <row r="28" spans="1:8" x14ac:dyDescent="0.25">
      <c r="A28" s="27">
        <v>27</v>
      </c>
      <c r="B28" s="27">
        <f>IF(ISNA(VLOOKUP($C28,'Перечень программ'!$B$2:$G$9,3,FALSE)),0,VLOOKUP($C28,'Перечень программ'!$B$2:$G$9,3,FALSE))</f>
        <v>0</v>
      </c>
      <c r="C28" s="41"/>
      <c r="D28" s="27">
        <f>IF(ISNA(VLOOKUP($C28,'Перечень программ'!$B$2:$G$9,2,FALSE)),,VLOOKUP($C28,'Перечень программ'!$B$2:$G$9,2,FALSE))</f>
        <v>0</v>
      </c>
      <c r="E28" s="28">
        <f>IF(ISNA(VLOOKUP($C28,'Перечень программ'!$B$2:$H$9,7,FALSE)),,VLOOKUP($C28,'Перечень программ'!$B$2:$H$9,7,FALSE))</f>
        <v>0</v>
      </c>
      <c r="F28" s="42"/>
      <c r="G28" s="34">
        <f t="shared" si="0"/>
        <v>0</v>
      </c>
      <c r="H28" s="29">
        <f>IF(ISNA(VLOOKUP($C28,'Перечень программ'!$B$2:$F$9,5,FALSE)),,VLOOKUP($C28,'Перечень программ'!$B$2:$F$9,5,FALSE))</f>
        <v>0</v>
      </c>
    </row>
    <row r="29" spans="1:8" x14ac:dyDescent="0.25">
      <c r="A29" s="27">
        <v>28</v>
      </c>
      <c r="B29" s="27">
        <f>IF(ISNA(VLOOKUP($C29,'Перечень программ'!$B$2:$G$9,3,FALSE)),0,VLOOKUP($C29,'Перечень программ'!$B$2:$G$9,3,FALSE))</f>
        <v>0</v>
      </c>
      <c r="C29" s="41"/>
      <c r="D29" s="27">
        <f>IF(ISNA(VLOOKUP($C29,'Перечень программ'!$B$2:$G$9,2,FALSE)),,VLOOKUP($C29,'Перечень программ'!$B$2:$G$9,2,FALSE))</f>
        <v>0</v>
      </c>
      <c r="E29" s="28">
        <f>IF(ISNA(VLOOKUP($C29,'Перечень программ'!$B$2:$H$9,7,FALSE)),,VLOOKUP($C29,'Перечень программ'!$B$2:$H$9,7,FALSE))</f>
        <v>0</v>
      </c>
      <c r="F29" s="42"/>
      <c r="G29" s="34">
        <f t="shared" si="0"/>
        <v>0</v>
      </c>
      <c r="H29" s="29">
        <f>IF(ISNA(VLOOKUP($C29,'Перечень программ'!$B$2:$F$9,5,FALSE)),,VLOOKUP($C29,'Перечень программ'!$B$2:$F$9,5,FALSE))</f>
        <v>0</v>
      </c>
    </row>
    <row r="30" spans="1:8" x14ac:dyDescent="0.25">
      <c r="A30" s="27">
        <v>29</v>
      </c>
      <c r="B30" s="27">
        <f>IF(ISNA(VLOOKUP($C30,'Перечень программ'!$B$2:$G$9,3,FALSE)),0,VLOOKUP($C30,'Перечень программ'!$B$2:$G$9,3,FALSE))</f>
        <v>0</v>
      </c>
      <c r="C30" s="41"/>
      <c r="D30" s="27">
        <f>IF(ISNA(VLOOKUP($C30,'Перечень программ'!$B$2:$G$9,2,FALSE)),,VLOOKUP($C30,'Перечень программ'!$B$2:$G$9,2,FALSE))</f>
        <v>0</v>
      </c>
      <c r="E30" s="28">
        <f>IF(ISNA(VLOOKUP($C30,'Перечень программ'!$B$2:$H$9,7,FALSE)),,VLOOKUP($C30,'Перечень программ'!$B$2:$H$9,7,FALSE))</f>
        <v>0</v>
      </c>
      <c r="F30" s="42"/>
      <c r="G30" s="34">
        <f t="shared" si="0"/>
        <v>0</v>
      </c>
      <c r="H30" s="29">
        <f>IF(ISNA(VLOOKUP($C30,'Перечень программ'!$B$2:$F$9,5,FALSE)),,VLOOKUP($C30,'Перечень программ'!$B$2:$F$9,5,FALSE))</f>
        <v>0</v>
      </c>
    </row>
    <row r="31" spans="1:8" x14ac:dyDescent="0.25">
      <c r="A31" s="27">
        <v>30</v>
      </c>
      <c r="B31" s="27">
        <f>IF(ISNA(VLOOKUP($C31,'Перечень программ'!$B$2:$G$9,3,FALSE)),0,VLOOKUP($C31,'Перечень программ'!$B$2:$G$9,3,FALSE))</f>
        <v>0</v>
      </c>
      <c r="C31" s="41"/>
      <c r="D31" s="27">
        <f>IF(ISNA(VLOOKUP($C31,'Перечень программ'!$B$2:$G$9,2,FALSE)),,VLOOKUP($C31,'Перечень программ'!$B$2:$G$9,2,FALSE))</f>
        <v>0</v>
      </c>
      <c r="E31" s="28">
        <f>IF(ISNA(VLOOKUP($C31,'Перечень программ'!$B$2:$H$9,7,FALSE)),,VLOOKUP($C31,'Перечень программ'!$B$2:$H$9,7,FALSE))</f>
        <v>0</v>
      </c>
      <c r="F31" s="42"/>
      <c r="G31" s="34">
        <f t="shared" si="0"/>
        <v>0</v>
      </c>
      <c r="H31" s="29">
        <f>IF(ISNA(VLOOKUP($C31,'Перечень программ'!$B$2:$F$9,5,FALSE)),,VLOOKUP($C31,'Перечень программ'!$B$2:$F$9,5,FALSE))</f>
        <v>0</v>
      </c>
    </row>
    <row r="32" spans="1:8" x14ac:dyDescent="0.25">
      <c r="A32" s="27">
        <v>31</v>
      </c>
      <c r="B32" s="27">
        <f>IF(ISNA(VLOOKUP($C32,'Перечень программ'!$B$2:$G$9,3,FALSE)),0,VLOOKUP($C32,'Перечень программ'!$B$2:$G$9,3,FALSE))</f>
        <v>0</v>
      </c>
      <c r="C32" s="41"/>
      <c r="D32" s="27">
        <f>IF(ISNA(VLOOKUP($C32,'Перечень программ'!$B$2:$G$9,2,FALSE)),,VLOOKUP($C32,'Перечень программ'!$B$2:$G$9,2,FALSE))</f>
        <v>0</v>
      </c>
      <c r="E32" s="28">
        <f>IF(ISNA(VLOOKUP($C32,'Перечень программ'!$B$2:$H$9,7,FALSE)),,VLOOKUP($C32,'Перечень программ'!$B$2:$H$9,7,FALSE))</f>
        <v>0</v>
      </c>
      <c r="F32" s="42"/>
      <c r="G32" s="34">
        <f t="shared" si="0"/>
        <v>0</v>
      </c>
      <c r="H32" s="29">
        <f>IF(ISNA(VLOOKUP($C32,'Перечень программ'!$B$2:$F$9,5,FALSE)),,VLOOKUP($C32,'Перечень программ'!$B$2:$F$9,5,FALSE))</f>
        <v>0</v>
      </c>
    </row>
    <row r="33" spans="1:8" x14ac:dyDescent="0.25">
      <c r="A33" s="27">
        <v>32</v>
      </c>
      <c r="B33" s="27">
        <f>IF(ISNA(VLOOKUP($C33,'Перечень программ'!$B$2:$G$9,3,FALSE)),0,VLOOKUP($C33,'Перечень программ'!$B$2:$G$9,3,FALSE))</f>
        <v>0</v>
      </c>
      <c r="C33" s="41"/>
      <c r="D33" s="27">
        <f>IF(ISNA(VLOOKUP($C33,'Перечень программ'!$B$2:$G$9,2,FALSE)),,VLOOKUP($C33,'Перечень программ'!$B$2:$G$9,2,FALSE))</f>
        <v>0</v>
      </c>
      <c r="E33" s="28">
        <f>IF(ISNA(VLOOKUP($C33,'Перечень программ'!$B$2:$H$9,7,FALSE)),,VLOOKUP($C33,'Перечень программ'!$B$2:$H$9,7,FALSE))</f>
        <v>0</v>
      </c>
      <c r="F33" s="42"/>
      <c r="G33" s="34">
        <f t="shared" si="0"/>
        <v>0</v>
      </c>
      <c r="H33" s="29">
        <f>IF(ISNA(VLOOKUP($C33,'Перечень программ'!$B$2:$F$9,5,FALSE)),,VLOOKUP($C33,'Перечень программ'!$B$2:$F$9,5,FALSE))</f>
        <v>0</v>
      </c>
    </row>
    <row r="1047516" spans="1:1" x14ac:dyDescent="0.25">
      <c r="A1047516" s="22" t="s">
        <v>13</v>
      </c>
    </row>
    <row r="1047517" spans="1:1" x14ac:dyDescent="0.25">
      <c r="A1047517" s="22" t="s">
        <v>14</v>
      </c>
    </row>
    <row r="1047518" spans="1:1" x14ac:dyDescent="0.25">
      <c r="A1047518" s="22" t="s">
        <v>15</v>
      </c>
    </row>
    <row r="1047519" spans="1:1" x14ac:dyDescent="0.25">
      <c r="A1047519" s="22" t="s">
        <v>16</v>
      </c>
    </row>
  </sheetData>
  <autoFilter ref="A1:H33"/>
  <customSheetViews>
    <customSheetView guid="{E97B6715-12A9-4439-9ED2-E3AE2D04B81C}" scale="80" showAutoFilter="1">
      <selection activeCell="C9" sqref="C9"/>
      <pageMargins left="0.7" right="0.7" top="0.75" bottom="0.75" header="0.3" footer="0.3"/>
      <pageSetup paperSize="9" orientation="portrait" r:id="rId1"/>
      <autoFilter ref="A1:H1000"/>
    </customSheetView>
    <customSheetView guid="{688185E7-34D8-4BC9-9AA8-8A7FBA41E9BC}" scale="90" filter="1" showAutoFilter="1" topLeftCell="J1">
      <selection activeCell="W442" sqref="W442"/>
      <pageMargins left="0.7" right="0.7" top="0.75" bottom="0.75" header="0.3" footer="0.3"/>
      <pageSetup paperSize="9" orientation="portrait" r:id="rId2"/>
      <autoFilter ref="A1:BU1000">
        <filterColumn colId="4">
          <filters>
            <filter val="4578"/>
          </filters>
        </filterColumn>
      </autoFilter>
    </customSheetView>
    <customSheetView guid="{33798420-78C9-4CC0-A10E-603213C3AE78}" showPageBreaks="1" filter="1" showAutoFilter="1" hiddenRows="1" topLeftCell="H1">
      <pane ySplit="999" topLeftCell="A1001" activePane="bottomLeft" state="frozen"/>
      <selection pane="bottomLeft" activeCell="U4" sqref="U4"/>
      <pageMargins left="0.7" right="0.7" top="0.75" bottom="0.75" header="0.3" footer="0.3"/>
      <pageSetup paperSize="9" orientation="portrait" r:id="rId3"/>
      <autoFilter ref="A1:AF1000">
        <filterColumn colId="18">
          <filters>
            <filter val="#ЗНАЧ!"/>
          </filters>
        </filterColumn>
      </autoFilter>
    </customSheetView>
    <customSheetView guid="{2E962E2E-BD02-416A-B0A4-7FA04DC0089C}" scale="80" filter="1" showAutoFilter="1" hiddenColumns="1" topLeftCell="O1">
      <pane ySplit="1" topLeftCell="A2" activePane="bottomLeft" state="frozen"/>
      <selection pane="bottomLeft" activeCell="C443" sqref="C443"/>
      <pageMargins left="0.7" right="0.7" top="0.75" bottom="0.75" header="0.3" footer="0.3"/>
      <pageSetup paperSize="9" orientation="portrait" r:id="rId4"/>
      <autoFilter ref="A1:AG1095">
        <filterColumn colId="4">
          <filters>
            <filter val="4582"/>
          </filters>
        </filterColumn>
      </autoFilter>
    </customSheetView>
    <customSheetView guid="{7733911D-9DCB-4B57-8357-C2B0D917B879}" scale="85" showAutoFilter="1" hiddenColumns="1" topLeftCell="C1">
      <pane xSplit="1" ySplit="3" topLeftCell="D421" activePane="bottomRight" state="frozen"/>
      <selection pane="bottomRight" activeCell="C424" sqref="C424"/>
      <pageMargins left="0.7" right="0.7" top="0.75" bottom="0.75" header="0.3" footer="0.3"/>
      <pageSetup paperSize="9" orientation="portrait" r:id="rId5"/>
      <autoFilter ref="A3:AG1090"/>
    </customSheetView>
    <customSheetView guid="{21286003-5B72-4AE7-B040-089538CCBF51}" scale="85" showAutoFilter="1" hiddenColumns="1" topLeftCell="C1">
      <pane xSplit="1" ySplit="3" topLeftCell="D410" activePane="bottomRight" state="frozen"/>
      <selection pane="bottomRight" activeCell="C425" sqref="C425"/>
      <pageMargins left="0.7" right="0.7" top="0.75" bottom="0.75" header="0.3" footer="0.3"/>
      <pageSetup paperSize="9" orientation="portrait" r:id="rId6"/>
      <autoFilter ref="A3:AG1089"/>
    </customSheetView>
    <customSheetView guid="{B12AB20C-E864-47C2-8C32-C4BAA44A8733}" filter="1" showAutoFilter="1" topLeftCell="E1">
      <pane ySplit="1080" topLeftCell="A1082" activePane="bottomLeft" state="frozen"/>
      <selection pane="bottomLeft" activeCell="N1083" sqref="N1083"/>
      <pageMargins left="0.7" right="0.7" top="0.75" bottom="0.75" header="0.3" footer="0.3"/>
      <pageSetup paperSize="9" orientation="portrait" r:id="rId7"/>
      <autoFilter ref="A3:BU1088">
        <filterColumn colId="1">
          <filters>
            <filter val="Бурая Елена"/>
          </filters>
        </filterColumn>
        <filterColumn colId="6">
          <filters>
            <filter val="051-"/>
          </filters>
        </filterColumn>
      </autoFilter>
    </customSheetView>
    <customSheetView guid="{002702B7-FFC8-48EF-B4CA-43F9C1780365}" scale="70" showPageBreaks="1" showAutoFilter="1">
      <pane xSplit="3" ySplit="3" topLeftCell="N310" activePane="bottomRight" state="frozen"/>
      <selection pane="bottomRight" activeCell="N328" sqref="N328"/>
      <pageMargins left="0.7" right="0.7" top="0.75" bottom="0.75" header="0.3" footer="0.3"/>
      <pageSetup paperSize="9" orientation="portrait" r:id="rId8"/>
      <autoFilter ref="A3:BU376"/>
    </customSheetView>
    <customSheetView guid="{95CE2796-C9F3-493B-BB6D-434651FF862A}" showAutoFilter="1">
      <pane xSplit="3" ySplit="4" topLeftCell="D5" activePane="bottomRight" state="frozen"/>
      <selection pane="bottomRight" activeCell="F79" sqref="F79"/>
      <pageMargins left="0.7" right="0.7" top="0.75" bottom="0.75" header="0.3" footer="0.3"/>
      <pageSetup paperSize="9" orientation="portrait" r:id="rId9"/>
      <autoFilter ref="A4:BU337">
        <filterColumn colId="6" showButton="0"/>
      </autoFilter>
    </customSheetView>
    <customSheetView guid="{CF9A825F-D02B-4882-AB6F-0E1F403C7BC7}" scale="85" filter="1" showAutoFilter="1">
      <pane xSplit="3" ySplit="18" topLeftCell="E34" activePane="bottomRight" state="frozen"/>
      <selection pane="bottomRight" activeCell="Q181" sqref="Q181"/>
      <pageMargins left="0.7" right="0.7" top="0.75" bottom="0.75" header="0.3" footer="0.3"/>
      <pageSetup paperSize="9" orientation="portrait" r:id="rId10"/>
      <autoFilter ref="A3:AG310">
        <filterColumn colId="2">
          <filters>
            <filter val="Пожарно-технический минимум для рабочих"/>
            <filter val="Слесарь по эксплуатации и ремонту газового оборудования"/>
          </filters>
        </filterColumn>
      </autoFilter>
    </customSheetView>
    <customSheetView guid="{25BABFE0-D06E-4D40-B4ED-0029033BBD24}" scale="85" showPageBreaks="1" showAutoFilter="1" topLeftCell="A403">
      <selection activeCell="C411" sqref="C411"/>
      <pageMargins left="0.7" right="0.7" top="0.75" bottom="0.75" header="0.3" footer="0.3"/>
      <pageSetup paperSize="9" orientation="portrait" r:id="rId11"/>
      <autoFilter ref="A3:BU1083"/>
    </customSheetView>
    <customSheetView guid="{6EC646D2-A601-4A4C-9FED-2719A6282BFD}" filter="1" showAutoFilter="1">
      <pane ySplit="11" topLeftCell="A391" activePane="bottomLeft" state="frozen"/>
      <selection pane="bottomLeft" activeCell="C387" sqref="C387"/>
      <pageMargins left="0.7" right="0.7" top="0.75" bottom="0.75" header="0.3" footer="0.3"/>
      <pageSetup paperSize="9" orientation="portrait" r:id="rId12"/>
      <autoFilter ref="A3:BU1085">
        <filterColumn colId="1">
          <filters>
            <filter val="Ремизов Руслан"/>
            <filter val="#Н/Д"/>
          </filters>
        </filterColumn>
      </autoFilter>
    </customSheetView>
    <customSheetView guid="{B30BD050-AC4C-4DF7-9520-4A3D6C2C19E0}" showPageBreaks="1" showAutoFilter="1">
      <selection activeCell="F51" sqref="F51"/>
      <pageMargins left="0.7" right="0.7" top="0.75" bottom="0.75" header="0.3" footer="0.3"/>
      <pageSetup paperSize="9" orientation="portrait" r:id="rId13"/>
      <autoFilter ref="A1:BU1000"/>
    </customSheetView>
  </customSheetViews>
  <pageMargins left="0.7" right="0.7" top="0.75" bottom="0.75" header="0.3" footer="0.3"/>
  <pageSetup paperSize="9" orientation="portrait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программ'!$B$2:$B$9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C32" sqref="C32"/>
    </sheetView>
  </sheetViews>
  <sheetFormatPr defaultRowHeight="15" x14ac:dyDescent="0.25"/>
  <cols>
    <col min="1" max="1" width="6.42578125" customWidth="1"/>
    <col min="2" max="2" width="47.42578125" style="11" bestFit="1" customWidth="1"/>
    <col min="3" max="3" width="18" style="1" bestFit="1" customWidth="1"/>
    <col min="4" max="4" width="15.28515625" bestFit="1" customWidth="1"/>
    <col min="5" max="5" width="31.28515625" hidden="1" customWidth="1"/>
    <col min="6" max="6" width="25.28515625" style="1" bestFit="1" customWidth="1"/>
    <col min="7" max="7" width="20" style="5" hidden="1" customWidth="1"/>
    <col min="8" max="8" width="23.140625" style="6" customWidth="1"/>
    <col min="9" max="9" width="20.42578125" style="40" customWidth="1"/>
    <col min="10" max="10" width="17.85546875" style="6" hidden="1" customWidth="1"/>
    <col min="11" max="11" width="22.42578125" style="1" hidden="1" customWidth="1"/>
    <col min="12" max="12" width="27.5703125" style="1" hidden="1" customWidth="1"/>
    <col min="13" max="13" width="30.28515625" hidden="1" customWidth="1"/>
  </cols>
  <sheetData>
    <row r="1" spans="1:13" ht="63" x14ac:dyDescent="0.25">
      <c r="A1" s="7" t="s">
        <v>0</v>
      </c>
      <c r="B1" s="10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7"/>
      <c r="H1" s="9" t="s">
        <v>6</v>
      </c>
      <c r="I1" s="36" t="s">
        <v>12</v>
      </c>
      <c r="J1" s="9"/>
      <c r="K1" s="15"/>
      <c r="L1" s="8"/>
      <c r="M1" s="8"/>
    </row>
    <row r="2" spans="1:13" ht="15.75" x14ac:dyDescent="0.25">
      <c r="A2" s="13">
        <v>1</v>
      </c>
      <c r="B2" s="39" t="s">
        <v>32</v>
      </c>
      <c r="C2" s="13" t="s">
        <v>20</v>
      </c>
      <c r="D2" s="37" t="s">
        <v>24</v>
      </c>
      <c r="E2" s="12"/>
      <c r="F2" s="16">
        <v>1000</v>
      </c>
      <c r="G2" s="4"/>
      <c r="H2" s="14" t="s">
        <v>28</v>
      </c>
      <c r="I2" s="35">
        <v>89000</v>
      </c>
      <c r="J2" s="14"/>
      <c r="K2" s="14"/>
      <c r="L2" s="14"/>
      <c r="M2" s="26"/>
    </row>
    <row r="3" spans="1:13" ht="15.75" x14ac:dyDescent="0.25">
      <c r="A3" s="13">
        <v>2</v>
      </c>
      <c r="B3" s="39" t="s">
        <v>33</v>
      </c>
      <c r="C3" s="37" t="s">
        <v>21</v>
      </c>
      <c r="D3" s="37" t="s">
        <v>25</v>
      </c>
      <c r="E3" s="12"/>
      <c r="F3" s="16">
        <v>500</v>
      </c>
      <c r="G3" s="4"/>
      <c r="H3" s="38" t="s">
        <v>29</v>
      </c>
      <c r="I3" s="35">
        <v>54000</v>
      </c>
      <c r="J3" s="38"/>
      <c r="K3" s="38"/>
      <c r="L3" s="38"/>
      <c r="M3" s="26"/>
    </row>
    <row r="4" spans="1:13" ht="15.75" x14ac:dyDescent="0.25">
      <c r="A4" s="37">
        <v>3</v>
      </c>
      <c r="B4" s="39" t="s">
        <v>34</v>
      </c>
      <c r="C4" s="37" t="s">
        <v>22</v>
      </c>
      <c r="D4" s="37" t="s">
        <v>26</v>
      </c>
      <c r="E4" s="12"/>
      <c r="F4" s="16">
        <v>200</v>
      </c>
      <c r="G4" s="4"/>
      <c r="H4" s="38" t="s">
        <v>30</v>
      </c>
      <c r="I4" s="35">
        <v>781000</v>
      </c>
      <c r="J4" s="38"/>
      <c r="K4" s="38"/>
      <c r="L4" s="38"/>
      <c r="M4" s="26"/>
    </row>
    <row r="5" spans="1:13" ht="15.75" x14ac:dyDescent="0.25">
      <c r="A5" s="37">
        <v>4</v>
      </c>
      <c r="B5" s="39" t="s">
        <v>35</v>
      </c>
      <c r="C5" s="37" t="s">
        <v>23</v>
      </c>
      <c r="D5" s="37" t="s">
        <v>27</v>
      </c>
      <c r="E5" s="12"/>
      <c r="F5" s="16">
        <v>800</v>
      </c>
      <c r="G5" s="4"/>
      <c r="H5" s="38" t="s">
        <v>31</v>
      </c>
      <c r="I5" s="35">
        <v>25000</v>
      </c>
      <c r="J5" s="38"/>
      <c r="K5" s="38"/>
      <c r="L5" s="38"/>
      <c r="M5" s="26"/>
    </row>
    <row r="6" spans="1:13" ht="15.75" x14ac:dyDescent="0.25">
      <c r="A6" s="37">
        <v>5</v>
      </c>
      <c r="B6" s="39" t="s">
        <v>36</v>
      </c>
      <c r="C6" s="37" t="s">
        <v>20</v>
      </c>
      <c r="D6" s="37" t="s">
        <v>24</v>
      </c>
      <c r="E6" s="12"/>
      <c r="F6" s="16">
        <v>600</v>
      </c>
      <c r="G6" s="4"/>
      <c r="H6" s="38" t="s">
        <v>28</v>
      </c>
      <c r="I6" s="35">
        <v>89000</v>
      </c>
      <c r="J6" s="38"/>
      <c r="K6" s="38"/>
      <c r="L6" s="38"/>
      <c r="M6" s="26"/>
    </row>
    <row r="7" spans="1:13" ht="15.75" x14ac:dyDescent="0.25">
      <c r="A7" s="37">
        <v>6</v>
      </c>
      <c r="B7" s="39" t="s">
        <v>37</v>
      </c>
      <c r="C7" s="37" t="s">
        <v>21</v>
      </c>
      <c r="D7" s="37" t="s">
        <v>25</v>
      </c>
      <c r="E7" s="12"/>
      <c r="F7" s="16">
        <v>300</v>
      </c>
      <c r="G7" s="4"/>
      <c r="H7" s="38" t="s">
        <v>29</v>
      </c>
      <c r="I7" s="35">
        <v>54000</v>
      </c>
      <c r="J7" s="38"/>
      <c r="K7" s="38"/>
      <c r="L7" s="38"/>
      <c r="M7" s="26"/>
    </row>
    <row r="8" spans="1:13" ht="15.75" x14ac:dyDescent="0.25">
      <c r="A8" s="37">
        <v>7</v>
      </c>
      <c r="B8" s="39" t="s">
        <v>38</v>
      </c>
      <c r="C8" s="37" t="s">
        <v>22</v>
      </c>
      <c r="D8" s="37" t="s">
        <v>26</v>
      </c>
      <c r="E8" s="12"/>
      <c r="F8" s="16">
        <v>800</v>
      </c>
      <c r="G8" s="4"/>
      <c r="H8" s="38" t="s">
        <v>30</v>
      </c>
      <c r="I8" s="35">
        <v>781000</v>
      </c>
      <c r="J8" s="38"/>
      <c r="K8" s="38"/>
      <c r="L8" s="38"/>
      <c r="M8" s="26"/>
    </row>
    <row r="9" spans="1:13" ht="15.75" x14ac:dyDescent="0.25">
      <c r="A9" s="37">
        <v>8</v>
      </c>
      <c r="B9" s="39" t="s">
        <v>39</v>
      </c>
      <c r="C9" s="37" t="s">
        <v>23</v>
      </c>
      <c r="D9" s="37" t="s">
        <v>27</v>
      </c>
      <c r="E9" s="12"/>
      <c r="F9" s="16">
        <v>230</v>
      </c>
      <c r="G9" s="4"/>
      <c r="H9" s="38" t="s">
        <v>31</v>
      </c>
      <c r="I9" s="35">
        <v>25000</v>
      </c>
      <c r="J9" s="38"/>
      <c r="K9" s="38"/>
      <c r="L9" s="38"/>
      <c r="M9" s="26"/>
    </row>
  </sheetData>
  <autoFilter ref="A1:M9"/>
  <sortState ref="A2:M46">
    <sortCondition ref="B2:B46"/>
  </sortState>
  <dataConsolidate/>
  <customSheetViews>
    <customSheetView guid="{E97B6715-12A9-4439-9ED2-E3AE2D04B81C}" scale="85" showAutoFilter="1" topLeftCell="A7">
      <selection activeCell="B4" sqref="B4"/>
      <pageMargins left="0.61" right="0.16" top="0.74803149606299213" bottom="0.74803149606299213" header="0.31496062992125984" footer="0.31496062992125984"/>
      <pageSetup paperSize="9" scale="80" orientation="landscape" r:id="rId1"/>
      <autoFilter ref="A1:M20"/>
    </customSheetView>
    <customSheetView guid="{688185E7-34D8-4BC9-9AA8-8A7FBA41E9BC}" scale="85">
      <selection activeCell="F9" sqref="F9"/>
      <pageMargins left="0.61" right="0.16" top="0.74803149606299213" bottom="0.74803149606299213" header="0.31496062992125984" footer="0.31496062992125984"/>
      <pageSetup paperSize="9" scale="80" orientation="landscape" r:id="rId2"/>
    </customSheetView>
    <customSheetView guid="{33798420-78C9-4CC0-A10E-603213C3AE78}" scale="85" showAutoFilter="1" topLeftCell="C1">
      <selection activeCell="D5" sqref="D5"/>
      <pageMargins left="0.61" right="0.16" top="0.74803149606299213" bottom="0.74803149606299213" header="0.31496062992125984" footer="0.31496062992125984"/>
      <pageSetup paperSize="9" scale="80" orientation="landscape" r:id="rId3"/>
      <autoFilter ref="A1:J90"/>
    </customSheetView>
    <customSheetView guid="{2E962E2E-BD02-416A-B0A4-7FA04DC0089C}" scale="85" showAutoFilter="1">
      <pane ySplit="13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4"/>
      <autoFilter ref="A1:K95"/>
    </customSheetView>
    <customSheetView guid="{7733911D-9DCB-4B57-8357-C2B0D917B879}" scale="85" showAutoFilter="1">
      <pane ySplit="22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5"/>
      <autoFilter ref="A1:K95"/>
    </customSheetView>
    <customSheetView guid="{21286003-5B72-4AE7-B040-089538CCBF51}" scale="85" showAutoFilter="1">
      <pane ySplit="26" topLeftCell="A35" activePane="bottomLeft" state="frozen"/>
      <selection pane="bottomLeft" activeCell="D1" sqref="D1"/>
      <pageMargins left="0.61" right="0.16" top="0.74803149606299213" bottom="0.74803149606299213" header="0.31496062992125984" footer="0.31496062992125984"/>
      <pageSetup paperSize="9" scale="80" orientation="landscape" r:id="rId6"/>
      <autoFilter ref="A1:K95"/>
    </customSheetView>
    <customSheetView guid="{B12AB20C-E864-47C2-8C32-C4BAA44A8733}" scale="85" filter="1" showAutoFilter="1">
      <selection activeCell="E26" sqref="E26"/>
      <pageMargins left="0.61" right="0.16" top="0.74803149606299213" bottom="0.74803149606299213" header="0.31496062992125984" footer="0.31496062992125984"/>
      <pageSetup paperSize="9" scale="80" orientation="landscape" r:id="rId7"/>
      <autoFilter ref="A1:L95">
        <filterColumn colId="3">
          <filters>
            <filter val="Ремизов Руслан"/>
          </filters>
        </filterColumn>
        <sortState ref="A6:K86">
          <sortCondition ref="D1:D95"/>
        </sortState>
      </autoFilter>
    </customSheetView>
    <customSheetView guid="{002702B7-FFC8-48EF-B4CA-43F9C1780365}" scale="85" showPageBreaks="1" showAutoFilter="1" topLeftCell="A43">
      <selection activeCell="D66" sqref="D66"/>
      <pageMargins left="0.61" right="0.16" top="0.74803149606299213" bottom="0.74803149606299213" header="0.31496062992125984" footer="0.31496062992125984"/>
      <pageSetup paperSize="9" scale="80" orientation="landscape" r:id="rId8"/>
      <autoFilter ref="A1:L95"/>
    </customSheetView>
    <customSheetView guid="{95CE2796-C9F3-493B-BB6D-434651FF862A}" scale="85" showAutoFilter="1">
      <pane ySplit="7" topLeftCell="A8" activePane="bottomLeft" state="frozen"/>
      <selection pane="bottomLeft" activeCell="F6" sqref="F6"/>
      <pageMargins left="0.61" right="0.16" top="0.74803149606299213" bottom="0.74803149606299213" header="0.31496062992125984" footer="0.31496062992125984"/>
      <pageSetup paperSize="9" scale="80" orientation="landscape" r:id="rId9"/>
      <autoFilter ref="A1:J97"/>
    </customSheetView>
    <customSheetView guid="{CF9A825F-D02B-4882-AB6F-0E1F403C7BC7}" scale="85" showAutoFilter="1">
      <pane ySplit="1" topLeftCell="A2" activePane="bottomLeft" state="frozen"/>
      <selection pane="bottomLeft" activeCell="B2" sqref="B2"/>
      <pageMargins left="0.61" right="0.16" top="0.74803149606299213" bottom="0.74803149606299213" header="0.31496062992125984" footer="0.31496062992125984"/>
      <pageSetup paperSize="9" scale="80" orientation="landscape" r:id="rId10"/>
      <autoFilter ref="A1:K95"/>
    </customSheetView>
    <customSheetView guid="{25BABFE0-D06E-4D40-B4ED-0029033BBD24}" scale="85" showAutoFilter="1" topLeftCell="A82">
      <selection activeCell="B113" sqref="B113"/>
      <pageMargins left="0.61" right="0.16" top="0.74803149606299213" bottom="0.74803149606299213" header="0.31496062992125984" footer="0.31496062992125984"/>
      <pageSetup paperSize="9" scale="80" orientation="landscape" r:id="rId11"/>
      <autoFilter ref="A1:L95"/>
    </customSheetView>
    <customSheetView guid="{6EC646D2-A601-4A4C-9FED-2719A6282BFD}" scale="85" showAutoFilter="1" topLeftCell="C1">
      <selection activeCell="G7" sqref="G7"/>
      <pageMargins left="0.61" right="0.16" top="0.74803149606299213" bottom="0.74803149606299213" header="0.31496062992125984" footer="0.31496062992125984"/>
      <pageSetup paperSize="9" scale="80" orientation="landscape" r:id="rId12"/>
      <autoFilter ref="A1:K95"/>
    </customSheetView>
    <customSheetView guid="{B30BD050-AC4C-4DF7-9520-4A3D6C2C19E0}" scale="85" showAutoFilter="1" topLeftCell="B1">
      <pane ySplit="12" topLeftCell="A13" activePane="bottomLeft" state="frozen"/>
      <selection pane="bottomLeft" activeCell="E72" sqref="E72"/>
      <pageMargins left="0.61" right="0.16" top="0.74803149606299213" bottom="0.74803149606299213" header="0.31496062992125984" footer="0.31496062992125984"/>
      <pageSetup paperSize="9" scale="80" orientation="landscape" r:id="rId13"/>
      <autoFilter ref="A1:J90"/>
    </customSheetView>
  </customSheetViews>
  <pageMargins left="0.61" right="0.16" top="0.74803149606299213" bottom="0.74803149606299213" header="0.31496062992125984" footer="0.31496062992125984"/>
  <pageSetup paperSize="9" scale="8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учебных групп</vt:lpstr>
      <vt:lpstr>Перечень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Мария Дмитриевна</dc:creator>
  <cp:lastModifiedBy>Ракитин И.О.</cp:lastModifiedBy>
  <cp:lastPrinted>2014-07-07T12:59:31Z</cp:lastPrinted>
  <dcterms:created xsi:type="dcterms:W3CDTF">2006-09-16T00:00:00Z</dcterms:created>
  <dcterms:modified xsi:type="dcterms:W3CDTF">2016-01-13T07:43:35Z</dcterms:modified>
</cp:coreProperties>
</file>