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50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Sergey</author>
  </authors>
  <commentList>
    <comment ref="B40" authorId="0">
      <text>
        <r>
          <rPr>
            <b/>
            <sz val="8"/>
            <rFont val="Tahoma"/>
            <family val="2"/>
          </rPr>
          <t>Воскресенье!</t>
        </r>
      </text>
    </comment>
  </commentList>
</comments>
</file>

<file path=xl/sharedStrings.xml><?xml version="1.0" encoding="utf-8"?>
<sst xmlns="http://schemas.openxmlformats.org/spreadsheetml/2006/main" count="8" uniqueCount="8">
  <si>
    <t>откр</t>
  </si>
  <si>
    <t>закр</t>
  </si>
  <si>
    <t>ZORRO2005</t>
  </si>
  <si>
    <t>MCH1</t>
  </si>
  <si>
    <t>MCH2</t>
  </si>
  <si>
    <t>MCH3 (обед)</t>
  </si>
  <si>
    <t>DV (обед)</t>
  </si>
  <si>
    <t>MCH4 (обед)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</si>
</sst>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[hh]:mm:ss"/>
    <numFmt numFmtId="166" formatCode="ddd\ dd/mm\ hh:mm:ss"/>
    <numFmt numFmtId="167" formatCode="[hh]:mm"/>
    <numFmt numFmtId="168" formatCode="[h]:mm:ss;@"/>
  </numFmts>
  <fonts count="22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10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 wrapText="1"/>
    </xf>
    <xf numFmtId="165" fontId="0" fillId="0" borderId="1" xfId="0" applyNumberFormat="1" applyBorder="1" applyAlignment="1">
      <alignment/>
    </xf>
    <xf numFmtId="165" fontId="0" fillId="24" borderId="1" xfId="0" applyNumberFormat="1" applyFill="1" applyBorder="1" applyAlignment="1">
      <alignment/>
    </xf>
    <xf numFmtId="166" fontId="0" fillId="0" borderId="1" xfId="0" applyNumberFormat="1" applyBorder="1" applyAlignment="1">
      <alignment horizontal="left"/>
    </xf>
    <xf numFmtId="166" fontId="3" fillId="0" borderId="1" xfId="0" applyNumberFormat="1" applyFont="1" applyBorder="1" applyAlignment="1">
      <alignment horizontal="left"/>
    </xf>
    <xf numFmtId="166" fontId="0" fillId="24" borderId="1" xfId="0" applyNumberFormat="1" applyFill="1" applyBorder="1" applyAlignment="1">
      <alignment horizontal="left"/>
    </xf>
    <xf numFmtId="166" fontId="0" fillId="25" borderId="1" xfId="0" applyNumberFormat="1" applyFill="1" applyBorder="1" applyAlignment="1">
      <alignment horizontal="left"/>
    </xf>
    <xf numFmtId="166" fontId="0" fillId="9" borderId="1" xfId="0" applyNumberFormat="1" applyFill="1" applyBorder="1" applyAlignment="1">
      <alignment horizontal="left"/>
    </xf>
    <xf numFmtId="166" fontId="0" fillId="0" borderId="1" xfId="0" applyNumberFormat="1" applyFill="1" applyBorder="1" applyAlignment="1">
      <alignment horizontal="left"/>
    </xf>
    <xf numFmtId="165" fontId="0" fillId="25" borderId="1" xfId="0" applyNumberFormat="1" applyFill="1" applyBorder="1" applyAlignment="1">
      <alignment/>
    </xf>
    <xf numFmtId="167" fontId="0" fillId="0" borderId="1" xfId="0" applyNumberFormat="1" applyBorder="1" applyAlignment="1">
      <alignment/>
    </xf>
    <xf numFmtId="20" fontId="0" fillId="0" borderId="0" xfId="0" applyNumberFormat="1" applyAlignment="1">
      <alignment/>
    </xf>
    <xf numFmtId="168" fontId="0" fillId="7" borderId="0" xfId="0" applyNumberFormat="1" applyFill="1" applyAlignment="1">
      <alignment/>
    </xf>
    <xf numFmtId="0" fontId="0" fillId="0" borderId="0" xfId="0" applyAlignment="1">
      <alignment horizontal="center"/>
    </xf>
    <xf numFmtId="165" fontId="0" fillId="4" borderId="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="90" zoomScaleNormal="90" zoomScalePageLayoutView="0" workbookViewId="0" topLeftCell="A1">
      <pane ySplit="2" topLeftCell="BM3" activePane="bottomLeft" state="frozen"/>
      <selection pane="topLeft" activeCell="A1" sqref="A1"/>
      <selection pane="bottomLeft" activeCell="H3" sqref="H3"/>
    </sheetView>
  </sheetViews>
  <sheetFormatPr defaultColWidth="9.140625" defaultRowHeight="15"/>
  <cols>
    <col min="1" max="1" width="17.57421875" style="1" bestFit="1" customWidth="1"/>
    <col min="2" max="2" width="17.57421875" style="0" bestFit="1" customWidth="1"/>
    <col min="3" max="3" width="13.140625" style="0" customWidth="1"/>
    <col min="4" max="4" width="11.8515625" style="0" customWidth="1"/>
    <col min="5" max="5" width="11.28125" style="0" customWidth="1"/>
    <col min="6" max="6" width="12.57421875" style="0" bestFit="1" customWidth="1"/>
    <col min="7" max="7" width="9.8515625" style="0" bestFit="1" customWidth="1"/>
    <col min="8" max="8" width="12.57421875" style="0" bestFit="1" customWidth="1"/>
  </cols>
  <sheetData>
    <row r="1" spans="1:7" ht="15">
      <c r="A1" s="2">
        <v>0.3333333333333333</v>
      </c>
      <c r="B1" s="2">
        <v>0.7083333333333334</v>
      </c>
      <c r="C1" s="3"/>
      <c r="F1" s="17"/>
      <c r="G1" s="17"/>
    </row>
    <row r="2" spans="1:8" ht="30">
      <c r="A2" s="4" t="s">
        <v>0</v>
      </c>
      <c r="B2" s="5" t="s">
        <v>1</v>
      </c>
      <c r="C2" s="6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</row>
    <row r="3" spans="1:8" ht="15">
      <c r="A3" s="9">
        <v>41099.39884259259</v>
      </c>
      <c r="B3" s="9">
        <v>41099.72351851852</v>
      </c>
      <c r="C3" s="7">
        <f aca="true" t="shared" si="0" ref="C3:C45">SUM(IF(INT(B3)-INT(A3)=0,IF(B3&gt;=INT(B3)+HOUR($A$1)/24,MIN(B3,INT(B3)+HOUR($B$1)/24),INT(B3)+HOUR($A$1)/24)-IF(A3&lt;=INT(A3)+HOUR($B$1)/24,MAX(A3,INT(A3)+HOUR($A$1)/24),INT(A3)+HOUR($B$1)/24)),IF(INT(B3)-INT(A3)&gt;0,INT(A3)+HOUR($B$1)/24-IF(A3&lt;=INT(A3)+HOUR($B$1)/24,MAX(A3,INT(A3)+HOUR($A$1)/24),INT(A3)+HOUR($B$1)/24)+IF(B3&gt;=INT(B3)+HOUR($A$1)/24,MIN(B3,INT(B3)+HOUR($B$1)/24),INT(B3)+HOUR($A$1)/24)-(INT(B3)+HOUR($A$1)/24)),MAX(_XLL.ЧИСТРАБДНИ(A3,B3)-2,0)*9/24)</f>
        <v>0.30949074074305827</v>
      </c>
      <c r="D3" s="7">
        <f>(_XLL.ЧИСТРАБДНИ(A3,B3)-1)*($B$1-$A$1)+MIN(MAX(MOD(B3,1),$A$1),$B$1)-MIN(MAX(MOD(A3,1),$A$1),$B$1)</f>
        <v>0.309490740740633</v>
      </c>
      <c r="E3" s="7">
        <f aca="true" t="shared" si="1" ref="E3:E45">(_XLL.ЧИСТРАБДНИ(A3,B3)-1)*($B$1-$A$1)+MIN(MAX(MOD(B3,1),(WEEKDAY(B3,2)&gt;5)*$B$1,$A$1),$B$1)-MIN(MAX(MOD(A3,1)*(WEEKDAY(A3,2)&lt;6),$A$1),$B$1)</f>
        <v>0.309490740740633</v>
      </c>
      <c r="F3" s="16">
        <f>IF((B3-A3)*1440&lt;1,,SUMPRODUCT((WEEKDAY(A3+(ROW(A$1:INDEX(A:A,(B3-A3)*1440))-1)/1440,2)&lt;6)*LOOKUP(HOUR(A3+(ROW(A$1:INDEX(A:A,(B3-A3)*1440))-1)/1440),{0,8,12,13,17},{0,1,0,1,0}))/1440)</f>
        <v>0.26805555555555555</v>
      </c>
      <c r="G3" s="18">
        <f>(WEEKDAY(A3,2)&lt;6)*(MAX(0,MIN(12/24,MOD(A3,1)+B3-A3)-MAX(MOD(A3,1),8/24))+MAX(0,MIN(17/24,MOD(A3,1)+B3-A3)-MAX(MOD(A3,1),13/24)))+(WEEKDAY(B3,2)&lt;6)*(INT(B3)&gt;INT(A3))*((MAX(0,MIN(12/24,MOD(B3,1))-MIN(MOD(B3,1),8/24))+MAX(0,MIN(17/24,MOD(B3,1))-MIN(MOD(B3,1),13/24))))+MAX(,_XLL.ЧИСТРАБДНИ(A3+1,B3-1))*1/3</f>
        <v>0.26782407407396636</v>
      </c>
      <c r="H3" s="20">
        <f>(WEEKDAY(A3,2)&lt;6)*("12:00"-MAX(MIN(MOD(A3,1),--"12:00"),--"8:00")+"17:00"-MAX(MIN(MOD(A3,1),--"17:00"),--"13:00"))+(WEEKDAY(B3,2)&lt;6)*(MAX(MIN(MOD(B3,1),--"12:00"),--"8:00")-"8:00"+MAX(MIN(MOD(B3,1),--"17:00"),--"13:00")-"13:00")+(_XLL.ЧИСТРАБДНИ(_XLL.РАБДЕНЬ(A3+1,-1),_XLL.РАБДЕНЬ(B3-1,1))-2)*"8:00"</f>
        <v>0.2678240740739664</v>
      </c>
    </row>
    <row r="4" spans="1:8" ht="15">
      <c r="A4" s="9">
        <v>41086.54461805556</v>
      </c>
      <c r="B4" s="9">
        <v>41088.378171296295</v>
      </c>
      <c r="C4" s="7">
        <f t="shared" si="0"/>
        <v>0.5835532407363644</v>
      </c>
      <c r="D4" s="7">
        <f aca="true" t="shared" si="2" ref="D4:D45">(_XLL.ЧИСТРАБДНИ(A4,B4)-1)*($B$1-$A$1)+MIN(MAX(MOD(B4,1),$A$1),$B$1)-MIN(MAX(MOD(A4,1),$A$1),$B$1)</f>
        <v>0.5835532407363644</v>
      </c>
      <c r="E4" s="7">
        <f t="shared" si="1"/>
        <v>0.5835532407363644</v>
      </c>
      <c r="F4" s="16">
        <f>IF((B4-A4)*1440&lt;1,,SUMPRODUCT((WEEKDAY(A4+(ROW(A$1:INDEX(A:A,(B4-A4)*1440))-1)/1440,2)&lt;6)*LOOKUP(HOUR(A4+(ROW(A$1:INDEX(A:A,(B4-A4)*1440))-1)/1440),{0,8,12,13,17},{0,1,0,1,0}))/1440)</f>
        <v>0.5416666666666666</v>
      </c>
      <c r="G4" s="18">
        <f>(WEEKDAY(A4,2)&lt;6)*(MAX(0,MIN(12/24,MOD(A4,1)+B4-A4)-MAX(MOD(A4,1),8/24))+MAX(0,MIN(17/24,MOD(A4,1)+B4-A4)-MAX(MOD(A4,1),13/24)))+(WEEKDAY(B4,2)&lt;6)*(INT(B4)&gt;INT(A4))*((MAX(0,MIN(12/24,MOD(B4,1))-MIN(MOD(B4,1),8/24))+MAX(0,MIN(17/24,MOD(B4,1))-MIN(MOD(B4,1),13/24))))+MAX(,_XLL.ЧИСТРАБДНИ(A4+1,B4-1))*1/3</f>
        <v>0.5418865740696978</v>
      </c>
      <c r="H4" s="20">
        <f>(WEEKDAY(A4,2)&lt;6)*("12:00"-MAX(MIN(MOD(A4,1),--"12:00"),--"8:00")+"17:00"-MAX(MIN(MOD(A4,1),--"17:00"),--"13:00"))+(WEEKDAY(B4,2)&lt;6)*(MAX(MIN(MOD(B4,1),--"12:00"),--"8:00")-"8:00"+MAX(MIN(MOD(B4,1),--"17:00"),--"13:00")-"13:00")+(_XLL.ЧИСТРАБДНИ(_XLL.РАБДЕНЬ(A4+1,-1),_XLL.РАБДЕНЬ(B4-1,1))-2)*"8:00"</f>
        <v>0.5418865740696976</v>
      </c>
    </row>
    <row r="5" spans="1:8" ht="15">
      <c r="A5" s="9">
        <v>41108.70607638889</v>
      </c>
      <c r="B5" s="9">
        <v>41110.645578703705</v>
      </c>
      <c r="C5" s="7">
        <f t="shared" si="0"/>
        <v>0.6895023148172186</v>
      </c>
      <c r="D5" s="7">
        <f t="shared" si="2"/>
        <v>0.6895023148172186</v>
      </c>
      <c r="E5" s="7">
        <f t="shared" si="1"/>
        <v>0.6895023148172186</v>
      </c>
      <c r="F5" s="16">
        <f>IF((B5-A5)*1440&lt;1,,SUMPRODUCT((WEEKDAY(A5+(ROW(A$1:INDEX(A:A,(B5-A5)*1440))-1)/1440,2)&lt;6)*LOOKUP(HOUR(A5+(ROW(A$1:INDEX(A:A,(B5-A5)*1440))-1)/1440),{0,8,12,13,17},{0,1,0,1,0}))/1440)</f>
        <v>0.6055555555555555</v>
      </c>
      <c r="G5" s="18">
        <f aca="true" t="shared" si="3" ref="G5:G45">(WEEKDAY(A5,2)&lt;6)*(MAX(0,MIN(12/24,MOD(A5,1)+B5-A5)-MAX(MOD(A5,1),8/24))+MAX(0,MIN(17/24,MOD(A5,1)+B5-A5)-MAX(MOD(A5,1),13/24)))+(WEEKDAY(B5,2)&lt;6)*(INT(B5)&gt;INT(A5))*((MAX(0,MIN(12/24,MOD(B5,1))-MIN(MOD(B5,1),8/24))+MAX(0,MIN(17/24,MOD(B5,1))-MIN(MOD(B5,1),13/24))))+MAX(,_XLL.ЧИСТРАБДНИ(A5+1,B5-1))*1/3</f>
        <v>0.6061689814838853</v>
      </c>
      <c r="H5" s="20">
        <f>(WEEKDAY(A5,2)&lt;6)*("12:00"-MAX(MIN(MOD(A5,1),--"12:00"),--"8:00")+"17:00"-MAX(MIN(MOD(A5,1),--"17:00"),--"13:00"))+(WEEKDAY(B5,2)&lt;6)*(MAX(MIN(MOD(B5,1),--"12:00"),--"8:00")-"8:00"+MAX(MIN(MOD(B5,1),--"17:00"),--"13:00")-"13:00")+(_XLL.ЧИСТРАБДНИ(_XLL.РАБДЕНЬ(A5+1,-1),_XLL.РАБДЕНЬ(B5-1,1))-2)*"8:00"</f>
        <v>0.6061689814838853</v>
      </c>
    </row>
    <row r="6" spans="1:8" ht="15">
      <c r="A6" s="10">
        <v>41099.711550925924</v>
      </c>
      <c r="B6" s="9">
        <v>41101.6609837963</v>
      </c>
      <c r="C6" s="7">
        <f t="shared" si="0"/>
        <v>0.7026504629611736</v>
      </c>
      <c r="D6" s="7">
        <f t="shared" si="2"/>
        <v>0.7026504629635989</v>
      </c>
      <c r="E6" s="7">
        <f t="shared" si="1"/>
        <v>0.7026504629635989</v>
      </c>
      <c r="F6" s="16">
        <f>IF((B6-A6)*1440&lt;1,,SUMPRODUCT((WEEKDAY(A6+(ROW(A$1:INDEX(A:A,(B6-A6)*1440))-1)/1440,2)&lt;6)*LOOKUP(HOUR(A6+(ROW(A$1:INDEX(A:A,(B6-A6)*1440))-1)/1440),{0,8,12,13,17},{0,1,0,1,0}))/1440)</f>
        <v>0.61875</v>
      </c>
      <c r="G6" s="18">
        <f t="shared" si="3"/>
        <v>0.6193171296302656</v>
      </c>
      <c r="H6" s="20">
        <f>(WEEKDAY(A6,2)&lt;6)*("12:00"-MAX(MIN(MOD(A6,1),--"12:00"),--"8:00")+"17:00"-MAX(MIN(MOD(A6,1),--"17:00"),--"13:00"))+(WEEKDAY(B6,2)&lt;6)*(MAX(MIN(MOD(B6,1),--"12:00"),--"8:00")-"8:00"+MAX(MIN(MOD(B6,1),--"17:00"),--"13:00")-"13:00")+(_XLL.ЧИСТРАБДНИ(_XLL.РАБДЕНЬ(A6+1,-1),_XLL.РАБДЕНЬ(B6-1,1))-2)*"8:00"</f>
        <v>0.6193171296302658</v>
      </c>
    </row>
    <row r="7" spans="1:8" ht="15">
      <c r="A7" s="9">
        <v>41108.43423611111</v>
      </c>
      <c r="B7" s="10">
        <v>41110.30784722222</v>
      </c>
      <c r="C7" s="7">
        <f t="shared" si="0"/>
        <v>0.6490972222236451</v>
      </c>
      <c r="D7" s="7">
        <f t="shared" si="2"/>
        <v>0.6490972222212199</v>
      </c>
      <c r="E7" s="7">
        <f t="shared" si="1"/>
        <v>0.6490972222212199</v>
      </c>
      <c r="F7" s="16">
        <f>IF((B7-A7)*1440&lt;1,,SUMPRODUCT((WEEKDAY(A7+(ROW(A$1:INDEX(A:A,(B7-A7)*1440))-1)/1440,2)&lt;6)*LOOKUP(HOUR(A7+(ROW(A$1:INDEX(A:A,(B7-A7)*1440))-1)/1440),{0,8,12,13,17},{0,1,0,1,0}))/1440)</f>
        <v>0.5659722222222222</v>
      </c>
      <c r="G7" s="18">
        <f t="shared" si="3"/>
        <v>0.5657638888878864</v>
      </c>
      <c r="H7" s="20">
        <f>(WEEKDAY(A7,2)&lt;6)*("12:00"-MAX(MIN(MOD(A7,1),--"12:00"),--"8:00")+"17:00"-MAX(MIN(MOD(A7,1),--"17:00"),--"13:00"))+(WEEKDAY(B7,2)&lt;6)*(MAX(MIN(MOD(B7,1),--"12:00"),--"8:00")-"8:00"+MAX(MIN(MOD(B7,1),--"17:00"),--"13:00")-"13:00")+(_XLL.ЧИСТРАБДНИ(_XLL.РАБДЕНЬ(A7+1,-1),_XLL.РАБДЕНЬ(B7-1,1))-2)*"8:00"</f>
        <v>0.5657638888878864</v>
      </c>
    </row>
    <row r="8" spans="1:8" ht="15">
      <c r="A8" s="9">
        <v>41113.35568287037</v>
      </c>
      <c r="B8" s="9">
        <v>41115.385775462964</v>
      </c>
      <c r="C8" s="7">
        <f t="shared" si="0"/>
        <v>0.7800925925912452</v>
      </c>
      <c r="D8" s="7">
        <f t="shared" si="2"/>
        <v>0.7800925925912452</v>
      </c>
      <c r="E8" s="7">
        <f t="shared" si="1"/>
        <v>0.7800925925912452</v>
      </c>
      <c r="F8" s="16">
        <f>IF((B8-A8)*1440&lt;1,,SUMPRODUCT((WEEKDAY(A8+(ROW(A$1:INDEX(A:A,(B8-A8)*1440))-1)/1440,2)&lt;6)*LOOKUP(HOUR(A8+(ROW(A$1:INDEX(A:A,(B8-A8)*1440))-1)/1440),{0,8,12,13,17},{0,1,0,1,0}))/1440)</f>
        <v>0.6965277777777777</v>
      </c>
      <c r="G8" s="18">
        <f t="shared" si="3"/>
        <v>0.6967592592579119</v>
      </c>
      <c r="H8" s="20">
        <f>(WEEKDAY(A8,2)&lt;6)*("12:00"-MAX(MIN(MOD(A8,1),--"12:00"),--"8:00")+"17:00"-MAX(MIN(MOD(A8,1),--"17:00"),--"13:00"))+(WEEKDAY(B8,2)&lt;6)*(MAX(MIN(MOD(B8,1),--"12:00"),--"8:00")-"8:00"+MAX(MIN(MOD(B8,1),--"17:00"),--"13:00")-"13:00")+(_XLL.ЧИСТРАБДНИ(_XLL.РАБДЕНЬ(A8+1,-1),_XLL.РАБДЕНЬ(B8-1,1))-2)*"8:00"</f>
        <v>0.6967592592579119</v>
      </c>
    </row>
    <row r="9" spans="1:8" ht="15">
      <c r="A9" s="10">
        <v>41114.291666666664</v>
      </c>
      <c r="B9" s="10">
        <v>41115.32638888889</v>
      </c>
      <c r="C9" s="7">
        <f t="shared" si="0"/>
        <v>0.375</v>
      </c>
      <c r="D9" s="7">
        <f t="shared" si="2"/>
        <v>0.37500000000000006</v>
      </c>
      <c r="E9" s="7">
        <f t="shared" si="1"/>
        <v>0.37500000000000006</v>
      </c>
      <c r="F9" s="16">
        <f>IF((B9-A9)*1440&lt;1,,SUMPRODUCT((WEEKDAY(A9+(ROW(A$1:INDEX(A:A,(B9-A9)*1440))-1)/1440,2)&lt;6)*LOOKUP(HOUR(A9+(ROW(A$1:INDEX(A:A,(B9-A9)*1440))-1)/1440),{0,8,12,13,17},{0,1,0,1,0}))/1440)</f>
        <v>0.3333333333333333</v>
      </c>
      <c r="G9" s="18">
        <f t="shared" si="3"/>
        <v>0.3333333333333334</v>
      </c>
      <c r="H9" s="20">
        <f>(WEEKDAY(A9,2)&lt;6)*("12:00"-MAX(MIN(MOD(A9,1),--"12:00"),--"8:00")+"17:00"-MAX(MIN(MOD(A9,1),--"17:00"),--"13:00"))+(WEEKDAY(B9,2)&lt;6)*(MAX(MIN(MOD(B9,1),--"12:00"),--"8:00")-"8:00"+MAX(MIN(MOD(B9,1),--"17:00"),--"13:00")-"13:00")+(_XLL.ЧИСТРАБДНИ(_XLL.РАБДЕНЬ(A9+1,-1),_XLL.РАБДЕНЬ(B9-1,1))-2)*"8:00"</f>
        <v>0.33333333333333337</v>
      </c>
    </row>
    <row r="10" spans="1:8" ht="15">
      <c r="A10" s="9">
        <v>41093.585231481484</v>
      </c>
      <c r="B10" s="9">
        <v>41095.790717592594</v>
      </c>
      <c r="C10" s="7">
        <f t="shared" si="0"/>
        <v>0.8731018518519704</v>
      </c>
      <c r="D10" s="7">
        <f t="shared" si="2"/>
        <v>0.8731018518495453</v>
      </c>
      <c r="E10" s="7">
        <f t="shared" si="1"/>
        <v>0.8731018518495453</v>
      </c>
      <c r="F10" s="16">
        <f>IF((B10-A10)*1440&lt;1,,SUMPRODUCT((WEEKDAY(A10+(ROW(A$1:INDEX(A:A,(B10-A10)*1440))-1)/1440,2)&lt;6)*LOOKUP(HOUR(A10+(ROW(A$1:INDEX(A:A,(B10-A10)*1440))-1)/1440),{0,8,12,13,17},{0,1,0,1,0}))/1440)</f>
        <v>0.7902777777777777</v>
      </c>
      <c r="G10" s="18">
        <f t="shared" si="3"/>
        <v>0.7897685185162119</v>
      </c>
      <c r="H10" s="20">
        <f>(WEEKDAY(A10,2)&lt;6)*("12:00"-MAX(MIN(MOD(A10,1),--"12:00"),--"8:00")+"17:00"-MAX(MIN(MOD(A10,1),--"17:00"),--"13:00"))+(WEEKDAY(B10,2)&lt;6)*(MAX(MIN(MOD(B10,1),--"12:00"),--"8:00")-"8:00"+MAX(MIN(MOD(B10,1),--"17:00"),--"13:00")-"13:00")+(_XLL.ЧИСТРАБДНИ(_XLL.РАБДЕНЬ(A10+1,-1),_XLL.РАБДЕНЬ(B10-1,1))-2)*"8:00"</f>
        <v>0.7897685185162118</v>
      </c>
    </row>
    <row r="11" spans="1:8" ht="15">
      <c r="A11" s="11">
        <v>41103.731354166666</v>
      </c>
      <c r="B11" s="11">
        <v>41109.44436342592</v>
      </c>
      <c r="C11" s="8">
        <f>SUM(IF(INT(B11)-INT(A11)=0,IF(B11&gt;=INT(B11)+HOUR($A$1)/24,MIN(B11,INT(B11)+HOUR($B$1)/24),INT(B11)+HOUR($A$1)/24)-IF(A11&lt;=INT(A11)+HOUR($B$1)/24,MAX(A11,INT(A11)+HOUR($A$1)/24),INT(A11)+HOUR($B$1)/24)),IF(INT(B11)-INT(A11)&gt;0,INT(A11)+HOUR($B$1)/24-IF(A11&lt;=INT(A11)+HOUR($B$1)/24,MAX(A11,INT(A11)+HOUR($A$1)/24),INT(A11)+HOUR($B$1)/24)+IF(B11&gt;=INT(B11)+HOUR($A$1)/24,MIN(B11,INT(B11)+HOUR($B$1)/24),INT(B11)+HOUR($A$1)/24)-(INT(B11)+HOUR($A$1)/24)),MAX(_XLL.ЧИСТРАБДНИ(A11,B11)-2,0)*9/24)</f>
        <v>1.2360300925865886</v>
      </c>
      <c r="D11" s="8">
        <f>(_XLL.ЧИСТРАБДНИ(A11,B11)-1)*($B$1-$A$1)+MIN(MAX(MOD(B11,1),$A$1),$B$1)-MIN(MAX(MOD(A11,1),$A$1),$B$1)</f>
        <v>1.2360300925890142</v>
      </c>
      <c r="E11" s="7">
        <f>(_XLL.ЧИСТРАБДНИ(A11,B11)-1)*($B$1-$A$1)+MIN(MAX(MOD(B11,1),(WEEKDAY(B11,2)&gt;5)*$B$1,$A$1),$B$1)-MIN(MAX(MOD(A11,1)*(WEEKDAY(A11,2)&lt;6),$A$1),$B$1)</f>
        <v>1.2360300925890142</v>
      </c>
      <c r="F11" s="16">
        <f>IF((B11-A11)*1440&lt;1,,SUMPRODUCT((WEEKDAY(A11+(ROW(A$1:INDEX(A:A,(B11-A11)*1440))-1)/1440,2)&lt;6)*LOOKUP(HOUR(A11+(ROW(A$1:INDEX(A:A,(B11-A11)*1440))-1)/1440),{0,8,12,13,17},{0,1,0,1,0}))/1440)</f>
        <v>1.1104166666666666</v>
      </c>
      <c r="G11" s="18">
        <f t="shared" si="3"/>
        <v>1.111030092589014</v>
      </c>
      <c r="H11" s="20">
        <f>(WEEKDAY(A11,2)&lt;6)*("12:00"-MAX(MIN(MOD(A11,1),--"12:00"),--"8:00")+"17:00"-MAX(MIN(MOD(A11,1),--"17:00"),--"13:00"))+(WEEKDAY(B11,2)&lt;6)*(MAX(MIN(MOD(B11,1),--"12:00"),--"8:00")-"8:00"+MAX(MIN(MOD(B11,1),--"17:00"),--"13:00")-"13:00")+(_XLL.ЧИСТРАБДНИ(_XLL.РАБДЕНЬ(A11+1,-1),_XLL.РАБДЕНЬ(B11-1,1))-2)*"8:00"</f>
        <v>1.1110300925890138</v>
      </c>
    </row>
    <row r="12" spans="1:8" ht="15">
      <c r="A12" s="11">
        <v>41104.3146875</v>
      </c>
      <c r="B12" s="11">
        <v>41109.44436342592</v>
      </c>
      <c r="C12" s="8">
        <f t="shared" si="0"/>
        <v>1.2360300925865886</v>
      </c>
      <c r="D12" s="8">
        <f t="shared" si="2"/>
        <v>1.2360300925890142</v>
      </c>
      <c r="E12" s="7">
        <f t="shared" si="1"/>
        <v>1.2360300925890142</v>
      </c>
      <c r="F12" s="16">
        <f>IF((B12-A12)*1440&lt;1,,SUMPRODUCT((WEEKDAY(A12+(ROW(A$1:INDEX(A:A,(B12-A12)*1440))-1)/1440,2)&lt;6)*LOOKUP(HOUR(A12+(ROW(A$1:INDEX(A:A,(B12-A12)*1440))-1)/1440),{0,8,12,13,17},{0,1,0,1,0}))/1440)</f>
        <v>1.1104166666666666</v>
      </c>
      <c r="G12" s="18">
        <f t="shared" si="3"/>
        <v>1.111030092589014</v>
      </c>
      <c r="H12" s="20">
        <f>(WEEKDAY(A12,2)&lt;6)*("12:00"-MAX(MIN(MOD(A12,1),--"12:00"),--"8:00")+"17:00"-MAX(MIN(MOD(A12,1),--"17:00"),--"13:00"))+(WEEKDAY(B12,2)&lt;6)*(MAX(MIN(MOD(B12,1),--"12:00"),--"8:00")-"8:00"+MAX(MIN(MOD(B12,1),--"17:00"),--"13:00")-"13:00")+(_XLL.ЧИСТРАБДНИ(_XLL.РАБДЕНЬ(A12+1,-1),_XLL.РАБДЕНЬ(B12-1,1))-2)*"8:00"</f>
        <v>1.1110300925890138</v>
      </c>
    </row>
    <row r="13" spans="1:8" ht="15">
      <c r="A13" s="11">
        <v>41104.4396875</v>
      </c>
      <c r="B13" s="11">
        <v>41109.44436342592</v>
      </c>
      <c r="C13" s="8">
        <f t="shared" si="0"/>
        <v>1.12967592592031</v>
      </c>
      <c r="D13" s="8">
        <f t="shared" si="2"/>
        <v>1.1296759259203102</v>
      </c>
      <c r="E13" s="7">
        <f t="shared" si="1"/>
        <v>1.2360300925890142</v>
      </c>
      <c r="F13" s="16">
        <f>IF((B13-A13)*1440&lt;1,,SUMPRODUCT((WEEKDAY(A13+(ROW(A$1:INDEX(A:A,(B13-A13)*1440))-1)/1440,2)&lt;6)*LOOKUP(HOUR(A13+(ROW(A$1:INDEX(A:A,(B13-A13)*1440))-1)/1440),{0,8,12,13,17},{0,1,0,1,0}))/1440)</f>
        <v>1.1104166666666666</v>
      </c>
      <c r="G13" s="18">
        <f t="shared" si="3"/>
        <v>1.111030092589014</v>
      </c>
      <c r="H13" s="20">
        <f>(WEEKDAY(A13,2)&lt;6)*("12:00"-MAX(MIN(MOD(A13,1),--"12:00"),--"8:00")+"17:00"-MAX(MIN(MOD(A13,1),--"17:00"),--"13:00"))+(WEEKDAY(B13,2)&lt;6)*(MAX(MIN(MOD(B13,1),--"12:00"),--"8:00")-"8:00"+MAX(MIN(MOD(B13,1),--"17:00"),--"13:00")-"13:00")+(_XLL.ЧИСТРАБДНИ(_XLL.РАБДЕНЬ(A13+1,-1),_XLL.РАБДЕНЬ(B13-1,1))-2)*"8:00"</f>
        <v>1.1110300925890138</v>
      </c>
    </row>
    <row r="14" spans="1:8" ht="15">
      <c r="A14" s="11">
        <v>41105.731354166666</v>
      </c>
      <c r="B14" s="11">
        <v>41109.44436342592</v>
      </c>
      <c r="C14" s="8">
        <f t="shared" si="0"/>
        <v>0.8610300925865886</v>
      </c>
      <c r="D14" s="8">
        <f t="shared" si="2"/>
        <v>0.8610300925890141</v>
      </c>
      <c r="E14" s="7">
        <f t="shared" si="1"/>
        <v>1.2360300925890142</v>
      </c>
      <c r="F14" s="16">
        <f>IF((B14-A14)*1440&lt;1,,SUMPRODUCT((WEEKDAY(A14+(ROW(A$1:INDEX(A:A,(B14-A14)*1440))-1)/1440,2)&lt;6)*LOOKUP(HOUR(A14+(ROW(A$1:INDEX(A:A,(B14-A14)*1440))-1)/1440),{0,8,12,13,17},{0,1,0,1,0}))/1440)</f>
        <v>1.1104166666666666</v>
      </c>
      <c r="G14" s="18">
        <f t="shared" si="3"/>
        <v>1.111030092589014</v>
      </c>
      <c r="H14" s="20">
        <f>(WEEKDAY(A14,2)&lt;6)*("12:00"-MAX(MIN(MOD(A14,1),--"12:00"),--"8:00")+"17:00"-MAX(MIN(MOD(A14,1),--"17:00"),--"13:00"))+(WEEKDAY(B14,2)&lt;6)*(MAX(MIN(MOD(B14,1),--"12:00"),--"8:00")-"8:00"+MAX(MIN(MOD(B14,1),--"17:00"),--"13:00")-"13:00")+(_XLL.ЧИСТРАБДНИ(_XLL.РАБДЕНЬ(A14+1,-1),_XLL.РАБДЕНЬ(B14-1,1))-2)*"8:00"</f>
        <v>1.1110300925890138</v>
      </c>
    </row>
    <row r="15" spans="1:8" ht="15">
      <c r="A15" s="11">
        <v>41106.3146875</v>
      </c>
      <c r="B15" s="11">
        <v>41109.44436342592</v>
      </c>
      <c r="C15" s="8">
        <f t="shared" si="0"/>
        <v>1.2360300925865886</v>
      </c>
      <c r="D15" s="8">
        <f t="shared" si="2"/>
        <v>1.2360300925890142</v>
      </c>
      <c r="E15" s="7">
        <f t="shared" si="1"/>
        <v>1.2360300925890142</v>
      </c>
      <c r="F15" s="16">
        <f>IF((B15-A15)*1440&lt;1,,SUMPRODUCT((WEEKDAY(A15+(ROW(A$1:INDEX(A:A,(B15-A15)*1440))-1)/1440,2)&lt;6)*LOOKUP(HOUR(A15+(ROW(A$1:INDEX(A:A,(B15-A15)*1440))-1)/1440),{0,8,12,13,17},{0,1,0,1,0}))/1440)</f>
        <v>1.1104166666666666</v>
      </c>
      <c r="G15" s="18">
        <f t="shared" si="3"/>
        <v>1.111030092589014</v>
      </c>
      <c r="H15" s="20">
        <f>(WEEKDAY(A15,2)&lt;6)*("12:00"-MAX(MIN(MOD(A15,1),--"12:00"),--"8:00")+"17:00"-MAX(MIN(MOD(A15,1),--"17:00"),--"13:00"))+(WEEKDAY(B15,2)&lt;6)*(MAX(MIN(MOD(B15,1),--"12:00"),--"8:00")-"8:00"+MAX(MIN(MOD(B15,1),--"17:00"),--"13:00")-"13:00")+(_XLL.ЧИСТРАБДНИ(_XLL.РАБДЕНЬ(A15+1,-1),_XLL.РАБДЕНЬ(B15-1,1))-2)*"8:00"</f>
        <v>1.1110300925890138</v>
      </c>
    </row>
    <row r="16" spans="1:8" ht="15">
      <c r="A16" s="12">
        <v>41103.6896875</v>
      </c>
      <c r="B16" s="12">
        <v>41110.736030092594</v>
      </c>
      <c r="C16" s="15">
        <f t="shared" si="0"/>
        <v>1.8936458333337214</v>
      </c>
      <c r="D16" s="15">
        <f t="shared" si="2"/>
        <v>1.8936458333312962</v>
      </c>
      <c r="E16" s="7">
        <f t="shared" si="1"/>
        <v>1.8936458333312962</v>
      </c>
      <c r="F16" s="16">
        <f>IF((B16-A16)*1440&lt;1,,SUMPRODUCT((WEEKDAY(A16+(ROW(A$1:INDEX(A:A,(B16-A16)*1440))-1)/1440,2)&lt;6)*LOOKUP(HOUR(A16+(ROW(A$1:INDEX(A:A,(B16-A16)*1440))-1)/1440),{0,8,12,13,17},{0,1,0,1,0}))/1440)</f>
        <v>1.6854166666666666</v>
      </c>
      <c r="G16" s="18">
        <f t="shared" si="3"/>
        <v>1.6853124999979627</v>
      </c>
      <c r="H16" s="20">
        <f>(WEEKDAY(A16,2)&lt;6)*("12:00"-MAX(MIN(MOD(A16,1),--"12:00"),--"8:00")+"17:00"-MAX(MIN(MOD(A16,1),--"17:00"),--"13:00"))+(WEEKDAY(B16,2)&lt;6)*(MAX(MIN(MOD(B16,1),--"12:00"),--"8:00")-"8:00"+MAX(MIN(MOD(B16,1),--"17:00"),--"13:00")-"13:00")+(_XLL.ЧИСТРАБДНИ(_XLL.РАБДЕНЬ(A16+1,-1),_XLL.РАБДЕНЬ(B16-1,1))-2)*"8:00"</f>
        <v>1.6853124999979627</v>
      </c>
    </row>
    <row r="17" spans="1:8" ht="15">
      <c r="A17" s="12">
        <v>41103.6896875</v>
      </c>
      <c r="B17" s="12">
        <v>41111.44436342592</v>
      </c>
      <c r="C17" s="15">
        <f t="shared" si="0"/>
        <v>1.62967592592031</v>
      </c>
      <c r="D17" s="15">
        <f t="shared" si="2"/>
        <v>1.62967592592031</v>
      </c>
      <c r="E17" s="7">
        <f t="shared" si="1"/>
        <v>1.8936458333312962</v>
      </c>
      <c r="F17" s="16">
        <f>IF((B17-A17)*1440&lt;1,,SUMPRODUCT((WEEKDAY(A17+(ROW(A$1:INDEX(A:A,(B17-A17)*1440))-1)/1440,2)&lt;6)*LOOKUP(HOUR(A17+(ROW(A$1:INDEX(A:A,(B17-A17)*1440))-1)/1440),{0,8,12,13,17},{0,1,0,1,0}))/1440)</f>
        <v>1.6854166666666666</v>
      </c>
      <c r="G17" s="18">
        <f t="shared" si="3"/>
        <v>1.6853124999979627</v>
      </c>
      <c r="H17" s="20">
        <f>(WEEKDAY(A17,2)&lt;6)*("12:00"-MAX(MIN(MOD(A17,1),--"12:00"),--"8:00")+"17:00"-MAX(MIN(MOD(A17,1),--"17:00"),--"13:00"))+(WEEKDAY(B17,2)&lt;6)*(MAX(MIN(MOD(B17,1),--"12:00"),--"8:00")-"8:00"+MAX(MIN(MOD(B17,1),--"17:00"),--"13:00")-"13:00")+(_XLL.ЧИСТРАБДНИ(_XLL.РАБДЕНЬ(A17+1,-1),_XLL.РАБДЕНЬ(B17-1,1))-2)*"8:00"</f>
        <v>1.6853124999979627</v>
      </c>
    </row>
    <row r="18" spans="1:8" ht="15">
      <c r="A18" s="12">
        <v>41103.6896875</v>
      </c>
      <c r="B18" s="12">
        <v>41111.736030092594</v>
      </c>
      <c r="C18" s="15">
        <f t="shared" si="0"/>
        <v>1.8936458333337214</v>
      </c>
      <c r="D18" s="15">
        <f t="shared" si="2"/>
        <v>1.8936458333312962</v>
      </c>
      <c r="E18" s="7">
        <f t="shared" si="1"/>
        <v>1.8936458333312962</v>
      </c>
      <c r="F18" s="16">
        <f>IF((B18-A18)*1440&lt;1,,SUMPRODUCT((WEEKDAY(A18+(ROW(A$1:INDEX(A:A,(B18-A18)*1440))-1)/1440,2)&lt;6)*LOOKUP(HOUR(A18+(ROW(A$1:INDEX(A:A,(B18-A18)*1440))-1)/1440),{0,8,12,13,17},{0,1,0,1,0}))/1440)</f>
        <v>1.6854166666666666</v>
      </c>
      <c r="G18" s="18">
        <f t="shared" si="3"/>
        <v>1.6853124999979627</v>
      </c>
      <c r="H18" s="20">
        <f>(WEEKDAY(A18,2)&lt;6)*("12:00"-MAX(MIN(MOD(A18,1),--"12:00"),--"8:00")+"17:00"-MAX(MIN(MOD(A18,1),--"17:00"),--"13:00"))+(WEEKDAY(B18,2)&lt;6)*(MAX(MIN(MOD(B18,1),--"12:00"),--"8:00")-"8:00"+MAX(MIN(MOD(B18,1),--"17:00"),--"13:00")-"13:00")+(_XLL.ЧИСТРАБДНИ(_XLL.РАБДЕНЬ(A18+1,-1),_XLL.РАБДЕНЬ(B18-1,1))-2)*"8:00"</f>
        <v>1.6853124999979627</v>
      </c>
    </row>
    <row r="19" spans="1:8" ht="15">
      <c r="A19" s="12">
        <v>41103.6896875</v>
      </c>
      <c r="B19" s="12">
        <v>41112.31936342592</v>
      </c>
      <c r="C19" s="15">
        <f t="shared" si="0"/>
        <v>1.5186458333337214</v>
      </c>
      <c r="D19" s="15">
        <f t="shared" si="2"/>
        <v>1.5186458333312962</v>
      </c>
      <c r="E19" s="7">
        <f t="shared" si="1"/>
        <v>1.8936458333312962</v>
      </c>
      <c r="F19" s="16">
        <f>IF((B19-A19)*1440&lt;1,,SUMPRODUCT((WEEKDAY(A19+(ROW(A$1:INDEX(A:A,(B19-A19)*1440))-1)/1440,2)&lt;6)*LOOKUP(HOUR(A19+(ROW(A$1:INDEX(A:A,(B19-A19)*1440))-1)/1440),{0,8,12,13,17},{0,1,0,1,0}))/1440)</f>
        <v>1.6854166666666666</v>
      </c>
      <c r="G19" s="18">
        <f t="shared" si="3"/>
        <v>1.6853124999979627</v>
      </c>
      <c r="H19" s="20">
        <f>(WEEKDAY(A19,2)&lt;6)*("12:00"-MAX(MIN(MOD(A19,1),--"12:00"),--"8:00")+"17:00"-MAX(MIN(MOD(A19,1),--"17:00"),--"13:00"))+(WEEKDAY(B19,2)&lt;6)*(MAX(MIN(MOD(B19,1),--"12:00"),--"8:00")-"8:00"+MAX(MIN(MOD(B19,1),--"17:00"),--"13:00")-"13:00")+(_XLL.ЧИСТРАБДНИ(_XLL.РАБДЕНЬ(A19+1,-1),_XLL.РАБДЕНЬ(B19-1,1))-2)*"8:00"</f>
        <v>1.6853124999979627</v>
      </c>
    </row>
    <row r="20" spans="1:8" ht="15">
      <c r="A20" s="12">
        <v>41103.6896875</v>
      </c>
      <c r="B20" s="12">
        <v>41113.31936342592</v>
      </c>
      <c r="C20" s="15">
        <f t="shared" si="0"/>
        <v>1.8936458333337214</v>
      </c>
      <c r="D20" s="15">
        <f t="shared" si="2"/>
        <v>1.8936458333312967</v>
      </c>
      <c r="E20" s="7">
        <f t="shared" si="1"/>
        <v>1.8936458333312967</v>
      </c>
      <c r="F20" s="16">
        <f>IF((B20-A20)*1440&lt;1,,SUMPRODUCT((WEEKDAY(A20+(ROW(A$1:INDEX(A:A,(B20-A20)*1440))-1)/1440,2)&lt;6)*LOOKUP(HOUR(A20+(ROW(A$1:INDEX(A:A,(B20-A20)*1440))-1)/1440),{0,8,12,13,17},{0,1,0,1,0}))/1440)</f>
        <v>1.6854166666666666</v>
      </c>
      <c r="G20" s="18">
        <f t="shared" si="3"/>
        <v>1.6853124999979627</v>
      </c>
      <c r="H20" s="20">
        <f>(WEEKDAY(A20,2)&lt;6)*("12:00"-MAX(MIN(MOD(A20,1),--"12:00"),--"8:00")+"17:00"-MAX(MIN(MOD(A20,1),--"17:00"),--"13:00"))+(WEEKDAY(B20,2)&lt;6)*(MAX(MIN(MOD(B20,1),--"12:00"),--"8:00")-"8:00"+MAX(MIN(MOD(B20,1),--"17:00"),--"13:00")-"13:00")+(_XLL.ЧИСТРАБДНИ(_XLL.РАБДЕНЬ(A20+1,-1),_XLL.РАБДЕНЬ(B20-1,1))-2)*"8:00"</f>
        <v>1.6853124999979627</v>
      </c>
    </row>
    <row r="21" spans="1:8" ht="15">
      <c r="A21" s="14">
        <v>41103.6896875</v>
      </c>
      <c r="B21" s="14">
        <v>41113.31936342592</v>
      </c>
      <c r="C21" s="7">
        <f t="shared" si="0"/>
        <v>1.8936458333337214</v>
      </c>
      <c r="D21" s="7">
        <f t="shared" si="2"/>
        <v>1.8936458333312967</v>
      </c>
      <c r="E21" s="7">
        <f t="shared" si="1"/>
        <v>1.8936458333312967</v>
      </c>
      <c r="F21" s="16">
        <f>IF((B21-A21)*1440&lt;1,,SUMPRODUCT((WEEKDAY(A21+(ROW(A$1:INDEX(A:A,(B21-A21)*1440))-1)/1440,2)&lt;6)*LOOKUP(HOUR(A21+(ROW(A$1:INDEX(A:A,(B21-A21)*1440))-1)/1440),{0,8,12,13,17},{0,1,0,1,0}))/1440)</f>
        <v>1.6854166666666666</v>
      </c>
      <c r="G21" s="18">
        <f t="shared" si="3"/>
        <v>1.6853124999979627</v>
      </c>
      <c r="H21" s="20">
        <f>(WEEKDAY(A21,2)&lt;6)*("12:00"-MAX(MIN(MOD(A21,1),--"12:00"),--"8:00")+"17:00"-MAX(MIN(MOD(A21,1),--"17:00"),--"13:00"))+(WEEKDAY(B21,2)&lt;6)*(MAX(MIN(MOD(B21,1),--"12:00"),--"8:00")-"8:00"+MAX(MIN(MOD(B21,1),--"17:00"),--"13:00")-"13:00")+(_XLL.ЧИСТРАБДНИ(_XLL.РАБДЕНЬ(A21+1,-1),_XLL.РАБДЕНЬ(B21-1,1))-2)*"8:00"</f>
        <v>1.6853124999979627</v>
      </c>
    </row>
    <row r="22" spans="1:8" ht="15">
      <c r="A22" s="9">
        <v>41103.678622685184</v>
      </c>
      <c r="B22" s="9">
        <v>41107.53700231481</v>
      </c>
      <c r="C22" s="7">
        <f t="shared" si="0"/>
        <v>0.6083796296297805</v>
      </c>
      <c r="D22" s="7">
        <f t="shared" si="2"/>
        <v>0.6083796296297805</v>
      </c>
      <c r="E22" s="7">
        <f t="shared" si="1"/>
        <v>0.6083796296297805</v>
      </c>
      <c r="F22" s="16">
        <f>IF((B22-A22)*1440&lt;1,,SUMPRODUCT((WEEKDAY(A22+(ROW(A$1:INDEX(A:A,(B22-A22)*1440))-1)/1440,2)&lt;6)*LOOKUP(HOUR(A22+(ROW(A$1:INDEX(A:A,(B22-A22)*1440))-1)/1440),{0,8,12,13,17},{0,1,0,1,0}))/1440)</f>
        <v>0.5298611111111111</v>
      </c>
      <c r="G22" s="18">
        <f t="shared" si="3"/>
        <v>0.5297106481496788</v>
      </c>
      <c r="H22" s="20">
        <f>(WEEKDAY(A22,2)&lt;6)*("12:00"-MAX(MIN(MOD(A22,1),--"12:00"),--"8:00")+"17:00"-MAX(MIN(MOD(A22,1),--"17:00"),--"13:00"))+(WEEKDAY(B22,2)&lt;6)*(MAX(MIN(MOD(B22,1),--"12:00"),--"8:00")-"8:00"+MAX(MIN(MOD(B22,1),--"17:00"),--"13:00")-"13:00")+(_XLL.ЧИСТРАБДНИ(_XLL.РАБДЕНЬ(A22+1,-1),_XLL.РАБДЕНЬ(B22-1,1))-2)*"8:00"</f>
        <v>0.5297106481496787</v>
      </c>
    </row>
    <row r="23" spans="1:8" ht="15">
      <c r="A23" s="9">
        <v>41103.64461805556</v>
      </c>
      <c r="B23" s="9">
        <v>41107.538402777776</v>
      </c>
      <c r="C23" s="7">
        <f t="shared" si="0"/>
        <v>0.6437847222186974</v>
      </c>
      <c r="D23" s="7">
        <f t="shared" si="2"/>
        <v>0.6437847222186974</v>
      </c>
      <c r="E23" s="7">
        <f t="shared" si="1"/>
        <v>0.6437847222186974</v>
      </c>
      <c r="F23" s="16">
        <f>IF((B23-A23)*1440&lt;1,,SUMPRODUCT((WEEKDAY(A23+(ROW(A$1:INDEX(A:A,(B23-A23)*1440))-1)/1440,2)&lt;6)*LOOKUP(HOUR(A23+(ROW(A$1:INDEX(A:A,(B23-A23)*1440))-1)/1440),{0,8,12,13,17},{0,1,0,1,0}))/1440)</f>
        <v>0.5638888888888889</v>
      </c>
      <c r="G23" s="18">
        <f t="shared" si="3"/>
        <v>0.5637152777756759</v>
      </c>
      <c r="H23" s="20">
        <f>(WEEKDAY(A23,2)&lt;6)*("12:00"-MAX(MIN(MOD(A23,1),--"12:00"),--"8:00")+"17:00"-MAX(MIN(MOD(A23,1),--"17:00"),--"13:00"))+(WEEKDAY(B23,2)&lt;6)*(MAX(MIN(MOD(B23,1),--"12:00"),--"8:00")-"8:00"+MAX(MIN(MOD(B23,1),--"17:00"),--"13:00")-"13:00")+(_XLL.ЧИСТРАБДНИ(_XLL.РАБДЕНЬ(A23+1,-1),_XLL.РАБДЕНЬ(B23-1,1))-2)*"8:00"</f>
        <v>0.5637152777756758</v>
      </c>
    </row>
    <row r="24" spans="1:8" ht="15">
      <c r="A24" s="9">
        <v>41109.61366898148</v>
      </c>
      <c r="B24" s="9">
        <v>41113.62297453704</v>
      </c>
      <c r="C24" s="7">
        <f t="shared" si="0"/>
        <v>0.7593055555553292</v>
      </c>
      <c r="D24" s="7">
        <f t="shared" si="2"/>
        <v>0.7593055555553292</v>
      </c>
      <c r="E24" s="7">
        <f t="shared" si="1"/>
        <v>0.7593055555553292</v>
      </c>
      <c r="F24" s="16">
        <f>IF((B24-A24)*1440&lt;1,,SUMPRODUCT((WEEKDAY(A24+(ROW(A$1:INDEX(A:A,(B24-A24)*1440))-1)/1440,2)&lt;6)*LOOKUP(HOUR(A24+(ROW(A$1:INDEX(A:A,(B24-A24)*1440))-1)/1440),{0,8,12,13,17},{0,1,0,1,0}))/1440)</f>
        <v>0.6756944444444445</v>
      </c>
      <c r="G24" s="18">
        <f t="shared" si="3"/>
        <v>0.6759722222219959</v>
      </c>
      <c r="H24" s="20">
        <f>(WEEKDAY(A24,2)&lt;6)*("12:00"-MAX(MIN(MOD(A24,1),--"12:00"),--"8:00")+"17:00"-MAX(MIN(MOD(A24,1),--"17:00"),--"13:00"))+(WEEKDAY(B24,2)&lt;6)*(MAX(MIN(MOD(B24,1),--"12:00"),--"8:00")-"8:00"+MAX(MIN(MOD(B24,1),--"17:00"),--"13:00")-"13:00")+(_XLL.ЧИСТРАБДНИ(_XLL.РАБДЕНЬ(A24+1,-1),_XLL.РАБДЕНЬ(B24-1,1))-2)*"8:00"</f>
        <v>0.6759722222219959</v>
      </c>
    </row>
    <row r="25" spans="1:8" ht="15">
      <c r="A25" s="9">
        <v>41095.42314814815</v>
      </c>
      <c r="B25" s="9">
        <v>41099.61547453704</v>
      </c>
      <c r="C25" s="7">
        <f t="shared" si="0"/>
        <v>0.9423263888893416</v>
      </c>
      <c r="D25" s="7">
        <f t="shared" si="2"/>
        <v>0.9423263888893416</v>
      </c>
      <c r="E25" s="7">
        <f t="shared" si="1"/>
        <v>0.9423263888893416</v>
      </c>
      <c r="F25" s="16">
        <f>IF((B25-A25)*1440&lt;1,,SUMPRODUCT((WEEKDAY(A25+(ROW(A$1:INDEX(A:A,(B25-A25)*1440))-1)/1440,2)&lt;6)*LOOKUP(HOUR(A25+(ROW(A$1:INDEX(A:A,(B25-A25)*1440))-1)/1440),{0,8,12,13,17},{0,1,0,1,0}))/1440)</f>
        <v>0.8166666666666667</v>
      </c>
      <c r="G25" s="18">
        <f t="shared" si="3"/>
        <v>0.8173263888893417</v>
      </c>
      <c r="H25" s="20">
        <f>(WEEKDAY(A25,2)&lt;6)*("12:00"-MAX(MIN(MOD(A25,1),--"12:00"),--"8:00")+"17:00"-MAX(MIN(MOD(A25,1),--"17:00"),--"13:00"))+(WEEKDAY(B25,2)&lt;6)*(MAX(MIN(MOD(B25,1),--"12:00"),--"8:00")-"8:00"+MAX(MIN(MOD(B25,1),--"17:00"),--"13:00")-"13:00")+(_XLL.ЧИСТРАБДНИ(_XLL.РАБДЕНЬ(A25+1,-1),_XLL.РАБДЕНЬ(B25-1,1))-2)*"8:00"</f>
        <v>0.8173263888893418</v>
      </c>
    </row>
    <row r="26" spans="1:8" ht="15">
      <c r="A26" s="9">
        <v>41102.51005787037</v>
      </c>
      <c r="B26" s="9">
        <v>41106.709861111114</v>
      </c>
      <c r="C26" s="7">
        <f t="shared" si="0"/>
        <v>0.948275462964375</v>
      </c>
      <c r="D26" s="7">
        <f t="shared" si="2"/>
        <v>0.9482754629619499</v>
      </c>
      <c r="E26" s="7">
        <f t="shared" si="1"/>
        <v>0.9482754629619499</v>
      </c>
      <c r="F26" s="16">
        <f>IF((B26-A26)*1440&lt;1,,SUMPRODUCT((WEEKDAY(A26+(ROW(A$1:INDEX(A:A,(B26-A26)*1440))-1)/1440,2)&lt;6)*LOOKUP(HOUR(A26+(ROW(A$1:INDEX(A:A,(B26-A26)*1440))-1)/1440),{0,8,12,13,17},{0,1,0,1,0}))/1440)</f>
        <v>0.8333333333333334</v>
      </c>
      <c r="G26" s="18">
        <f t="shared" si="3"/>
        <v>0.8333333333333335</v>
      </c>
      <c r="H26" s="20">
        <f>(WEEKDAY(A26,2)&lt;6)*("12:00"-MAX(MIN(MOD(A26,1),--"12:00"),--"8:00")+"17:00"-MAX(MIN(MOD(A26,1),--"17:00"),--"13:00"))+(WEEKDAY(B26,2)&lt;6)*(MAX(MIN(MOD(B26,1),--"12:00"),--"8:00")-"8:00"+MAX(MIN(MOD(B26,1),--"17:00"),--"13:00")-"13:00")+(_XLL.ЧИСТРАБДНИ(_XLL.РАБДЕНЬ(A26+1,-1),_XLL.РАБДЕНЬ(B26-1,1))-2)*"8:00"</f>
        <v>0.8333333333333335</v>
      </c>
    </row>
    <row r="27" spans="1:8" ht="15">
      <c r="A27" s="9">
        <v>41096.69325231481</v>
      </c>
      <c r="B27" s="9">
        <v>41101.5024537037</v>
      </c>
      <c r="C27" s="7">
        <f t="shared" si="0"/>
        <v>0.9342013888890506</v>
      </c>
      <c r="D27" s="7">
        <f t="shared" si="2"/>
        <v>0.9342013888890508</v>
      </c>
      <c r="E27" s="7">
        <f t="shared" si="1"/>
        <v>0.9342013888890508</v>
      </c>
      <c r="F27" s="16">
        <f>IF((B27-A27)*1440&lt;1,,SUMPRODUCT((WEEKDAY(A27+(ROW(A$1:INDEX(A:A,(B27-A27)*1440))-1)/1440,2)&lt;6)*LOOKUP(HOUR(A27+(ROW(A$1:INDEX(A:A,(B27-A27)*1440))-1)/1440),{0,8,12,13,17},{0,1,0,1,0}))/1440)</f>
        <v>0.8486111111111111</v>
      </c>
      <c r="G27" s="18">
        <f t="shared" si="3"/>
        <v>0.8484143518532317</v>
      </c>
      <c r="H27" s="20">
        <f>(WEEKDAY(A27,2)&lt;6)*("12:00"-MAX(MIN(MOD(A27,1),--"12:00"),--"8:00")+"17:00"-MAX(MIN(MOD(A27,1),--"17:00"),--"13:00"))+(WEEKDAY(B27,2)&lt;6)*(MAX(MIN(MOD(B27,1),--"12:00"),--"8:00")-"8:00"+MAX(MIN(MOD(B27,1),--"17:00"),--"13:00")-"13:00")+(_XLL.ЧИСТРАБДНИ(_XLL.РАБДЕНЬ(A27+1,-1),_XLL.РАБДЕНЬ(B27-1,1))-2)*"8:00"</f>
        <v>0.8484143518532316</v>
      </c>
    </row>
    <row r="28" spans="1:8" ht="15">
      <c r="A28" s="9">
        <v>41109.58206018519</v>
      </c>
      <c r="B28" s="9">
        <v>41114.576944444445</v>
      </c>
      <c r="C28" s="7">
        <f t="shared" si="0"/>
        <v>1.1198842592566507</v>
      </c>
      <c r="D28" s="7">
        <f t="shared" si="2"/>
        <v>1.119884259256651</v>
      </c>
      <c r="E28" s="7">
        <f t="shared" si="1"/>
        <v>1.119884259256651</v>
      </c>
      <c r="F28" s="16">
        <f>IF((B28-A28)*1440&lt;1,,SUMPRODUCT((WEEKDAY(A28+(ROW(A$1:INDEX(A:A,(B28-A28)*1440))-1)/1440,2)&lt;6)*LOOKUP(HOUR(A28+(ROW(A$1:INDEX(A:A,(B28-A28)*1440))-1)/1440),{0,8,12,13,17},{0,1,0,1,0}))/1440)</f>
        <v>0.9944444444444445</v>
      </c>
      <c r="G28" s="18">
        <f t="shared" si="3"/>
        <v>0.9948842592566507</v>
      </c>
      <c r="H28" s="20">
        <f>(WEEKDAY(A28,2)&lt;6)*("12:00"-MAX(MIN(MOD(A28,1),--"12:00"),--"8:00")+"17:00"-MAX(MIN(MOD(A28,1),--"17:00"),--"13:00"))+(WEEKDAY(B28,2)&lt;6)*(MAX(MIN(MOD(B28,1),--"12:00"),--"8:00")-"8:00"+MAX(MIN(MOD(B28,1),--"17:00"),--"13:00")-"13:00")+(_XLL.ЧИСТРАБДНИ(_XLL.РАБДЕНЬ(A28+1,-1),_XLL.РАБДЕНЬ(B28-1,1))-2)*"8:00"</f>
        <v>0.9948842592566508</v>
      </c>
    </row>
    <row r="29" spans="1:8" ht="15">
      <c r="A29" s="9">
        <v>41103.45585648148</v>
      </c>
      <c r="B29" s="9">
        <v>41108.571863425925</v>
      </c>
      <c r="C29" s="7">
        <f t="shared" si="0"/>
        <v>1.2410069444449618</v>
      </c>
      <c r="D29" s="7">
        <f t="shared" si="2"/>
        <v>1.241006944444962</v>
      </c>
      <c r="E29" s="7">
        <f t="shared" si="1"/>
        <v>1.241006944444962</v>
      </c>
      <c r="F29" s="16">
        <f>IF((B29-A29)*1440&lt;1,,SUMPRODUCT((WEEKDAY(A29+(ROW(A$1:INDEX(A:A,(B29-A29)*1440))-1)/1440,2)&lt;6)*LOOKUP(HOUR(A29+(ROW(A$1:INDEX(A:A,(B29-A29)*1440))-1)/1440),{0,8,12,13,17},{0,1,0,1,0}))/1440)</f>
        <v>1.0743055555555556</v>
      </c>
      <c r="G29" s="18">
        <f t="shared" si="3"/>
        <v>1.0743402777782953</v>
      </c>
      <c r="H29" s="20">
        <f>(WEEKDAY(A29,2)&lt;6)*("12:00"-MAX(MIN(MOD(A29,1),--"12:00"),--"8:00")+"17:00"-MAX(MIN(MOD(A29,1),--"17:00"),--"13:00"))+(WEEKDAY(B29,2)&lt;6)*(MAX(MIN(MOD(B29,1),--"12:00"),--"8:00")-"8:00"+MAX(MIN(MOD(B29,1),--"17:00"),--"13:00")-"13:00")+(_XLL.ЧИСТРАБДНИ(_XLL.РАБДЕНЬ(A29+1,-1),_XLL.РАБДЕНЬ(B29-1,1))-2)*"8:00"</f>
        <v>1.0743402777782953</v>
      </c>
    </row>
    <row r="30" spans="1:8" ht="15">
      <c r="A30" s="9">
        <v>41103.39144675926</v>
      </c>
      <c r="B30" s="9">
        <v>41108.70214120371</v>
      </c>
      <c r="C30" s="7">
        <f t="shared" si="0"/>
        <v>1.4356944444443798</v>
      </c>
      <c r="D30" s="7">
        <f t="shared" si="2"/>
        <v>1.43569444444438</v>
      </c>
      <c r="E30" s="7">
        <f t="shared" si="1"/>
        <v>1.43569444444438</v>
      </c>
      <c r="F30" s="16">
        <f>IF((B30-A30)*1440&lt;1,,SUMPRODUCT((WEEKDAY(A30+(ROW(A$1:INDEX(A:A,(B30-A30)*1440))-1)/1440,2)&lt;6)*LOOKUP(HOUR(A30+(ROW(A$1:INDEX(A:A,(B30-A30)*1440))-1)/1440),{0,8,12,13,17},{0,1,0,1,0}))/1440)</f>
        <v>1.26875</v>
      </c>
      <c r="G30" s="18">
        <f t="shared" si="3"/>
        <v>1.2690277777777133</v>
      </c>
      <c r="H30" s="20">
        <f>(WEEKDAY(A30,2)&lt;6)*("12:00"-MAX(MIN(MOD(A30,1),--"12:00"),--"8:00")+"17:00"-MAX(MIN(MOD(A30,1),--"17:00"),--"13:00"))+(WEEKDAY(B30,2)&lt;6)*(MAX(MIN(MOD(B30,1),--"12:00"),--"8:00")-"8:00"+MAX(MIN(MOD(B30,1),--"17:00"),--"13:00")-"13:00")+(_XLL.ЧИСТРАБДНИ(_XLL.РАБДЕНЬ(A30+1,-1),_XLL.РАБДЕНЬ(B30-1,1))-2)*"8:00"</f>
        <v>1.2690277777777133</v>
      </c>
    </row>
    <row r="31" spans="1:8" ht="15">
      <c r="A31" s="9">
        <v>41087.65282407407</v>
      </c>
      <c r="B31" s="9">
        <v>41093.45625</v>
      </c>
      <c r="C31" s="7">
        <f t="shared" si="0"/>
        <v>1.3034259259293322</v>
      </c>
      <c r="D31" s="7">
        <f t="shared" si="2"/>
        <v>1.3034259259293324</v>
      </c>
      <c r="E31" s="7">
        <f t="shared" si="1"/>
        <v>1.3034259259293324</v>
      </c>
      <c r="F31" s="16">
        <f>IF((B31-A31)*1440&lt;1,,SUMPRODUCT((WEEKDAY(A31+(ROW(A$1:INDEX(A:A,(B31-A31)*1440))-1)/1440,2)&lt;6)*LOOKUP(HOUR(A31+(ROW(A$1:INDEX(A:A,(B31-A31)*1440))-1)/1440),{0,8,12,13,17},{0,1,0,1,0}))/1440)</f>
        <v>1.1777777777777778</v>
      </c>
      <c r="G31" s="18">
        <f t="shared" si="3"/>
        <v>1.1784259259293322</v>
      </c>
      <c r="H31" s="20">
        <f>(WEEKDAY(A31,2)&lt;6)*("12:00"-MAX(MIN(MOD(A31,1),--"12:00"),--"8:00")+"17:00"-MAX(MIN(MOD(A31,1),--"17:00"),--"13:00"))+(WEEKDAY(B31,2)&lt;6)*(MAX(MIN(MOD(B31,1),--"12:00"),--"8:00")-"8:00"+MAX(MIN(MOD(B31,1),--"17:00"),--"13:00")-"13:00")+(_XLL.ЧИСТРАБДНИ(_XLL.РАБДЕНЬ(A31+1,-1),_XLL.РАБДЕНЬ(B31-1,1))-2)*"8:00"</f>
        <v>1.1784259259293322</v>
      </c>
    </row>
    <row r="32" spans="1:8" ht="15">
      <c r="A32" s="9">
        <v>41109.42101851852</v>
      </c>
      <c r="B32" s="9">
        <v>41115.338125</v>
      </c>
      <c r="C32" s="7">
        <f t="shared" si="0"/>
        <v>1.4171064814800047</v>
      </c>
      <c r="D32" s="7">
        <f t="shared" si="2"/>
        <v>1.417106481480005</v>
      </c>
      <c r="E32" s="7">
        <f t="shared" si="1"/>
        <v>1.417106481480005</v>
      </c>
      <c r="F32" s="16">
        <f>IF((B32-A32)*1440&lt;1,,SUMPRODUCT((WEEKDAY(A32+(ROW(A$1:INDEX(A:A,(B32-A32)*1440))-1)/1440,2)&lt;6)*LOOKUP(HOUR(A32+(ROW(A$1:INDEX(A:A,(B32-A32)*1440))-1)/1440),{0,8,12,13,17},{0,1,0,1,0}))/1440)</f>
        <v>1.25</v>
      </c>
      <c r="G32" s="18">
        <f t="shared" si="3"/>
        <v>1.2504398148133382</v>
      </c>
      <c r="H32" s="20">
        <f>(WEEKDAY(A32,2)&lt;6)*("12:00"-MAX(MIN(MOD(A32,1),--"12:00"),--"8:00")+"17:00"-MAX(MIN(MOD(A32,1),--"17:00"),--"13:00"))+(WEEKDAY(B32,2)&lt;6)*(MAX(MIN(MOD(B32,1),--"12:00"),--"8:00")-"8:00"+MAX(MIN(MOD(B32,1),--"17:00"),--"13:00")-"13:00")+(_XLL.ЧИСТРАБДНИ(_XLL.РАБДЕНЬ(A32+1,-1),_XLL.РАБДЕНЬ(B32-1,1))-2)*"8:00"</f>
        <v>1.2504398148133382</v>
      </c>
    </row>
    <row r="33" spans="1:8" ht="15">
      <c r="A33" s="9">
        <v>41093.65708333333</v>
      </c>
      <c r="B33" s="9">
        <v>41099.6177662037</v>
      </c>
      <c r="C33" s="7">
        <f t="shared" si="0"/>
        <v>1.4606828703690553</v>
      </c>
      <c r="D33" s="7">
        <f t="shared" si="2"/>
        <v>1.4606828703690553</v>
      </c>
      <c r="E33" s="7">
        <f t="shared" si="1"/>
        <v>1.4606828703690553</v>
      </c>
      <c r="F33" s="16">
        <f>IF((B33-A33)*1440&lt;1,,SUMPRODUCT((WEEKDAY(A33+(ROW(A$1:INDEX(A:A,(B33-A33)*1440))-1)/1440,2)&lt;6)*LOOKUP(HOUR(A33+(ROW(A$1:INDEX(A:A,(B33-A33)*1440))-1)/1440),{0,8,12,13,17},{0,1,0,1,0}))/1440)</f>
        <v>1.29375</v>
      </c>
      <c r="G33" s="18">
        <f t="shared" si="3"/>
        <v>1.2940162037023888</v>
      </c>
      <c r="H33" s="20">
        <f>(WEEKDAY(A33,2)&lt;6)*("12:00"-MAX(MIN(MOD(A33,1),--"12:00"),--"8:00")+"17:00"-MAX(MIN(MOD(A33,1),--"17:00"),--"13:00"))+(WEEKDAY(B33,2)&lt;6)*(MAX(MIN(MOD(B33,1),--"12:00"),--"8:00")-"8:00"+MAX(MIN(MOD(B33,1),--"17:00"),--"13:00")-"13:00")+(_XLL.ЧИСТРАБДНИ(_XLL.РАБДЕНЬ(A33+1,-1),_XLL.РАБДЕНЬ(B33-1,1))-2)*"8:00"</f>
        <v>1.2940162037023888</v>
      </c>
    </row>
    <row r="34" spans="1:8" ht="15">
      <c r="A34" s="14">
        <v>41089.478472222225</v>
      </c>
      <c r="B34" s="14">
        <v>41095.49304398148</v>
      </c>
      <c r="C34" s="7">
        <f t="shared" si="0"/>
        <v>1.5145717592531582</v>
      </c>
      <c r="D34" s="7">
        <f t="shared" si="2"/>
        <v>1.5145717592531585</v>
      </c>
      <c r="E34" s="7">
        <f t="shared" si="1"/>
        <v>1.5145717592531585</v>
      </c>
      <c r="F34" s="16">
        <f>IF((B34-A34)*1440&lt;1,,SUMPRODUCT((WEEKDAY(A34+(ROW(A$1:INDEX(A:A,(B34-A34)*1440))-1)/1440,2)&lt;6)*LOOKUP(HOUR(A34+(ROW(A$1:INDEX(A:A,(B34-A34)*1440))-1)/1440),{0,8,12,13,17},{0,1,0,1,0}))/1440)</f>
        <v>1.3472222222222223</v>
      </c>
      <c r="G34" s="18">
        <f t="shared" si="3"/>
        <v>1.3479050925864917</v>
      </c>
      <c r="H34" s="20">
        <f>(WEEKDAY(A34,2)&lt;6)*("12:00"-MAX(MIN(MOD(A34,1),--"12:00"),--"8:00")+"17:00"-MAX(MIN(MOD(A34,1),--"17:00"),--"13:00"))+(WEEKDAY(B34,2)&lt;6)*(MAX(MIN(MOD(B34,1),--"12:00"),--"8:00")-"8:00"+MAX(MIN(MOD(B34,1),--"17:00"),--"13:00")-"13:00")+(_XLL.ЧИСТРАБДНИ(_XLL.РАБДЕНЬ(A34+1,-1),_XLL.РАБДЕНЬ(B34-1,1))-2)*"8:00"</f>
        <v>1.3479050925864917</v>
      </c>
    </row>
    <row r="35" spans="1:8" ht="15">
      <c r="A35" s="9">
        <v>41089.47960648148</v>
      </c>
      <c r="B35" s="9">
        <v>41095.4946875</v>
      </c>
      <c r="C35" s="7">
        <f t="shared" si="0"/>
        <v>1.5150810185223236</v>
      </c>
      <c r="D35" s="7">
        <f t="shared" si="2"/>
        <v>1.5150810185223238</v>
      </c>
      <c r="E35" s="7">
        <f t="shared" si="1"/>
        <v>1.5150810185223238</v>
      </c>
      <c r="F35" s="16">
        <f>IF((B35-A35)*1440&lt;1,,SUMPRODUCT((WEEKDAY(A35+(ROW(A$1:INDEX(A:A,(B35-A35)*1440))-1)/1440,2)&lt;6)*LOOKUP(HOUR(A35+(ROW(A$1:INDEX(A:A,(B35-A35)*1440))-1)/1440),{0,8,12,13,17},{0,1,0,1,0}))/1440)</f>
        <v>1.3479166666666667</v>
      </c>
      <c r="G35" s="18">
        <f t="shared" si="3"/>
        <v>1.348414351855657</v>
      </c>
      <c r="H35" s="20">
        <f>(WEEKDAY(A35,2)&lt;6)*("12:00"-MAX(MIN(MOD(A35,1),--"12:00"),--"8:00")+"17:00"-MAX(MIN(MOD(A35,1),--"17:00"),--"13:00"))+(WEEKDAY(B35,2)&lt;6)*(MAX(MIN(MOD(B35,1),--"12:00"),--"8:00")-"8:00"+MAX(MIN(MOD(B35,1),--"17:00"),--"13:00")-"13:00")+(_XLL.ЧИСТРАБДНИ(_XLL.РАБДЕНЬ(A35+1,-1),_XLL.РАБДЕНЬ(B35-1,1))-2)*"8:00"</f>
        <v>1.348414351855657</v>
      </c>
    </row>
    <row r="36" spans="1:8" ht="15">
      <c r="A36" s="9">
        <v>41102.66552083333</v>
      </c>
      <c r="B36" s="9">
        <v>41109.41577546296</v>
      </c>
      <c r="C36" s="7">
        <f t="shared" si="0"/>
        <v>1.6252546296309447</v>
      </c>
      <c r="D36" s="7">
        <f t="shared" si="2"/>
        <v>1.6252546296309447</v>
      </c>
      <c r="E36" s="7">
        <f t="shared" si="1"/>
        <v>1.6252546296309447</v>
      </c>
      <c r="F36" s="16">
        <f>IF((B36-A36)*1440&lt;1,,SUMPRODUCT((WEEKDAY(A36+(ROW(A$1:INDEX(A:A,(B36-A36)*1440))-1)/1440,2)&lt;6)*LOOKUP(HOUR(A36+(ROW(A$1:INDEX(A:A,(B36-A36)*1440))-1)/1440),{0,8,12,13,17},{0,1,0,1,0}))/1440)</f>
        <v>1.4583333333333333</v>
      </c>
      <c r="G36" s="18">
        <f t="shared" si="3"/>
        <v>1.458587962964278</v>
      </c>
      <c r="H36" s="20">
        <f>(WEEKDAY(A36,2)&lt;6)*("12:00"-MAX(MIN(MOD(A36,1),--"12:00"),--"8:00")+"17:00"-MAX(MIN(MOD(A36,1),--"17:00"),--"13:00"))+(WEEKDAY(B36,2)&lt;6)*(MAX(MIN(MOD(B36,1),--"12:00"),--"8:00")-"8:00"+MAX(MIN(MOD(B36,1),--"17:00"),--"13:00")-"13:00")+(_XLL.ЧИСТРАБДНИ(_XLL.РАБДЕНЬ(A36+1,-1),_XLL.РАБДЕНЬ(B36-1,1))-2)*"8:00"</f>
        <v>1.458587962964278</v>
      </c>
    </row>
    <row r="37" spans="1:8" ht="15">
      <c r="A37" s="9">
        <v>41112.7684375</v>
      </c>
      <c r="B37" s="9">
        <v>41117.52332175926</v>
      </c>
      <c r="C37" s="7">
        <f t="shared" si="0"/>
        <v>1.3149884259255487</v>
      </c>
      <c r="D37" s="7">
        <f t="shared" si="2"/>
        <v>1.3149884259279738</v>
      </c>
      <c r="E37" s="7">
        <f t="shared" si="1"/>
        <v>1.689988425927974</v>
      </c>
      <c r="F37" s="16">
        <f>IF((B37-A37)*1440&lt;1,,SUMPRODUCT((WEEKDAY(A37+(ROW(A$1:INDEX(A:A,(B37-A37)*1440))-1)/1440,2)&lt;6)*LOOKUP(HOUR(A37+(ROW(A$1:INDEX(A:A,(B37-A37)*1440))-1)/1440),{0,8,12,13,17},{0,1,0,1,0}))/1440)</f>
        <v>1.5</v>
      </c>
      <c r="G37" s="18">
        <f t="shared" si="3"/>
        <v>1.5</v>
      </c>
      <c r="H37" s="20">
        <f>(WEEKDAY(A37,2)&lt;6)*("12:00"-MAX(MIN(MOD(A37,1),--"12:00"),--"8:00")+"17:00"-MAX(MIN(MOD(A37,1),--"17:00"),--"13:00"))+(WEEKDAY(B37,2)&lt;6)*(MAX(MIN(MOD(B37,1),--"12:00"),--"8:00")-"8:00"+MAX(MIN(MOD(B37,1),--"17:00"),--"13:00")-"13:00")+(_XLL.ЧИСТРАБДНИ(_XLL.РАБДЕНЬ(A37+1,-1),_XLL.РАБДЕНЬ(B37-1,1))-2)*"8:00"</f>
        <v>1.5</v>
      </c>
    </row>
    <row r="38" spans="1:8" ht="15">
      <c r="A38" s="9">
        <v>41102.6462962963</v>
      </c>
      <c r="B38" s="9">
        <v>41110.40431712963</v>
      </c>
      <c r="C38" s="7">
        <f t="shared" si="0"/>
        <v>2.008020833331102</v>
      </c>
      <c r="D38" s="7">
        <f t="shared" si="2"/>
        <v>2.0080208333311025</v>
      </c>
      <c r="E38" s="7">
        <f t="shared" si="1"/>
        <v>2.0080208333311025</v>
      </c>
      <c r="F38" s="16">
        <f>IF((B38-A38)*1440&lt;1,,SUMPRODUCT((WEEKDAY(A38+(ROW(A$1:INDEX(A:A,(B38-A38)*1440))-1)/1440,2)&lt;6)*LOOKUP(HOUR(A38+(ROW(A$1:INDEX(A:A,(B38-A38)*1440))-1)/1440),{0,8,12,13,17},{0,1,0,1,0}))/1440)</f>
        <v>1.7993055555555555</v>
      </c>
      <c r="G38" s="18">
        <f t="shared" si="3"/>
        <v>1.7996874999977688</v>
      </c>
      <c r="H38" s="20">
        <f>(WEEKDAY(A38,2)&lt;6)*("12:00"-MAX(MIN(MOD(A38,1),--"12:00"),--"8:00")+"17:00"-MAX(MIN(MOD(A38,1),--"17:00"),--"13:00"))+(WEEKDAY(B38,2)&lt;6)*(MAX(MIN(MOD(B38,1),--"12:00"),--"8:00")-"8:00"+MAX(MIN(MOD(B38,1),--"17:00"),--"13:00")-"13:00")+(_XLL.ЧИСТРАБДНИ(_XLL.РАБДЕНЬ(A38+1,-1),_XLL.РАБДЕНЬ(B38-1,1))-2)*"8:00"</f>
        <v>1.7996874999977686</v>
      </c>
    </row>
    <row r="39" spans="1:8" ht="15">
      <c r="A39" s="9">
        <v>41096.53943287037</v>
      </c>
      <c r="B39" s="9">
        <v>41106.710648148146</v>
      </c>
      <c r="C39" s="7">
        <f t="shared" si="0"/>
        <v>2.4189004629661213</v>
      </c>
      <c r="D39" s="7">
        <f t="shared" si="2"/>
        <v>2.4189004629636965</v>
      </c>
      <c r="E39" s="7">
        <f t="shared" si="1"/>
        <v>2.4189004629636965</v>
      </c>
      <c r="F39" s="16">
        <f>IF((B39-A39)*1440&lt;1,,SUMPRODUCT((WEEKDAY(A39+(ROW(A$1:INDEX(A:A,(B39-A39)*1440))-1)/1440,2)&lt;6)*LOOKUP(HOUR(A39+(ROW(A$1:INDEX(A:A,(B39-A39)*1440))-1)/1440),{0,8,12,13,17},{0,1,0,1,0}))/1440)</f>
        <v>2.1666666666666665</v>
      </c>
      <c r="G39" s="18">
        <f t="shared" si="3"/>
        <v>2.166666666666667</v>
      </c>
      <c r="H39" s="20">
        <f>(WEEKDAY(A39,2)&lt;6)*("12:00"-MAX(MIN(MOD(A39,1),--"12:00"),--"8:00")+"17:00"-MAX(MIN(MOD(A39,1),--"17:00"),--"13:00"))+(WEEKDAY(B39,2)&lt;6)*(MAX(MIN(MOD(B39,1),--"12:00"),--"8:00")-"8:00"+MAX(MIN(MOD(B39,1),--"17:00"),--"13:00")-"13:00")+(_XLL.ЧИСТРАБДНИ(_XLL.РАБДЕНЬ(A39+1,-1),_XLL.РАБДЕНЬ(B39-1,1))-2)*"8:00"</f>
        <v>2.1666666666666665</v>
      </c>
    </row>
    <row r="40" spans="1:8" ht="15">
      <c r="A40" s="9">
        <v>41103.729317129626</v>
      </c>
      <c r="B40" s="13">
        <v>41116.37877314815</v>
      </c>
      <c r="C40" s="7">
        <f t="shared" si="0"/>
        <v>3.045439814814017</v>
      </c>
      <c r="D40" s="7">
        <f t="shared" si="2"/>
        <v>3.0454398148164428</v>
      </c>
      <c r="E40" s="7">
        <f t="shared" si="1"/>
        <v>3.0454398148164428</v>
      </c>
      <c r="F40" s="16">
        <f>IF((B40-A40)*1440&lt;1,,SUMPRODUCT((WEEKDAY(A40+(ROW(A$1:INDEX(A:A,(B40-A40)*1440))-1)/1440,2)&lt;6)*LOOKUP(HOUR(A40+(ROW(A$1:INDEX(A:A,(B40-A40)*1440))-1)/1440),{0,8,12,13,17},{0,1,0,1,0}))/1440)</f>
        <v>2.7118055555555554</v>
      </c>
      <c r="G40" s="18">
        <f t="shared" si="3"/>
        <v>2.712106481483109</v>
      </c>
      <c r="H40" s="20">
        <f>(WEEKDAY(A40,2)&lt;6)*("12:00"-MAX(MIN(MOD(A40,1),--"12:00"),--"8:00")+"17:00"-MAX(MIN(MOD(A40,1),--"17:00"),--"13:00"))+(WEEKDAY(B40,2)&lt;6)*(MAX(MIN(MOD(B40,1),--"12:00"),--"8:00")-"8:00"+MAX(MIN(MOD(B40,1),--"17:00"),--"13:00")-"13:00")+(_XLL.ЧИСТРАБДНИ(_XLL.РАБДЕНЬ(A40+1,-1),_XLL.РАБДЕНЬ(B40-1,1))-2)*"8:00"</f>
        <v>2.712106481483109</v>
      </c>
    </row>
    <row r="41" spans="1:8" ht="15">
      <c r="A41" s="9">
        <v>41109.42465277778</v>
      </c>
      <c r="B41" s="9">
        <v>41120.37342592593</v>
      </c>
      <c r="C41" s="7">
        <f t="shared" si="0"/>
        <v>2.5737731481494848</v>
      </c>
      <c r="D41" s="7">
        <f t="shared" si="2"/>
        <v>2.573773148149485</v>
      </c>
      <c r="E41" s="7">
        <f t="shared" si="1"/>
        <v>2.573773148149485</v>
      </c>
      <c r="F41" s="16">
        <f>IF((B41-A41)*1440&lt;1,,SUMPRODUCT((WEEKDAY(A41+(ROW(A$1:INDEX(A:A,(B41-A41)*1440))-1)/1440,2)&lt;6)*LOOKUP(HOUR(A41+(ROW(A$1:INDEX(A:A,(B41-A41)*1440))-1)/1440),{0,8,12,13,17},{0,1,0,1,0}))/1440)</f>
        <v>2.2819444444444446</v>
      </c>
      <c r="G41" s="18">
        <f t="shared" si="3"/>
        <v>2.2821064814828182</v>
      </c>
      <c r="H41" s="20">
        <f>(WEEKDAY(A41,2)&lt;6)*("12:00"-MAX(MIN(MOD(A41,1),--"12:00"),--"8:00")+"17:00"-MAX(MIN(MOD(A41,1),--"17:00"),--"13:00"))+(WEEKDAY(B41,2)&lt;6)*(MAX(MIN(MOD(B41,1),--"12:00"),--"8:00")-"8:00"+MAX(MIN(MOD(B41,1),--"17:00"),--"13:00")-"13:00")+(_XLL.ЧИСТРАБДНИ(_XLL.РАБДЕНЬ(A41+1,-1),_XLL.РАБДЕНЬ(B41-1,1))-2)*"8:00"</f>
        <v>2.2821064814828182</v>
      </c>
    </row>
    <row r="42" spans="1:8" ht="15">
      <c r="A42" s="9">
        <v>41094.44226851852</v>
      </c>
      <c r="B42" s="9">
        <v>41106.56480324074</v>
      </c>
      <c r="C42" s="7">
        <f t="shared" si="0"/>
        <v>3.1225347222207347</v>
      </c>
      <c r="D42" s="7">
        <f t="shared" si="2"/>
        <v>3.122534722220735</v>
      </c>
      <c r="E42" s="7">
        <f t="shared" si="1"/>
        <v>3.122534722220735</v>
      </c>
      <c r="F42" s="16">
        <f>IF((B42-A42)*1440&lt;1,,SUMPRODUCT((WEEKDAY(A42+(ROW(A$1:INDEX(A:A,(B42-A42)*1440))-1)/1440,2)&lt;6)*LOOKUP(HOUR(A42+(ROW(A$1:INDEX(A:A,(B42-A42)*1440))-1)/1440),{0,8,12,13,17},{0,1,0,1,0}))/1440)</f>
        <v>2.7472222222222222</v>
      </c>
      <c r="G42" s="18">
        <f t="shared" si="3"/>
        <v>2.747534722220735</v>
      </c>
      <c r="H42" s="20">
        <f>(WEEKDAY(A42,2)&lt;6)*("12:00"-MAX(MIN(MOD(A42,1),--"12:00"),--"8:00")+"17:00"-MAX(MIN(MOD(A42,1),--"17:00"),--"13:00"))+(WEEKDAY(B42,2)&lt;6)*(MAX(MIN(MOD(B42,1),--"12:00"),--"8:00")-"8:00"+MAX(MIN(MOD(B42,1),--"17:00"),--"13:00")-"13:00")+(_XLL.ЧИСТРАБДНИ(_XLL.РАБДЕНЬ(A42+1,-1),_XLL.РАБДЕНЬ(B42-1,1))-2)*"8:00"</f>
        <v>2.7475347222207347</v>
      </c>
    </row>
    <row r="43" spans="1:8" ht="15">
      <c r="A43" s="9">
        <v>41094.35901620371</v>
      </c>
      <c r="B43" s="9">
        <v>41106.655381944445</v>
      </c>
      <c r="C43" s="7">
        <f t="shared" si="0"/>
        <v>3.2963657407381106</v>
      </c>
      <c r="D43" s="7">
        <f t="shared" si="2"/>
        <v>3.296365740738111</v>
      </c>
      <c r="E43" s="7">
        <f t="shared" si="1"/>
        <v>3.296365740738111</v>
      </c>
      <c r="F43" s="16">
        <f>IF((B43-A43)*1440&lt;1,,SUMPRODUCT((WEEKDAY(A43+(ROW(A$1:INDEX(A:A,(B43-A43)*1440))-1)/1440,2)&lt;6)*LOOKUP(HOUR(A43+(ROW(A$1:INDEX(A:A,(B43-A43)*1440))-1)/1440),{0,8,12,13,17},{0,1,0,1,0}))/1440)</f>
        <v>2.9208333333333334</v>
      </c>
      <c r="G43" s="18">
        <f t="shared" si="3"/>
        <v>2.9213657407381106</v>
      </c>
      <c r="H43" s="20">
        <f>(WEEKDAY(A43,2)&lt;6)*("12:00"-MAX(MIN(MOD(A43,1),--"12:00"),--"8:00")+"17:00"-MAX(MIN(MOD(A43,1),--"17:00"),--"13:00"))+(WEEKDAY(B43,2)&lt;6)*(MAX(MIN(MOD(B43,1),--"12:00"),--"8:00")-"8:00"+MAX(MIN(MOD(B43,1),--"17:00"),--"13:00")-"13:00")+(_XLL.ЧИСТРАБДНИ(_XLL.РАБДЕНЬ(A43+1,-1),_XLL.РАБДЕНЬ(B43-1,1))-2)*"8:00"</f>
        <v>2.9213657407381106</v>
      </c>
    </row>
    <row r="44" spans="1:8" ht="15">
      <c r="A44" s="9">
        <v>41101.34994212963</v>
      </c>
      <c r="B44" s="9">
        <v>41116.48082175926</v>
      </c>
      <c r="C44" s="7">
        <f t="shared" si="0"/>
        <v>4.255879629628907</v>
      </c>
      <c r="D44" s="7">
        <f t="shared" si="2"/>
        <v>4.255879629628908</v>
      </c>
      <c r="E44" s="7">
        <f t="shared" si="1"/>
        <v>4.255879629628908</v>
      </c>
      <c r="F44" s="16">
        <f>IF((B44-A44)*1440&lt;1,,SUMPRODUCT((WEEKDAY(A44+(ROW(A$1:INDEX(A:A,(B44-A44)*1440))-1)/1440,2)&lt;6)*LOOKUP(HOUR(A44+(ROW(A$1:INDEX(A:A,(B44-A44)*1440))-1)/1440),{0,8,12,13,17},{0,1,0,1,0}))/1440)</f>
        <v>3.797222222222222</v>
      </c>
      <c r="G44" s="18">
        <f t="shared" si="3"/>
        <v>3.7975462962955744</v>
      </c>
      <c r="H44" s="20">
        <f>(WEEKDAY(A44,2)&lt;6)*("12:00"-MAX(MIN(MOD(A44,1),--"12:00"),--"8:00")+"17:00"-MAX(MIN(MOD(A44,1),--"17:00"),--"13:00"))+(WEEKDAY(B44,2)&lt;6)*(MAX(MIN(MOD(B44,1),--"12:00"),--"8:00")-"8:00"+MAX(MIN(MOD(B44,1),--"17:00"),--"13:00")-"13:00")+(_XLL.ЧИСТРАБДНИ(_XLL.РАБДЕНЬ(A44+1,-1),_XLL.РАБДЕНЬ(B44-1,1))-2)*"8:00"</f>
        <v>3.797546296295574</v>
      </c>
    </row>
    <row r="45" spans="1:8" ht="15">
      <c r="A45" s="9">
        <v>41087.61318287037</v>
      </c>
      <c r="B45" s="9">
        <v>41107.35791666667</v>
      </c>
      <c r="C45" s="7">
        <f t="shared" si="0"/>
        <v>4.994733796294895</v>
      </c>
      <c r="D45" s="7">
        <f t="shared" si="2"/>
        <v>4.994733796294896</v>
      </c>
      <c r="E45" s="7">
        <f t="shared" si="1"/>
        <v>4.994733796294896</v>
      </c>
      <c r="F45" s="16">
        <f>IF((B45-A45)*1440&lt;1,,SUMPRODUCT((WEEKDAY(A45+(ROW(A$1:INDEX(A:A,(B45-A45)*1440))-1)/1440,2)&lt;6)*LOOKUP(HOUR(A45+(ROW(A$1:INDEX(A:A,(B45-A45)*1440))-1)/1440),{0,8,12,13,17},{0,1,0,1,0}))/1440)</f>
        <v>4.4527777777777775</v>
      </c>
      <c r="G45" s="18">
        <f t="shared" si="3"/>
        <v>4.453067129628228</v>
      </c>
      <c r="H45" s="20">
        <f>(WEEKDAY(A45,2)&lt;6)*("12:00"-MAX(MIN(MOD(A45,1),--"12:00"),--"8:00")+"17:00"-MAX(MIN(MOD(A45,1),--"17:00"),--"13:00"))+(WEEKDAY(B45,2)&lt;6)*(MAX(MIN(MOD(B45,1),--"12:00"),--"8:00")-"8:00"+MAX(MIN(MOD(B45,1),--"17:00"),--"13:00")-"13:00")+(_XLL.ЧИСТРАБДНИ(_XLL.РАБДЕНЬ(A45+1,-1),_XLL.РАБДЕНЬ(B45-1,1))-2)*"8:00"</f>
        <v>4.453067129628228</v>
      </c>
    </row>
  </sheetData>
  <sheetProtection/>
  <conditionalFormatting sqref="A1">
    <cfRule type="containsText" priority="1" dxfId="0" operator="containsText" stopIfTrue="1" text="не выполнено">
      <formula>NOT(ISERROR(SEARCH("не выполнено",A1)))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Глахов Александр Александрович</dc:creator>
  <cp:keywords/>
  <dc:description/>
  <cp:lastModifiedBy>Admin</cp:lastModifiedBy>
  <dcterms:created xsi:type="dcterms:W3CDTF">2012-08-03T07:45:21Z</dcterms:created>
  <dcterms:modified xsi:type="dcterms:W3CDTF">2012-08-04T04:53:16Z</dcterms:modified>
  <cp:category/>
  <cp:version/>
  <cp:contentType/>
  <cp:contentStatus/>
</cp:coreProperties>
</file>