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hidePivotFieldList="1" defaultThemeVersion="124226"/>
  <bookViews>
    <workbookView xWindow="240" yWindow="45" windowWidth="19440" windowHeight="7995" tabRatio="923"/>
  </bookViews>
  <sheets>
    <sheet name="Спецификация" sheetId="242" r:id="rId1"/>
    <sheet name="Профиль" sheetId="132" r:id="rId2"/>
  </sheets>
  <externalReferences>
    <externalReference r:id="rId3"/>
  </externalReferences>
  <definedNames>
    <definedName name="_xlnm._FilterDatabase" localSheetId="1" hidden="1">Профиль!#REF!</definedName>
    <definedName name="_xlnm._FilterDatabase" localSheetId="0" hidden="1">Спецификация!$A$1:$H$27</definedName>
    <definedName name="anscount" hidden="1">2</definedName>
    <definedName name="limcount" hidden="1">2</definedName>
    <definedName name="sencount" hidden="1">4</definedName>
    <definedName name="Безскидок">Профиль!$A$25:$A$64</definedName>
    <definedName name="ДеньНедели">{1,2,3,4,5,6,7}</definedName>
    <definedName name="КАЛЕНДАРЬ" localSheetId="0">НомерНедели*7+'[1]ОРЕШКИНА (2)'!ДеньНедели+#REF!-WEEKDAY(#REF!,2)</definedName>
    <definedName name="КАЛЕНДАРЬ">НомерНедели*7+ДеньНедели+#REF!-WEEKDAY(#REF!,2)</definedName>
    <definedName name="Материалы">Профиль!$A$9:$A$23</definedName>
    <definedName name="Наполнение">#REF!</definedName>
    <definedName name="_xlnm.Print_Area" localSheetId="0">Спецификация!$A$1:$H$27</definedName>
    <definedName name="Профиль">Профиль!#REF!</definedName>
    <definedName name="Список_Клиентов">#REF!</definedName>
    <definedName name="Список_Стандарт">#REF!</definedName>
    <definedName name="ф" localSheetId="0">#REF!</definedName>
    <definedName name="ф">#REF!</definedName>
    <definedName name="Ящик">Профиль!$A$2:$A$7</definedName>
  </definedNames>
  <calcPr calcId="144525"/>
</workbook>
</file>

<file path=xl/calcChain.xml><?xml version="1.0" encoding="utf-8"?>
<calcChain xmlns="http://schemas.openxmlformats.org/spreadsheetml/2006/main">
  <c r="G6" i="242" l="1"/>
  <c r="G7" i="242" l="1"/>
  <c r="G8" i="242"/>
  <c r="G9" i="242"/>
  <c r="G10" i="242"/>
  <c r="G12" i="242" l="1"/>
  <c r="G13" i="242"/>
  <c r="G14" i="242"/>
  <c r="G15" i="242"/>
  <c r="G16" i="242"/>
  <c r="G17" i="242"/>
  <c r="G18" i="242"/>
  <c r="G19" i="242"/>
  <c r="E20" i="242"/>
  <c r="E13" i="242"/>
  <c r="E14" i="242"/>
  <c r="E15" i="242"/>
  <c r="E16" i="242"/>
  <c r="E17" i="242"/>
  <c r="E18" i="242"/>
  <c r="E19" i="242"/>
  <c r="E5" i="242"/>
  <c r="E8" i="242"/>
  <c r="E9" i="242"/>
  <c r="E10" i="242"/>
  <c r="E4" i="242"/>
  <c r="E7" i="242" l="1"/>
  <c r="E6" i="242"/>
  <c r="G5" i="242"/>
  <c r="G4" i="242"/>
  <c r="E22" i="242" l="1"/>
  <c r="E24" i="242" s="1"/>
  <c r="E12" i="242" l="1"/>
  <c r="E21" i="242" s="1"/>
  <c r="E26" i="242" s="1"/>
  <c r="E27" i="242" s="1"/>
  <c r="E23" i="242" l="1"/>
</calcChain>
</file>

<file path=xl/sharedStrings.xml><?xml version="1.0" encoding="utf-8"?>
<sst xmlns="http://schemas.openxmlformats.org/spreadsheetml/2006/main" count="106" uniqueCount="99">
  <si>
    <t>кол-во</t>
  </si>
  <si>
    <t>у.е.</t>
  </si>
  <si>
    <t>ЦЕНА</t>
  </si>
  <si>
    <t>Сумма</t>
  </si>
  <si>
    <t>Наименование</t>
  </si>
  <si>
    <t>ШИРИНА</t>
  </si>
  <si>
    <t>ГЛУБИНА</t>
  </si>
  <si>
    <t>ПЕТЛИ</t>
  </si>
  <si>
    <t>INLUX ДСП до 600мм</t>
  </si>
  <si>
    <t>INLUX зеркало серебро до 600мм</t>
  </si>
  <si>
    <t>INLUX зеркало бронза до 600мм</t>
  </si>
  <si>
    <t>INLUX рама до 600мм</t>
  </si>
  <si>
    <t>INLUX ДСП 600-800мм</t>
  </si>
  <si>
    <t>INLUX зеркало серебро 600-800мм</t>
  </si>
  <si>
    <t>INLUX зеркало бронза 600-800мм</t>
  </si>
  <si>
    <t>INLUX рама 600-800мм</t>
  </si>
  <si>
    <t>INLUX ДСП 800-920мм</t>
  </si>
  <si>
    <t>INLUX зеркало серебро 800-920мм</t>
  </si>
  <si>
    <t>INLUX зеркало бронза 800-920мм</t>
  </si>
  <si>
    <t>INLUX рама 800-920мм</t>
  </si>
  <si>
    <t>INLUX ДСП 920-1200мм</t>
  </si>
  <si>
    <t>INLUX зеркало серебро 920-1200мм</t>
  </si>
  <si>
    <t>INLUX зеркало бронза 920-1200мм</t>
  </si>
  <si>
    <t>INLUX рама 920-1200мм</t>
  </si>
  <si>
    <t>Цена</t>
  </si>
  <si>
    <t>ЯЩИК</t>
  </si>
  <si>
    <t>&lt; 500мм h до 200мм</t>
  </si>
  <si>
    <t>510-700мм h до 200мм</t>
  </si>
  <si>
    <t>710-900мм h до 200мм</t>
  </si>
  <si>
    <t>&lt; 500мм h &gt; 200мм</t>
  </si>
  <si>
    <t>510-700мм h &gt; 200мм</t>
  </si>
  <si>
    <t>710-900мм h &gt; 200мм</t>
  </si>
  <si>
    <t>Багет 1300мм - 1780р</t>
  </si>
  <si>
    <t>Багет 1300мм - 1965р</t>
  </si>
  <si>
    <t>Багет 1300мм - 2755р</t>
  </si>
  <si>
    <t>Багет 2600мм - 3560р</t>
  </si>
  <si>
    <t>Багет 2600мм - 3925р</t>
  </si>
  <si>
    <t>Багет 2600мм - 5500р</t>
  </si>
  <si>
    <t>Карниз 1300мм</t>
  </si>
  <si>
    <t>Карниз 2600мм</t>
  </si>
  <si>
    <t>Пилястра 1700р</t>
  </si>
  <si>
    <t>Пилястра 2100р</t>
  </si>
  <si>
    <t>Пилястра 3100р</t>
  </si>
  <si>
    <t>ДСП без патины</t>
  </si>
  <si>
    <t>ДСП с патиной</t>
  </si>
  <si>
    <t>МДФ без фрез без патины</t>
  </si>
  <si>
    <t>МДФ без фрез с патиной</t>
  </si>
  <si>
    <t>МДФ с фрез без патины</t>
  </si>
  <si>
    <t>МДФ с фрез с патиной</t>
  </si>
  <si>
    <t>Цоколь</t>
  </si>
  <si>
    <t>КРЮЧОК</t>
  </si>
  <si>
    <t>ПУШ АП</t>
  </si>
  <si>
    <t>НАИМЕНОВАНИ</t>
  </si>
  <si>
    <t>СВЕТИЛЬНИК</t>
  </si>
  <si>
    <t>ДОВОДЧИК</t>
  </si>
  <si>
    <t>ПАНТОГРАФ</t>
  </si>
  <si>
    <t>ГАЗОВЫЙ ЛИФТ</t>
  </si>
  <si>
    <t>КОРЗИНА</t>
  </si>
  <si>
    <t>Доставка</t>
  </si>
  <si>
    <t>Подъём</t>
  </si>
  <si>
    <t>МДФ ламелии</t>
  </si>
  <si>
    <t>ОБУВНИЦА 300</t>
  </si>
  <si>
    <t>ОБУВНИЦА 400</t>
  </si>
  <si>
    <t>ОБУВНИЦА 500</t>
  </si>
  <si>
    <t>Ящики</t>
  </si>
  <si>
    <t>Ручка</t>
  </si>
  <si>
    <t>Ручка Raum+</t>
  </si>
  <si>
    <t>РУЧКИ рейлинг</t>
  </si>
  <si>
    <t>ПЛАСТНИК глянец</t>
  </si>
  <si>
    <t>КОЛОННА 1</t>
  </si>
  <si>
    <t>Доставка/замер</t>
  </si>
  <si>
    <t>Навесная система с профилем Фьюжен</t>
  </si>
  <si>
    <t>Петля с доводчиком</t>
  </si>
  <si>
    <t>ПЛАСТИК</t>
  </si>
  <si>
    <t>ГАЛСТУЧНИЦА</t>
  </si>
  <si>
    <t>КРОНШТЕЙН</t>
  </si>
  <si>
    <t>ВЫСОТА ПОЛОК</t>
  </si>
  <si>
    <t>ФАСАДЫ/Фурнитура</t>
  </si>
  <si>
    <t>сумма</t>
  </si>
  <si>
    <t>720</t>
  </si>
  <si>
    <t>920</t>
  </si>
  <si>
    <t>РАЗМЕР</t>
  </si>
  <si>
    <t>Однодверный 150</t>
  </si>
  <si>
    <t>Однодверный 300</t>
  </si>
  <si>
    <t>Однодверный 400</t>
  </si>
  <si>
    <t>Однодверный 500</t>
  </si>
  <si>
    <t>Однодверный 600</t>
  </si>
  <si>
    <t>Двухдверный 600</t>
  </si>
  <si>
    <t>Двухдверный 800</t>
  </si>
  <si>
    <t>Двухдверный 900</t>
  </si>
  <si>
    <t>Торцевой б/ф</t>
  </si>
  <si>
    <t>Торцевой с/ф</t>
  </si>
  <si>
    <t>Полка над о/в 500</t>
  </si>
  <si>
    <t>Полка над о/в 600</t>
  </si>
  <si>
    <t>Однодверный 450</t>
  </si>
  <si>
    <t>Угловой</t>
  </si>
  <si>
    <t>ВЫПАДАЮЩИЙ СПИСОК</t>
  </si>
  <si>
    <t>МЕНЯЕТСЯ ВЫСОТА ИЛИ 720 ИЛИ 920</t>
  </si>
  <si>
    <t>Подскажите, пож-та, какую формулу поставить, чтоб при вводе размера высоты Е2 и выбора в выпадающем списке ширины изделия А6:А10 выскакивала его стоимость из листа со списком цен "Профиль", как в моем примере, файл прикрепляю.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</si>
</sst>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&quot;р.&quot;"/>
    <numFmt numFmtId="165" formatCode="0.000"/>
    <numFmt numFmtId="166" formatCode="dddd"/>
    <numFmt numFmtId="167" formatCode="_(&quot;$&quot;* #,##0.00_);_(&quot;$&quot;* \(#,##0.00\);_(&quot;$&quot;* &quot;-&quot;??_);_(@_)"/>
    <numFmt numFmtId="168" formatCode="\о\т\ [$-FC19]&quot;« &quot;dd&quot; »&quot;\ mmmm\ yyyy\ &quot;г.&quot;"/>
    <numFmt numFmtId="169" formatCode="\2\5\%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entury Schoolbook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2"/>
      <color theme="10"/>
      <name val="Arial Narrow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</font>
    <font>
      <sz val="8"/>
      <name val="Helv"/>
    </font>
    <font>
      <sz val="11"/>
      <name val="Calibri"/>
      <family val="2"/>
      <charset val="204"/>
      <scheme val="minor"/>
    </font>
    <font>
      <b/>
      <sz val="10"/>
      <name val="Cambria"/>
      <family val="1"/>
      <charset val="204"/>
      <scheme val="major"/>
    </font>
    <font>
      <b/>
      <sz val="10"/>
      <color rgb="FFFF0000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b/>
      <sz val="17"/>
      <name val="Cambria"/>
      <family val="1"/>
      <charset val="204"/>
      <scheme val="major"/>
    </font>
    <font>
      <sz val="17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sz val="10"/>
      <color rgb="FF002060"/>
      <name val="Cambria"/>
      <family val="1"/>
      <charset val="204"/>
      <scheme val="major"/>
    </font>
    <font>
      <b/>
      <u/>
      <sz val="10"/>
      <color theme="1"/>
      <name val="Cambria"/>
      <family val="1"/>
      <charset val="204"/>
      <scheme val="major"/>
    </font>
    <font>
      <b/>
      <sz val="13"/>
      <color rgb="FFFF0000"/>
      <name val="Cambria"/>
      <family val="1"/>
      <charset val="204"/>
      <scheme val="major"/>
    </font>
    <font>
      <b/>
      <u/>
      <sz val="10"/>
      <name val="Cambria"/>
      <family val="1"/>
      <charset val="204"/>
      <scheme val="major"/>
    </font>
    <font>
      <sz val="6"/>
      <color rgb="FF000000"/>
      <name val="Verdana"/>
      <family val="2"/>
      <charset val="204"/>
    </font>
    <font>
      <sz val="1"/>
      <color rgb="FF000000"/>
      <name val="Arial"/>
      <family val="2"/>
      <charset val="204"/>
    </font>
    <font>
      <sz val="9"/>
      <color rgb="FF000000"/>
      <name val="Lucida Console"/>
      <family val="3"/>
      <charset val="204"/>
    </font>
    <font>
      <sz val="8"/>
      <color rgb="FF000000"/>
      <name val="Arial"/>
      <family val="2"/>
      <charset val="204"/>
    </font>
    <font>
      <sz val="8"/>
      <color rgb="FF000000"/>
      <name val="Verdana"/>
      <family val="2"/>
      <charset val="204"/>
    </font>
    <font>
      <b/>
      <sz val="10"/>
      <color rgb="FF000000"/>
      <name val="Arial"/>
      <family val="2"/>
      <charset val="204"/>
    </font>
    <font>
      <sz val="7"/>
      <color rgb="FF000000"/>
      <name val="Verdana"/>
      <family val="2"/>
      <charset val="204"/>
    </font>
    <font>
      <sz val="8"/>
      <color rgb="FF000000"/>
      <name val="Courier New"/>
      <family val="3"/>
      <charset val="204"/>
    </font>
    <font>
      <sz val="6"/>
      <color rgb="FF000000"/>
      <name val="Arial"/>
      <family val="2"/>
      <charset val="204"/>
    </font>
    <font>
      <sz val="15"/>
      <name val="Cambria"/>
      <family val="1"/>
      <charset val="204"/>
      <scheme val="major"/>
    </font>
    <font>
      <sz val="11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EBFFFF"/>
        <bgColor indexed="64"/>
      </patternFill>
    </fill>
    <fill>
      <patternFill patternType="solid">
        <fgColor theme="6"/>
        <bgColor theme="6"/>
      </patternFill>
    </fill>
    <fill>
      <patternFill patternType="solid">
        <fgColor rgb="FFD9FFE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5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167" fontId="8" fillId="0" borderId="0" applyFont="0" applyFill="0" applyBorder="0" applyAlignment="0" applyProtection="0"/>
    <xf numFmtId="0" fontId="9" fillId="0" borderId="0"/>
    <xf numFmtId="0" fontId="10" fillId="0" borderId="0">
      <alignment horizontal="left"/>
    </xf>
    <xf numFmtId="0" fontId="2" fillId="0" borderId="0" applyNumberFormat="0" applyFont="0" applyBorder="0" applyAlignment="0" applyProtection="0"/>
    <xf numFmtId="0" fontId="23" fillId="6" borderId="0">
      <alignment horizontal="right" vertical="top"/>
    </xf>
    <xf numFmtId="0" fontId="24" fillId="6" borderId="0">
      <alignment horizontal="left" vertical="top"/>
    </xf>
    <xf numFmtId="0" fontId="25" fillId="6" borderId="0">
      <alignment horizontal="left"/>
    </xf>
    <xf numFmtId="0" fontId="26" fillId="6" borderId="0">
      <alignment horizontal="center" vertical="center"/>
    </xf>
    <xf numFmtId="0" fontId="23" fillId="6" borderId="0">
      <alignment horizontal="center" vertical="top"/>
    </xf>
    <xf numFmtId="0" fontId="25" fillId="6" borderId="0">
      <alignment horizontal="left"/>
    </xf>
    <xf numFmtId="0" fontId="27" fillId="6" borderId="0">
      <alignment horizontal="right" vertical="center"/>
    </xf>
    <xf numFmtId="0" fontId="25" fillId="6" borderId="0">
      <alignment horizontal="center" vertical="center"/>
    </xf>
    <xf numFmtId="0" fontId="28" fillId="6" borderId="0">
      <alignment horizontal="center" vertical="center"/>
    </xf>
    <xf numFmtId="0" fontId="27" fillId="6" borderId="0">
      <alignment horizontal="right" vertical="center"/>
    </xf>
    <xf numFmtId="0" fontId="25" fillId="6" borderId="0">
      <alignment horizontal="center" vertical="center"/>
    </xf>
    <xf numFmtId="0" fontId="27" fillId="6" borderId="0">
      <alignment horizontal="left" vertical="top"/>
    </xf>
    <xf numFmtId="0" fontId="23" fillId="6" borderId="0">
      <alignment horizontal="center" vertical="top"/>
    </xf>
    <xf numFmtId="0" fontId="25" fillId="6" borderId="0">
      <alignment horizontal="left" vertical="top"/>
    </xf>
    <xf numFmtId="0" fontId="25" fillId="6" borderId="0">
      <alignment horizontal="left" vertical="center"/>
    </xf>
    <xf numFmtId="0" fontId="27" fillId="6" borderId="0">
      <alignment horizontal="left" vertical="top"/>
    </xf>
    <xf numFmtId="0" fontId="25" fillId="6" borderId="0">
      <alignment horizontal="left" vertical="top"/>
    </xf>
    <xf numFmtId="0" fontId="25" fillId="6" borderId="0">
      <alignment horizontal="left" vertical="top"/>
    </xf>
    <xf numFmtId="0" fontId="27" fillId="6" borderId="0">
      <alignment horizontal="center" vertical="center"/>
    </xf>
    <xf numFmtId="0" fontId="25" fillId="6" borderId="0">
      <alignment horizontal="left" vertical="top"/>
    </xf>
    <xf numFmtId="0" fontId="28" fillId="6" borderId="0">
      <alignment horizontal="right" vertical="center"/>
    </xf>
    <xf numFmtId="0" fontId="25" fillId="6" borderId="0">
      <alignment horizontal="center" vertical="center"/>
    </xf>
    <xf numFmtId="0" fontId="25" fillId="6" borderId="0">
      <alignment horizontal="center" vertical="center"/>
    </xf>
    <xf numFmtId="0" fontId="27" fillId="6" borderId="0">
      <alignment horizontal="center" vertical="top"/>
    </xf>
    <xf numFmtId="0" fontId="27" fillId="6" borderId="0">
      <alignment horizontal="center" vertical="top"/>
    </xf>
    <xf numFmtId="0" fontId="29" fillId="6" borderId="0">
      <alignment horizontal="center" vertical="top"/>
    </xf>
    <xf numFmtId="0" fontId="30" fillId="6" borderId="0">
      <alignment horizontal="center" vertical="top"/>
    </xf>
    <xf numFmtId="0" fontId="29" fillId="6" borderId="0">
      <alignment horizontal="center" vertical="top"/>
    </xf>
    <xf numFmtId="0" fontId="31" fillId="6" borderId="0">
      <alignment horizontal="center" vertical="center"/>
    </xf>
    <xf numFmtId="0" fontId="27" fillId="6" borderId="0">
      <alignment horizontal="left" vertical="top"/>
    </xf>
    <xf numFmtId="0" fontId="25" fillId="6" borderId="0">
      <alignment horizontal="left" vertical="top"/>
    </xf>
    <xf numFmtId="0" fontId="25" fillId="6" borderId="0">
      <alignment horizontal="left" vertical="top"/>
    </xf>
    <xf numFmtId="0" fontId="27" fillId="6" borderId="0">
      <alignment horizontal="right" vertical="top"/>
    </xf>
    <xf numFmtId="0" fontId="25" fillId="6" borderId="0">
      <alignment horizontal="center" vertical="center"/>
    </xf>
    <xf numFmtId="0" fontId="27" fillId="6" borderId="0">
      <alignment horizontal="center" vertical="center"/>
    </xf>
    <xf numFmtId="0" fontId="30" fillId="6" borderId="0">
      <alignment horizontal="center" vertical="center"/>
    </xf>
    <xf numFmtId="0" fontId="25" fillId="6" borderId="0">
      <alignment horizontal="left" vertical="center"/>
    </xf>
    <xf numFmtId="0" fontId="25" fillId="6" borderId="0">
      <alignment horizontal="left" vertical="center"/>
    </xf>
    <xf numFmtId="0" fontId="25" fillId="6" borderId="0">
      <alignment horizontal="left" vertical="top"/>
    </xf>
    <xf numFmtId="0" fontId="25" fillId="6" borderId="0">
      <alignment horizontal="left" vertical="center"/>
    </xf>
    <xf numFmtId="0" fontId="23" fillId="6" borderId="0">
      <alignment horizontal="left" vertical="center"/>
    </xf>
    <xf numFmtId="0" fontId="25" fillId="6" borderId="0">
      <alignment horizontal="left" vertical="center"/>
    </xf>
    <xf numFmtId="0" fontId="23" fillId="6" borderId="0">
      <alignment horizontal="center" vertical="top"/>
    </xf>
    <xf numFmtId="0" fontId="25" fillId="6" borderId="0">
      <alignment horizontal="center" vertical="top"/>
    </xf>
    <xf numFmtId="0" fontId="25" fillId="6" borderId="0">
      <alignment horizontal="center" vertical="top"/>
    </xf>
    <xf numFmtId="0" fontId="27" fillId="6" borderId="0">
      <alignment horizontal="left" vertical="top"/>
    </xf>
  </cellStyleXfs>
  <cellXfs count="99">
    <xf numFmtId="0" fontId="0" fillId="0" borderId="0" xfId="0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0" fontId="16" fillId="0" borderId="0" xfId="0" applyFont="1" applyFill="1" applyBorder="1"/>
    <xf numFmtId="166" fontId="14" fillId="0" borderId="0" xfId="0" applyNumberFormat="1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shrinkToFit="1"/>
    </xf>
    <xf numFmtId="0" fontId="14" fillId="0" borderId="6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164" fontId="14" fillId="0" borderId="0" xfId="0" applyNumberFormat="1" applyFont="1" applyFill="1" applyBorder="1" applyAlignment="1">
      <alignment horizontal="center" shrinkToFit="1"/>
    </xf>
    <xf numFmtId="2" fontId="14" fillId="0" borderId="6" xfId="0" applyNumberFormat="1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>
      <alignment horizontal="left" indent="1"/>
    </xf>
    <xf numFmtId="0" fontId="14" fillId="2" borderId="6" xfId="0" applyNumberFormat="1" applyFont="1" applyFill="1" applyBorder="1" applyAlignment="1" applyProtection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1" fontId="18" fillId="0" borderId="6" xfId="0" applyNumberFormat="1" applyFont="1" applyFill="1" applyBorder="1" applyAlignment="1">
      <alignment horizontal="center" vertical="center"/>
    </xf>
    <xf numFmtId="0" fontId="17" fillId="4" borderId="6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shrinkToFit="1"/>
    </xf>
    <xf numFmtId="1" fontId="18" fillId="0" borderId="6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/>
    <xf numFmtId="0" fontId="14" fillId="0" borderId="6" xfId="0" applyNumberFormat="1" applyFont="1" applyFill="1" applyBorder="1"/>
    <xf numFmtId="0" fontId="18" fillId="0" borderId="0" xfId="0" applyFont="1" applyFill="1" applyBorder="1"/>
    <xf numFmtId="0" fontId="14" fillId="0" borderId="6" xfId="0" applyFont="1" applyFill="1" applyBorder="1" applyAlignment="1">
      <alignment horizontal="right" indent="1"/>
    </xf>
    <xf numFmtId="0" fontId="14" fillId="0" borderId="6" xfId="0" applyFont="1" applyFill="1" applyBorder="1" applyAlignment="1"/>
    <xf numFmtId="0" fontId="14" fillId="0" borderId="0" xfId="0" applyNumberFormat="1" applyFont="1" applyFill="1" applyBorder="1"/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left" indent="2"/>
    </xf>
    <xf numFmtId="0" fontId="14" fillId="0" borderId="0" xfId="0" applyNumberFormat="1" applyFont="1" applyFill="1" applyBorder="1" applyAlignment="1">
      <alignment horizontal="left" indent="1"/>
    </xf>
    <xf numFmtId="0" fontId="14" fillId="0" borderId="0" xfId="0" applyFont="1" applyFill="1" applyBorder="1" applyAlignment="1">
      <alignment horizontal="right"/>
    </xf>
    <xf numFmtId="168" fontId="32" fillId="0" borderId="0" xfId="0" applyNumberFormat="1" applyFont="1" applyFill="1" applyBorder="1" applyAlignment="1">
      <alignment horizontal="center" vertical="top" shrinkToFit="1"/>
    </xf>
    <xf numFmtId="0" fontId="17" fillId="0" borderId="0" xfId="0" applyFont="1" applyFill="1" applyBorder="1" applyAlignment="1">
      <alignment horizontal="center"/>
    </xf>
    <xf numFmtId="0" fontId="33" fillId="0" borderId="3" xfId="0" applyFont="1" applyFill="1" applyBorder="1" applyAlignment="1">
      <alignment horizontal="left" vertical="center"/>
    </xf>
    <xf numFmtId="1" fontId="33" fillId="0" borderId="4" xfId="0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center"/>
    </xf>
    <xf numFmtId="1" fontId="33" fillId="0" borderId="0" xfId="0" applyNumberFormat="1" applyFont="1" applyFill="1" applyBorder="1" applyAlignment="1">
      <alignment horizontal="center" vertical="center"/>
    </xf>
    <xf numFmtId="0" fontId="4" fillId="0" borderId="12" xfId="0" applyFont="1" applyFill="1" applyBorder="1"/>
    <xf numFmtId="0" fontId="4" fillId="0" borderId="12" xfId="0" applyFont="1" applyBorder="1" applyAlignment="1">
      <alignment horizontal="center"/>
    </xf>
    <xf numFmtId="165" fontId="14" fillId="0" borderId="6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/>
    <xf numFmtId="0" fontId="18" fillId="0" borderId="11" xfId="0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34" fillId="0" borderId="3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35" fillId="0" borderId="0" xfId="0" applyFont="1"/>
    <xf numFmtId="0" fontId="17" fillId="0" borderId="11" xfId="0" applyFont="1" applyFill="1" applyBorder="1" applyAlignment="1">
      <alignment horizontal="center" vertical="center" shrinkToFit="1"/>
    </xf>
    <xf numFmtId="165" fontId="18" fillId="0" borderId="14" xfId="0" applyNumberFormat="1" applyFont="1" applyFill="1" applyBorder="1" applyAlignment="1">
      <alignment horizontal="center" vertical="center"/>
    </xf>
    <xf numFmtId="165" fontId="18" fillId="0" borderId="15" xfId="0" applyNumberFormat="1" applyFont="1" applyFill="1" applyBorder="1" applyAlignment="1">
      <alignment horizontal="center" vertical="center"/>
    </xf>
    <xf numFmtId="165" fontId="18" fillId="0" borderId="16" xfId="0" applyNumberFormat="1" applyFont="1" applyFill="1" applyBorder="1" applyAlignment="1">
      <alignment horizontal="center" vertical="center"/>
    </xf>
    <xf numFmtId="165" fontId="15" fillId="5" borderId="7" xfId="0" applyNumberFormat="1" applyFont="1" applyFill="1" applyBorder="1" applyAlignment="1">
      <alignment horizontal="center" vertical="center"/>
    </xf>
    <xf numFmtId="165" fontId="15" fillId="5" borderId="13" xfId="0" applyNumberFormat="1" applyFont="1" applyFill="1" applyBorder="1" applyAlignment="1">
      <alignment horizontal="center" vertical="center"/>
    </xf>
    <xf numFmtId="165" fontId="15" fillId="5" borderId="8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indent="1"/>
    </xf>
    <xf numFmtId="164" fontId="19" fillId="0" borderId="6" xfId="0" applyNumberFormat="1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>
      <alignment horizontal="left" indent="1" shrinkToFit="1"/>
    </xf>
    <xf numFmtId="0" fontId="14" fillId="2" borderId="6" xfId="0" applyFont="1" applyFill="1" applyBorder="1" applyAlignment="1">
      <alignment horizontal="left" indent="1" shrinkToFit="1"/>
    </xf>
    <xf numFmtId="164" fontId="19" fillId="2" borderId="6" xfId="0" applyNumberFormat="1" applyFont="1" applyFill="1" applyBorder="1" applyAlignment="1" applyProtection="1">
      <alignment horizontal="center" vertical="center"/>
    </xf>
    <xf numFmtId="164" fontId="18" fillId="0" borderId="6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/>
    </xf>
    <xf numFmtId="164" fontId="21" fillId="0" borderId="7" xfId="0" applyNumberFormat="1" applyFont="1" applyFill="1" applyBorder="1" applyAlignment="1">
      <alignment horizontal="center" vertical="center"/>
    </xf>
    <xf numFmtId="164" fontId="21" fillId="0" borderId="8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center"/>
    </xf>
    <xf numFmtId="164" fontId="18" fillId="0" borderId="7" xfId="0" applyNumberFormat="1" applyFont="1" applyFill="1" applyBorder="1" applyAlignment="1">
      <alignment horizontal="center"/>
    </xf>
    <xf numFmtId="164" fontId="18" fillId="0" borderId="8" xfId="0" applyNumberFormat="1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169" fontId="18" fillId="0" borderId="7" xfId="1" applyNumberFormat="1" applyFont="1" applyFill="1" applyBorder="1" applyAlignment="1">
      <alignment horizontal="center" vertical="center"/>
    </xf>
    <xf numFmtId="169" fontId="18" fillId="0" borderId="8" xfId="1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164" fontId="22" fillId="0" borderId="7" xfId="0" applyNumberFormat="1" applyFont="1" applyFill="1" applyBorder="1" applyAlignment="1">
      <alignment horizontal="center" vertical="center"/>
    </xf>
    <xf numFmtId="164" fontId="22" fillId="0" borderId="8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 applyProtection="1">
      <alignment horizontal="left" indent="1"/>
    </xf>
    <xf numFmtId="164" fontId="18" fillId="0" borderId="6" xfId="0" applyNumberFormat="1" applyFont="1" applyFill="1" applyBorder="1" applyAlignment="1" applyProtection="1">
      <alignment horizontal="center" vertical="center"/>
    </xf>
    <xf numFmtId="164" fontId="18" fillId="5" borderId="0" xfId="0" applyNumberFormat="1" applyFont="1" applyFill="1" applyBorder="1" applyAlignment="1" applyProtection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164" fontId="12" fillId="4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2" fontId="15" fillId="2" borderId="7" xfId="0" applyNumberFormat="1" applyFont="1" applyFill="1" applyBorder="1" applyAlignment="1">
      <alignment horizontal="center" vertical="center"/>
    </xf>
    <xf numFmtId="2" fontId="15" fillId="2" borderId="8" xfId="0" applyNumberFormat="1" applyFont="1" applyFill="1" applyBorder="1" applyAlignment="1">
      <alignment horizontal="center" vertical="center"/>
    </xf>
    <xf numFmtId="2" fontId="15" fillId="2" borderId="13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</cellXfs>
  <cellStyles count="55">
    <cellStyle name="Currency_TapePivot" xfId="5"/>
    <cellStyle name="Normal_ALLOC1" xfId="6"/>
    <cellStyle name="S0" xfId="50"/>
    <cellStyle name="S1" xfId="19"/>
    <cellStyle name="S10" xfId="16"/>
    <cellStyle name="S11" xfId="9"/>
    <cellStyle name="S12" xfId="10"/>
    <cellStyle name="S13" xfId="29"/>
    <cellStyle name="S14" xfId="15"/>
    <cellStyle name="S15" xfId="18"/>
    <cellStyle name="S16" xfId="27"/>
    <cellStyle name="S17" xfId="17"/>
    <cellStyle name="S18" xfId="20"/>
    <cellStyle name="S19" xfId="31"/>
    <cellStyle name="S2" xfId="51"/>
    <cellStyle name="S20" xfId="40"/>
    <cellStyle name="S21" xfId="38"/>
    <cellStyle name="S22" xfId="48"/>
    <cellStyle name="S23" xfId="49"/>
    <cellStyle name="S24" xfId="37"/>
    <cellStyle name="S25" xfId="30"/>
    <cellStyle name="S26" xfId="53"/>
    <cellStyle name="S27" xfId="42"/>
    <cellStyle name="S28" xfId="23"/>
    <cellStyle name="S29" xfId="35"/>
    <cellStyle name="S3" xfId="11"/>
    <cellStyle name="S30" xfId="54"/>
    <cellStyle name="S31" xfId="52"/>
    <cellStyle name="S32" xfId="22"/>
    <cellStyle name="S33" xfId="24"/>
    <cellStyle name="S34" xfId="13"/>
    <cellStyle name="S35" xfId="21"/>
    <cellStyle name="S36" xfId="44"/>
    <cellStyle name="S37" xfId="43"/>
    <cellStyle name="S38" xfId="45"/>
    <cellStyle name="S39" xfId="46"/>
    <cellStyle name="S4" xfId="32"/>
    <cellStyle name="S40" xfId="25"/>
    <cellStyle name="S41" xfId="28"/>
    <cellStyle name="S42" xfId="41"/>
    <cellStyle name="S43" xfId="26"/>
    <cellStyle name="S44" xfId="39"/>
    <cellStyle name="S45" xfId="47"/>
    <cellStyle name="S5" xfId="34"/>
    <cellStyle name="S6" xfId="33"/>
    <cellStyle name="S7" xfId="36"/>
    <cellStyle name="S8" xfId="14"/>
    <cellStyle name="S9" xfId="12"/>
    <cellStyle name="Гиперссылка 2" xfId="4"/>
    <cellStyle name="Гиперссылка 3" xfId="3"/>
    <cellStyle name="Обычный" xfId="0" builtinId="0"/>
    <cellStyle name="Обычный 2" xfId="2"/>
    <cellStyle name="Обычный 3" xfId="7"/>
    <cellStyle name="Процентный" xfId="1" builtinId="5"/>
    <cellStyle name="Стиль 1" xfId="8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>
        <left/>
        <right style="thin">
          <color theme="0"/>
        </right>
        <top/>
        <bottom style="thin">
          <color theme="0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top style="medium">
          <color theme="1" tint="0.499984740745262"/>
        </top>
      </border>
    </dxf>
    <dxf>
      <fill>
        <patternFill patternType="lightTrellis">
          <fgColor theme="9" tint="0.39994506668294322"/>
        </patternFill>
      </fill>
    </dxf>
    <dxf>
      <font>
        <b val="0"/>
        <i val="0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4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 patternType="lightTrellis">
          <bgColor rgb="FFFF0000"/>
        </patternFill>
      </fill>
    </dxf>
    <dxf>
      <fill>
        <patternFill>
          <bgColor theme="4"/>
        </patternFill>
      </fill>
    </dxf>
    <dxf>
      <border>
        <vertical style="thin">
          <color auto="1"/>
        </vertical>
        <horizontal style="thin">
          <color auto="1"/>
        </horizontal>
      </border>
    </dxf>
    <dxf>
      <fill>
        <patternFill patternType="gray125">
          <bgColor theme="8" tint="0.39991454817346722"/>
        </patternFill>
      </fill>
    </dxf>
    <dxf>
      <fill>
        <patternFill>
          <bgColor rgb="FFFFFFAB"/>
        </patternFill>
      </fill>
    </dxf>
    <dxf>
      <fill>
        <patternFill patternType="solid">
          <fgColor auto="1"/>
          <bgColor rgb="FFFFFF66"/>
        </patternFill>
      </fill>
    </dxf>
    <dxf>
      <fill>
        <patternFill>
          <bgColor rgb="FFFFC000"/>
        </patternFill>
      </fill>
    </dxf>
    <dxf>
      <fill>
        <patternFill patternType="solid">
          <fgColor auto="1"/>
          <bgColor rgb="FFFFC000"/>
        </patternFill>
      </fill>
    </dxf>
    <dxf>
      <border diagonalUp="0" diagonalDown="0">
        <left/>
        <right/>
        <top/>
        <bottom/>
        <vertical/>
        <horizontal/>
      </border>
    </dxf>
  </dxfs>
  <tableStyles count="4" defaultTableStyle="TableStyleMedium9" defaultPivotStyle="PivotStyleLight16">
    <tableStyle name="ЗОЛОТО" pivot="0" count="6">
      <tableStyleElement type="wholeTable" dxfId="24"/>
      <tableStyleElement type="headerRow" dxfId="23"/>
      <tableStyleElement type="totalRow" dxfId="22"/>
      <tableStyleElement type="firstRowStripe" dxfId="21"/>
      <tableStyleElement type="secondRowStripe" dxfId="20"/>
      <tableStyleElement type="firstColumnStripe" size="2"/>
    </tableStyle>
    <tableStyle name="Стиль таблицы 1" pivot="0" count="1">
      <tableStyleElement type="headerRow" dxfId="19"/>
    </tableStyle>
    <tableStyle name="Стиль таблицы 2" pivot="0" count="7">
      <tableStyleElement type="wholeTable" dxfId="18"/>
      <tableStyleElement type="headerRow" dxfId="17"/>
      <tableStyleElement type="totalRow" dxfId="16"/>
      <tableStyleElement type="firstColumn" dxfId="15"/>
      <tableStyleElement type="firstRowStripe" dxfId="14"/>
      <tableStyleElement type="secondRowStripe" dxfId="13"/>
      <tableStyleElement type="firstColumnStripe" dxfId="12"/>
    </tableStyle>
    <tableStyle name="Стиль таблицы 3" pivot="0" count="2">
      <tableStyleElement type="wholeTable" dxfId="11"/>
      <tableStyleElement type="headerRow" dxfId="1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AB"/>
      <color rgb="FFFFFF75"/>
      <color rgb="FFFFFF66"/>
      <color rgb="FFFFFFE7"/>
      <color rgb="FFFFFFCC"/>
      <color rgb="FFFFFF89"/>
      <color rgb="FFFAC090"/>
      <color rgb="FF00DE64"/>
      <color rgb="FFF7F7F7"/>
      <color rgb="FFE8E8E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Roaming/Microsoft/Excel/&#1054;&#1051;&#1068;&#1043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РЕШКИНА (2)"/>
      <sheetName val="ОРЕШКИНА"/>
      <sheetName val="УГЛОВОЙ"/>
      <sheetName val="Профиль"/>
    </sheetNames>
    <definedNames>
      <definedName name="ДеньНедели" refersTo="#ССЫЛКА!" sheetId="0"/>
    </defined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id="5" name="Ящики" displayName="Ящики" ref="A1:B7" totalsRowShown="0" tableBorderDxfId="9">
  <tableColumns count="2">
    <tableColumn id="1" name="Ящики" dataDxfId="8"/>
    <tableColumn id="2" name="Цена" dataDxfId="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" name="Материал" displayName="Материал" ref="A8:C23" dataDxfId="5" headerRowBorderDxfId="6">
  <tableColumns count="3">
    <tableColumn id="1" name="РАЗМЕР" totalsRowLabel="Итог" dataDxfId="4"/>
    <tableColumn id="3" name="720" dataDxfId="3"/>
    <tableColumn id="2" name="920" dataDxfId="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id="2" name="безскидки" displayName="безскидки" ref="A24:B64" totalsRowShown="0">
  <tableColumns count="2">
    <tableColumn id="1" name="НАИМЕНОВАНИ" dataDxfId="1"/>
    <tableColumn id="2" name="ЦЕНА" data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8"/>
  <sheetViews>
    <sheetView tabSelected="1" defaultGridColor="0" colorId="23" zoomScaleNormal="100" workbookViewId="0">
      <selection activeCell="G7" sqref="G7"/>
    </sheetView>
  </sheetViews>
  <sheetFormatPr defaultRowHeight="12.75" x14ac:dyDescent="0.2"/>
  <cols>
    <col min="1" max="1" width="7.42578125" style="14" customWidth="1"/>
    <col min="2" max="2" width="8" style="14" customWidth="1"/>
    <col min="3" max="3" width="10.42578125" style="14" customWidth="1"/>
    <col min="4" max="4" width="6" style="36" customWidth="1"/>
    <col min="5" max="5" width="5.42578125" style="14" customWidth="1"/>
    <col min="6" max="6" width="8.7109375" style="14" customWidth="1"/>
    <col min="7" max="7" width="7" style="33" customWidth="1"/>
    <col min="8" max="8" width="37.28515625" style="17" customWidth="1"/>
    <col min="9" max="16384" width="9.140625" style="14"/>
  </cols>
  <sheetData>
    <row r="1" spans="1:9" ht="17.25" customHeight="1" thickTop="1" thickBot="1" x14ac:dyDescent="0.25">
      <c r="A1" s="91" t="s">
        <v>5</v>
      </c>
      <c r="B1" s="91"/>
      <c r="C1" s="96" t="s">
        <v>6</v>
      </c>
      <c r="D1" s="97"/>
      <c r="E1" s="97" t="s">
        <v>76</v>
      </c>
      <c r="F1" s="97"/>
      <c r="G1" s="98"/>
      <c r="H1" s="42"/>
    </row>
    <row r="2" spans="1:9" s="15" customFormat="1" ht="21" customHeight="1" thickTop="1" thickBot="1" x14ac:dyDescent="0.35">
      <c r="A2" s="93">
        <v>1</v>
      </c>
      <c r="B2" s="94"/>
      <c r="C2" s="93">
        <v>2.4</v>
      </c>
      <c r="D2" s="95"/>
      <c r="E2" s="63">
        <v>0.92</v>
      </c>
      <c r="F2" s="64"/>
      <c r="G2" s="65"/>
      <c r="H2" s="41" t="s">
        <v>97</v>
      </c>
      <c r="I2" s="58" t="s">
        <v>98</v>
      </c>
    </row>
    <row r="3" spans="1:9" ht="17.25" customHeight="1" thickTop="1" thickBot="1" x14ac:dyDescent="0.25">
      <c r="A3" s="92" t="s">
        <v>4</v>
      </c>
      <c r="B3" s="92"/>
      <c r="C3" s="92"/>
      <c r="D3" s="18" t="s">
        <v>0</v>
      </c>
      <c r="E3" s="60" t="s">
        <v>78</v>
      </c>
      <c r="F3" s="61"/>
      <c r="G3" s="62"/>
      <c r="H3" s="16"/>
    </row>
    <row r="4" spans="1:9" ht="17.25" customHeight="1" thickTop="1" thickBot="1" x14ac:dyDescent="0.25">
      <c r="A4" s="22" t="s">
        <v>25</v>
      </c>
      <c r="B4" s="68" t="s">
        <v>30</v>
      </c>
      <c r="C4" s="69"/>
      <c r="D4" s="23"/>
      <c r="E4" s="70" t="str">
        <f>IF(D4&lt;&gt;"",(G4*D4),"")</f>
        <v/>
      </c>
      <c r="F4" s="70"/>
      <c r="G4" s="24">
        <f>IFERROR(VLOOKUP(Спецификация!B4,Ящики[],2,FALSE),"")</f>
        <v>1350</v>
      </c>
      <c r="H4" s="20"/>
    </row>
    <row r="5" spans="1:9" ht="17.25" customHeight="1" thickTop="1" thickBot="1" x14ac:dyDescent="0.25">
      <c r="A5" s="22" t="s">
        <v>25</v>
      </c>
      <c r="B5" s="68" t="s">
        <v>29</v>
      </c>
      <c r="C5" s="69"/>
      <c r="D5" s="23"/>
      <c r="E5" s="70" t="str">
        <f t="shared" ref="E5:E10" si="0">IF(D5&lt;&gt;"",(G5*D5),"")</f>
        <v/>
      </c>
      <c r="F5" s="70"/>
      <c r="G5" s="24">
        <f>IFERROR(VLOOKUP(Спецификация!B5,Ящики[],2,FALSE),"")</f>
        <v>1125</v>
      </c>
      <c r="H5" s="20"/>
    </row>
    <row r="6" spans="1:9" ht="17.25" customHeight="1" thickTop="1" thickBot="1" x14ac:dyDescent="0.25">
      <c r="A6" s="66" t="s">
        <v>95</v>
      </c>
      <c r="B6" s="66"/>
      <c r="C6" s="66"/>
      <c r="D6" s="19">
        <v>1</v>
      </c>
      <c r="E6" s="67">
        <f t="shared" si="0"/>
        <v>4950</v>
      </c>
      <c r="F6" s="67"/>
      <c r="G6" s="25">
        <f>IFERROR(VLOOKUP(Спецификация!A6,Материал[],MATCH(TEXT($E$2*1000,"@"),Материал[#Headers],),),"")</f>
        <v>4950</v>
      </c>
      <c r="H6" s="59" t="s">
        <v>96</v>
      </c>
    </row>
    <row r="7" spans="1:9" ht="17.25" customHeight="1" thickTop="1" thickBot="1" x14ac:dyDescent="0.25">
      <c r="A7" s="66" t="s">
        <v>89</v>
      </c>
      <c r="B7" s="66"/>
      <c r="C7" s="66"/>
      <c r="D7" s="21">
        <v>1</v>
      </c>
      <c r="E7" s="67">
        <f t="shared" si="0"/>
        <v>3710</v>
      </c>
      <c r="F7" s="67"/>
      <c r="G7" s="25">
        <f>IFERROR(VLOOKUP(Спецификация!A7,Материал[],MATCH(TEXT($E$2*1000,"@"),Материал[#Headers],),),"")</f>
        <v>3710</v>
      </c>
      <c r="H7" s="59"/>
    </row>
    <row r="8" spans="1:9" ht="17.25" customHeight="1" thickTop="1" thickBot="1" x14ac:dyDescent="0.25">
      <c r="A8" s="66"/>
      <c r="B8" s="66"/>
      <c r="C8" s="66"/>
      <c r="D8" s="21"/>
      <c r="E8" s="67" t="str">
        <f t="shared" si="0"/>
        <v/>
      </c>
      <c r="F8" s="67"/>
      <c r="G8" s="25" t="str">
        <f>IFERROR(VLOOKUP(Спецификация!A8,Материал[],MATCH(TEXT($E$2*1000,"@"),Материал[#Headers],),),"")</f>
        <v/>
      </c>
      <c r="H8" s="59"/>
    </row>
    <row r="9" spans="1:9" ht="17.25" customHeight="1" thickTop="1" thickBot="1" x14ac:dyDescent="0.25">
      <c r="A9" s="66"/>
      <c r="B9" s="66"/>
      <c r="C9" s="66"/>
      <c r="D9" s="21"/>
      <c r="E9" s="67" t="str">
        <f t="shared" si="0"/>
        <v/>
      </c>
      <c r="F9" s="67"/>
      <c r="G9" s="25" t="str">
        <f>IFERROR(VLOOKUP(Спецификация!A9,Материал[],MATCH(TEXT($E$2*1000,"@"),Материал[#Headers],),),"")</f>
        <v/>
      </c>
      <c r="H9" s="59"/>
    </row>
    <row r="10" spans="1:9" ht="17.25" customHeight="1" thickTop="1" thickBot="1" x14ac:dyDescent="0.25">
      <c r="A10" s="66"/>
      <c r="B10" s="66"/>
      <c r="C10" s="66"/>
      <c r="D10" s="18"/>
      <c r="E10" s="67" t="str">
        <f t="shared" si="0"/>
        <v/>
      </c>
      <c r="F10" s="67"/>
      <c r="G10" s="25" t="str">
        <f>IFERROR(VLOOKUP(Спецификация!A10,Материал[],MATCH(TEXT($E$2*1000,"@"),Материал[#Headers],),),"")</f>
        <v/>
      </c>
      <c r="H10" s="59"/>
    </row>
    <row r="11" spans="1:9" ht="17.25" customHeight="1" thickTop="1" thickBot="1" x14ac:dyDescent="0.25">
      <c r="A11" s="89" t="s">
        <v>77</v>
      </c>
      <c r="B11" s="89"/>
      <c r="C11" s="89"/>
      <c r="D11" s="26" t="s">
        <v>0</v>
      </c>
      <c r="E11" s="90" t="s">
        <v>3</v>
      </c>
      <c r="F11" s="90"/>
      <c r="G11" s="27" t="s">
        <v>1</v>
      </c>
    </row>
    <row r="12" spans="1:9" ht="17.25" customHeight="1" thickTop="1" thickBot="1" x14ac:dyDescent="0.25">
      <c r="A12" s="86" t="s">
        <v>65</v>
      </c>
      <c r="B12" s="86"/>
      <c r="C12" s="86"/>
      <c r="D12" s="19">
        <v>1</v>
      </c>
      <c r="E12" s="87">
        <f>IF(D12&lt;&gt;"",(G12*D12),"")</f>
        <v>150</v>
      </c>
      <c r="F12" s="87"/>
      <c r="G12" s="29">
        <f>IFERROR(VLOOKUP(Спецификация!A12,безскидки[],2,FALSE),"")</f>
        <v>150</v>
      </c>
      <c r="H12" s="28"/>
    </row>
    <row r="13" spans="1:9" ht="17.25" customHeight="1" thickTop="1" thickBot="1" x14ac:dyDescent="0.25">
      <c r="A13" s="86"/>
      <c r="B13" s="86"/>
      <c r="C13" s="86"/>
      <c r="D13" s="19"/>
      <c r="E13" s="87" t="str">
        <f t="shared" ref="E13:E19" si="1">IF(D13&lt;&gt;"",(G13*D13),"")</f>
        <v/>
      </c>
      <c r="F13" s="87"/>
      <c r="G13" s="29" t="str">
        <f>IFERROR(VLOOKUP(Спецификация!A13,безскидки[],2,FALSE),"")</f>
        <v/>
      </c>
      <c r="H13" s="30"/>
    </row>
    <row r="14" spans="1:9" ht="17.25" customHeight="1" thickTop="1" thickBot="1" x14ac:dyDescent="0.25">
      <c r="A14" s="86"/>
      <c r="B14" s="86"/>
      <c r="C14" s="86"/>
      <c r="D14" s="19"/>
      <c r="E14" s="87" t="str">
        <f t="shared" si="1"/>
        <v/>
      </c>
      <c r="F14" s="87"/>
      <c r="G14" s="29" t="str">
        <f>IFERROR(VLOOKUP(Спецификация!A14,безскидки[],2,FALSE),"")</f>
        <v/>
      </c>
      <c r="H14" s="28"/>
    </row>
    <row r="15" spans="1:9" ht="17.25" customHeight="1" thickTop="1" thickBot="1" x14ac:dyDescent="0.25">
      <c r="A15" s="86"/>
      <c r="B15" s="86"/>
      <c r="C15" s="86"/>
      <c r="D15" s="49"/>
      <c r="E15" s="87" t="str">
        <f t="shared" si="1"/>
        <v/>
      </c>
      <c r="F15" s="87"/>
      <c r="G15" s="29" t="str">
        <f>IFERROR(VLOOKUP(Спецификация!A15,безскидки[],2,FALSE),"")</f>
        <v/>
      </c>
      <c r="H15" s="28"/>
    </row>
    <row r="16" spans="1:9" ht="17.25" customHeight="1" thickTop="1" thickBot="1" x14ac:dyDescent="0.25">
      <c r="A16" s="86"/>
      <c r="B16" s="86"/>
      <c r="C16" s="86"/>
      <c r="D16" s="19"/>
      <c r="E16" s="87" t="str">
        <f t="shared" si="1"/>
        <v/>
      </c>
      <c r="F16" s="87"/>
      <c r="G16" s="29" t="str">
        <f>IFERROR(VLOOKUP(Спецификация!A16,безскидки[],2,FALSE),"")</f>
        <v/>
      </c>
      <c r="H16" s="51"/>
    </row>
    <row r="17" spans="1:8" ht="17.25" customHeight="1" thickTop="1" thickBot="1" x14ac:dyDescent="0.25">
      <c r="A17" s="86"/>
      <c r="B17" s="86"/>
      <c r="C17" s="86"/>
      <c r="D17" s="21"/>
      <c r="E17" s="87" t="str">
        <f t="shared" si="1"/>
        <v/>
      </c>
      <c r="F17" s="87"/>
      <c r="G17" s="29" t="str">
        <f>IFERROR(VLOOKUP(Спецификация!A17,безскидки[],2,FALSE),"")</f>
        <v/>
      </c>
      <c r="H17" s="52"/>
    </row>
    <row r="18" spans="1:8" ht="17.25" customHeight="1" thickTop="1" thickBot="1" x14ac:dyDescent="0.25">
      <c r="A18" s="86"/>
      <c r="B18" s="86"/>
      <c r="C18" s="86"/>
      <c r="D18" s="19"/>
      <c r="E18" s="87" t="str">
        <f t="shared" si="1"/>
        <v/>
      </c>
      <c r="F18" s="87"/>
      <c r="G18" s="29" t="str">
        <f>IFERROR(VLOOKUP(Спецификация!A18,безскидки[],2,FALSE),"")</f>
        <v/>
      </c>
    </row>
    <row r="19" spans="1:8" ht="17.25" customHeight="1" thickTop="1" thickBot="1" x14ac:dyDescent="0.25">
      <c r="A19" s="86"/>
      <c r="B19" s="86"/>
      <c r="C19" s="86"/>
      <c r="D19" s="19"/>
      <c r="E19" s="87" t="str">
        <f t="shared" si="1"/>
        <v/>
      </c>
      <c r="F19" s="87"/>
      <c r="G19" s="29" t="str">
        <f>IFERROR(VLOOKUP(Спецификация!A19,безскидки[],2,FALSE),"")</f>
        <v/>
      </c>
    </row>
    <row r="20" spans="1:8" ht="14.25" thickTop="1" thickBot="1" x14ac:dyDescent="0.25">
      <c r="A20" s="86" t="s">
        <v>70</v>
      </c>
      <c r="B20" s="86"/>
      <c r="C20" s="86"/>
      <c r="D20" s="19">
        <v>1</v>
      </c>
      <c r="E20" s="87">
        <f>IF(D20&lt;&gt;"",(G20*D20),"")</f>
        <v>1000</v>
      </c>
      <c r="F20" s="87"/>
      <c r="G20" s="29">
        <v>1000</v>
      </c>
      <c r="H20" s="50"/>
    </row>
    <row r="21" spans="1:8" ht="14.25" thickTop="1" thickBot="1" x14ac:dyDescent="0.25">
      <c r="A21" s="31"/>
      <c r="B21" s="31"/>
      <c r="C21" s="31"/>
      <c r="D21" s="32"/>
      <c r="E21" s="88">
        <f>SUM(E12:F20)</f>
        <v>1150</v>
      </c>
      <c r="F21" s="88"/>
      <c r="G21" s="75"/>
      <c r="H21" s="75"/>
    </row>
    <row r="22" spans="1:8" ht="14.25" thickTop="1" thickBot="1" x14ac:dyDescent="0.25">
      <c r="A22" s="31"/>
      <c r="B22" s="31"/>
      <c r="C22" s="31"/>
      <c r="D22" s="32"/>
      <c r="E22" s="76">
        <f>SUM(E3:E10)</f>
        <v>8660</v>
      </c>
      <c r="F22" s="76"/>
    </row>
    <row r="23" spans="1:8" s="37" customFormat="1" ht="14.25" thickTop="1" thickBot="1" x14ac:dyDescent="0.25">
      <c r="A23" s="82"/>
      <c r="B23" s="83"/>
      <c r="C23" s="83"/>
      <c r="D23" s="83"/>
      <c r="E23" s="84">
        <f>E26/(100%-E25)</f>
        <v>9810</v>
      </c>
      <c r="F23" s="85"/>
    </row>
    <row r="24" spans="1:8" s="37" customFormat="1" ht="14.25" thickTop="1" thickBot="1" x14ac:dyDescent="0.25">
      <c r="A24" s="55"/>
      <c r="B24" s="55"/>
      <c r="C24" s="54"/>
      <c r="D24" s="54"/>
      <c r="E24" s="77">
        <f>E22*E25</f>
        <v>0</v>
      </c>
      <c r="F24" s="78"/>
    </row>
    <row r="25" spans="1:8" s="37" customFormat="1" ht="18" customHeight="1" thickTop="1" thickBot="1" x14ac:dyDescent="0.25">
      <c r="B25" s="40" t="s">
        <v>59</v>
      </c>
      <c r="C25" s="79"/>
      <c r="D25" s="79"/>
      <c r="E25" s="80">
        <v>0</v>
      </c>
      <c r="F25" s="81"/>
    </row>
    <row r="26" spans="1:8" ht="14.25" customHeight="1" thickTop="1" thickBot="1" x14ac:dyDescent="0.25">
      <c r="B26" s="38"/>
      <c r="C26" s="34"/>
      <c r="D26" s="35"/>
      <c r="E26" s="71">
        <f>(E22-E24)+E21+C27+C25</f>
        <v>9810</v>
      </c>
      <c r="F26" s="71"/>
    </row>
    <row r="27" spans="1:8" s="37" customFormat="1" ht="18" customHeight="1" thickTop="1" thickBot="1" x14ac:dyDescent="0.25">
      <c r="B27" s="39" t="s">
        <v>58</v>
      </c>
      <c r="C27" s="72"/>
      <c r="D27" s="72"/>
      <c r="E27" s="73">
        <f>MROUND(E26,100)</f>
        <v>9800</v>
      </c>
      <c r="F27" s="74"/>
    </row>
    <row r="28" spans="1:8" ht="13.5" thickTop="1" x14ac:dyDescent="0.2"/>
  </sheetData>
  <mergeCells count="54">
    <mergeCell ref="A1:B1"/>
    <mergeCell ref="A3:C3"/>
    <mergeCell ref="E7:F7"/>
    <mergeCell ref="B4:C4"/>
    <mergeCell ref="E4:F4"/>
    <mergeCell ref="A2:B2"/>
    <mergeCell ref="C2:D2"/>
    <mergeCell ref="C1:D1"/>
    <mergeCell ref="E1:G1"/>
    <mergeCell ref="A11:C11"/>
    <mergeCell ref="E11:F11"/>
    <mergeCell ref="A12:C12"/>
    <mergeCell ref="E12:F12"/>
    <mergeCell ref="A13:C13"/>
    <mergeCell ref="E13:F13"/>
    <mergeCell ref="A20:C20"/>
    <mergeCell ref="E20:F20"/>
    <mergeCell ref="E21:F21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E26:F26"/>
    <mergeCell ref="C27:D27"/>
    <mergeCell ref="E27:F27"/>
    <mergeCell ref="G21:H21"/>
    <mergeCell ref="E22:F22"/>
    <mergeCell ref="E24:F24"/>
    <mergeCell ref="C25:D25"/>
    <mergeCell ref="E25:F25"/>
    <mergeCell ref="A23:D23"/>
    <mergeCell ref="E23:F23"/>
    <mergeCell ref="H6:H10"/>
    <mergeCell ref="E3:G3"/>
    <mergeCell ref="E2:G2"/>
    <mergeCell ref="A8:C8"/>
    <mergeCell ref="E8:F8"/>
    <mergeCell ref="A9:C9"/>
    <mergeCell ref="E9:F9"/>
    <mergeCell ref="A10:C10"/>
    <mergeCell ref="E10:F10"/>
    <mergeCell ref="B5:C5"/>
    <mergeCell ref="E5:F5"/>
    <mergeCell ref="A6:C6"/>
    <mergeCell ref="E6:F6"/>
    <mergeCell ref="A7:C7"/>
  </mergeCells>
  <dataValidations count="4">
    <dataValidation type="list" allowBlank="1" showInputMessage="1" showErrorMessage="1" sqref="A6:C10">
      <formula1>Материалы</formula1>
    </dataValidation>
    <dataValidation type="list" allowBlank="1" showInputMessage="1" showErrorMessage="1" sqref="B4:B5">
      <formula1>Ящик</formula1>
    </dataValidation>
    <dataValidation type="list" allowBlank="1" showInputMessage="1" showErrorMessage="1" sqref="B16:C20 B12:C14 A12:A20">
      <formula1>Безскидок</formula1>
    </dataValidation>
    <dataValidation type="custom" allowBlank="1" showInputMessage="1" showErrorMessage="1" sqref="E22:F22">
      <formula1>MATCH(E22,$E:$E,0)=ROW(E22)</formula1>
    </dataValidation>
  </dataValidations>
  <pageMargins left="0.47244094488188981" right="0.15748031496062992" top="1.17" bottom="0.31496062992125984" header="0.15748031496062992" footer="0.27559055118110237"/>
  <pageSetup paperSize="9" scale="96" orientation="portrait" horizontalDpi="300" verticalDpi="300" r:id="rId1"/>
  <headerFooter>
    <oddHeader xml:space="preserve">&amp;L&amp;"Century Schoolbook,полужирный"&amp;16Панфиловский пр-кт, 
ТЦ ОЛЬГА, цокольный этаж, 
тел. 8-906-059-24-61 Светлана
 &amp;C&amp;"Times New Roman,полужирный"&amp;12
&amp;R&amp;"Century Schoolbook,полужирный"&amp;30ARISTO'
&amp;12aluminium  
profile system        </oddHeader>
    <oddFooter>&amp;Rстр1&amp;CПРЕДВАРИТЕЛЬНЫЙ ПРОСЧЁТ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1">
    <tabColor theme="3" tint="-0.499984740745262"/>
  </sheetPr>
  <dimension ref="A1:D93"/>
  <sheetViews>
    <sheetView topLeftCell="A4" zoomScale="115" zoomScaleNormal="115" workbookViewId="0">
      <selection activeCell="F8" sqref="F8"/>
    </sheetView>
  </sheetViews>
  <sheetFormatPr defaultRowHeight="15" x14ac:dyDescent="0.25"/>
  <cols>
    <col min="1" max="1" width="22.85546875" style="3" customWidth="1"/>
    <col min="2" max="2" width="13.140625" style="4" customWidth="1"/>
    <col min="3" max="3" width="12.140625" style="4" customWidth="1"/>
    <col min="4" max="16384" width="9.140625" style="3"/>
  </cols>
  <sheetData>
    <row r="1" spans="1:4" x14ac:dyDescent="0.25">
      <c r="A1" s="3" t="s">
        <v>64</v>
      </c>
      <c r="B1" s="4" t="s">
        <v>24</v>
      </c>
    </row>
    <row r="2" spans="1:4" x14ac:dyDescent="0.25">
      <c r="A2" s="3" t="s">
        <v>26</v>
      </c>
      <c r="B2" s="4">
        <v>900</v>
      </c>
      <c r="D2" s="3">
        <v>0.72</v>
      </c>
    </row>
    <row r="3" spans="1:4" x14ac:dyDescent="0.25">
      <c r="A3" s="3" t="s">
        <v>27</v>
      </c>
      <c r="B3" s="4">
        <v>1125</v>
      </c>
      <c r="D3" s="3">
        <v>0.92</v>
      </c>
    </row>
    <row r="4" spans="1:4" x14ac:dyDescent="0.25">
      <c r="A4" s="3" t="s">
        <v>28</v>
      </c>
      <c r="B4" s="4">
        <v>1350</v>
      </c>
    </row>
    <row r="5" spans="1:4" x14ac:dyDescent="0.25">
      <c r="A5" s="3" t="s">
        <v>29</v>
      </c>
      <c r="B5" s="4">
        <v>1125</v>
      </c>
    </row>
    <row r="6" spans="1:4" x14ac:dyDescent="0.25">
      <c r="A6" s="3" t="s">
        <v>30</v>
      </c>
      <c r="B6" s="4">
        <v>1350</v>
      </c>
    </row>
    <row r="7" spans="1:4" x14ac:dyDescent="0.25">
      <c r="A7" s="3" t="s">
        <v>31</v>
      </c>
      <c r="B7" s="4">
        <v>1575</v>
      </c>
    </row>
    <row r="8" spans="1:4" ht="15.75" thickBot="1" x14ac:dyDescent="0.3">
      <c r="A8" s="6" t="s">
        <v>81</v>
      </c>
      <c r="B8" s="7" t="s">
        <v>79</v>
      </c>
      <c r="C8" s="7" t="s">
        <v>80</v>
      </c>
    </row>
    <row r="9" spans="1:4" ht="15.75" thickTop="1" x14ac:dyDescent="0.25">
      <c r="A9" s="56" t="s">
        <v>82</v>
      </c>
      <c r="B9" s="9">
        <v>1090</v>
      </c>
      <c r="C9" s="9">
        <v>1490</v>
      </c>
    </row>
    <row r="10" spans="1:4" x14ac:dyDescent="0.25">
      <c r="A10" s="56" t="s">
        <v>83</v>
      </c>
      <c r="B10" s="9">
        <v>1580</v>
      </c>
      <c r="C10" s="9">
        <v>1880</v>
      </c>
    </row>
    <row r="11" spans="1:4" x14ac:dyDescent="0.25">
      <c r="A11" s="56" t="s">
        <v>84</v>
      </c>
      <c r="B11" s="9">
        <v>1790</v>
      </c>
      <c r="C11" s="9">
        <v>2270</v>
      </c>
    </row>
    <row r="12" spans="1:4" x14ac:dyDescent="0.25">
      <c r="A12" s="56" t="s">
        <v>94</v>
      </c>
      <c r="B12" s="9">
        <v>1910</v>
      </c>
      <c r="C12" s="9">
        <v>2400</v>
      </c>
    </row>
    <row r="13" spans="1:4" x14ac:dyDescent="0.25">
      <c r="A13" s="56" t="s">
        <v>85</v>
      </c>
      <c r="B13" s="9">
        <v>1980</v>
      </c>
      <c r="C13" s="9">
        <v>2560</v>
      </c>
    </row>
    <row r="14" spans="1:4" x14ac:dyDescent="0.25">
      <c r="A14" s="56" t="s">
        <v>86</v>
      </c>
      <c r="B14" s="9">
        <v>2200</v>
      </c>
      <c r="C14" s="9">
        <v>2850</v>
      </c>
    </row>
    <row r="15" spans="1:4" x14ac:dyDescent="0.25">
      <c r="A15" s="56" t="s">
        <v>87</v>
      </c>
      <c r="B15" s="9">
        <v>2200</v>
      </c>
      <c r="C15" s="9">
        <v>3030</v>
      </c>
    </row>
    <row r="16" spans="1:4" x14ac:dyDescent="0.25">
      <c r="A16" s="56" t="s">
        <v>88</v>
      </c>
      <c r="B16" s="9">
        <v>2610</v>
      </c>
      <c r="C16" s="9">
        <v>3440</v>
      </c>
    </row>
    <row r="17" spans="1:3" x14ac:dyDescent="0.25">
      <c r="A17" s="56" t="s">
        <v>89</v>
      </c>
      <c r="B17" s="9">
        <v>2890</v>
      </c>
      <c r="C17" s="9">
        <v>3710</v>
      </c>
    </row>
    <row r="18" spans="1:3" x14ac:dyDescent="0.25">
      <c r="A18" s="57" t="s">
        <v>95</v>
      </c>
      <c r="B18" s="13">
        <v>3800</v>
      </c>
      <c r="C18" s="13">
        <v>4950</v>
      </c>
    </row>
    <row r="19" spans="1:3" x14ac:dyDescent="0.25">
      <c r="A19" s="57" t="s">
        <v>90</v>
      </c>
      <c r="B19" s="5">
        <v>1510</v>
      </c>
      <c r="C19" s="5">
        <v>1700</v>
      </c>
    </row>
    <row r="20" spans="1:3" x14ac:dyDescent="0.25">
      <c r="A20" s="57" t="s">
        <v>91</v>
      </c>
      <c r="B20" s="11">
        <v>1790</v>
      </c>
      <c r="C20" s="11">
        <v>2120</v>
      </c>
    </row>
    <row r="21" spans="1:3" x14ac:dyDescent="0.25">
      <c r="A21" s="57" t="s">
        <v>92</v>
      </c>
      <c r="B21" s="11">
        <v>1170</v>
      </c>
      <c r="C21" s="11">
        <v>1260</v>
      </c>
    </row>
    <row r="22" spans="1:3" x14ac:dyDescent="0.25">
      <c r="A22" s="57" t="s">
        <v>93</v>
      </c>
      <c r="B22" s="11">
        <v>1650</v>
      </c>
      <c r="C22" s="11">
        <v>1980</v>
      </c>
    </row>
    <row r="23" spans="1:3" x14ac:dyDescent="0.25">
      <c r="A23" s="56"/>
      <c r="B23" s="11"/>
      <c r="C23" s="11"/>
    </row>
    <row r="24" spans="1:3" x14ac:dyDescent="0.25">
      <c r="A24" s="3" t="s">
        <v>52</v>
      </c>
      <c r="B24" s="4" t="s">
        <v>2</v>
      </c>
      <c r="C24" s="3"/>
    </row>
    <row r="25" spans="1:3" x14ac:dyDescent="0.25">
      <c r="A25" s="8" t="s">
        <v>32</v>
      </c>
      <c r="B25" s="12">
        <v>1780</v>
      </c>
      <c r="C25" s="3"/>
    </row>
    <row r="26" spans="1:3" x14ac:dyDescent="0.25">
      <c r="A26" s="8" t="s">
        <v>33</v>
      </c>
      <c r="B26" s="12">
        <v>1965</v>
      </c>
      <c r="C26" s="3"/>
    </row>
    <row r="27" spans="1:3" x14ac:dyDescent="0.25">
      <c r="A27" s="8" t="s">
        <v>34</v>
      </c>
      <c r="B27" s="12">
        <v>2755</v>
      </c>
      <c r="C27" s="3"/>
    </row>
    <row r="28" spans="1:3" x14ac:dyDescent="0.25">
      <c r="A28" s="8" t="s">
        <v>35</v>
      </c>
      <c r="B28" s="12">
        <v>3560</v>
      </c>
      <c r="C28" s="3"/>
    </row>
    <row r="29" spans="1:3" x14ac:dyDescent="0.25">
      <c r="A29" s="8" t="s">
        <v>36</v>
      </c>
      <c r="B29" s="12">
        <v>3925</v>
      </c>
      <c r="C29" s="3"/>
    </row>
    <row r="30" spans="1:3" x14ac:dyDescent="0.25">
      <c r="A30" s="8" t="s">
        <v>37</v>
      </c>
      <c r="B30" s="12">
        <v>5500</v>
      </c>
      <c r="C30" s="3"/>
    </row>
    <row r="31" spans="1:3" x14ac:dyDescent="0.25">
      <c r="A31" s="8" t="s">
        <v>38</v>
      </c>
      <c r="B31" s="12">
        <v>1780</v>
      </c>
      <c r="C31" s="3"/>
    </row>
    <row r="32" spans="1:3" x14ac:dyDescent="0.25">
      <c r="A32" s="8" t="s">
        <v>39</v>
      </c>
      <c r="B32" s="12">
        <v>3560</v>
      </c>
      <c r="C32" s="3"/>
    </row>
    <row r="33" spans="1:3" x14ac:dyDescent="0.25">
      <c r="A33" s="8" t="s">
        <v>49</v>
      </c>
      <c r="B33" s="12">
        <v>1400</v>
      </c>
      <c r="C33" s="3"/>
    </row>
    <row r="34" spans="1:3" x14ac:dyDescent="0.25">
      <c r="A34" s="8" t="s">
        <v>40</v>
      </c>
      <c r="B34" s="12">
        <v>1700</v>
      </c>
      <c r="C34" s="3"/>
    </row>
    <row r="35" spans="1:3" x14ac:dyDescent="0.25">
      <c r="A35" s="8" t="s">
        <v>41</v>
      </c>
      <c r="B35" s="12">
        <v>2100</v>
      </c>
      <c r="C35" s="3"/>
    </row>
    <row r="36" spans="1:3" x14ac:dyDescent="0.25">
      <c r="A36" s="8" t="s">
        <v>42</v>
      </c>
      <c r="B36" s="12">
        <v>3100</v>
      </c>
      <c r="C36" s="3"/>
    </row>
    <row r="37" spans="1:3" x14ac:dyDescent="0.25">
      <c r="A37" s="8" t="s">
        <v>43</v>
      </c>
      <c r="B37" s="12">
        <v>3900</v>
      </c>
      <c r="C37" s="3"/>
    </row>
    <row r="38" spans="1:3" x14ac:dyDescent="0.25">
      <c r="A38" s="8" t="s">
        <v>44</v>
      </c>
      <c r="B38" s="12">
        <v>5900</v>
      </c>
      <c r="C38" s="3"/>
    </row>
    <row r="39" spans="1:3" x14ac:dyDescent="0.25">
      <c r="A39" s="8" t="s">
        <v>45</v>
      </c>
      <c r="B39" s="12">
        <v>4600</v>
      </c>
      <c r="C39" s="3"/>
    </row>
    <row r="40" spans="1:3" x14ac:dyDescent="0.25">
      <c r="A40" s="8" t="s">
        <v>46</v>
      </c>
      <c r="B40" s="12">
        <v>7100</v>
      </c>
      <c r="C40" s="3"/>
    </row>
    <row r="41" spans="1:3" x14ac:dyDescent="0.25">
      <c r="A41" s="8" t="s">
        <v>47</v>
      </c>
      <c r="B41" s="12">
        <v>4900</v>
      </c>
      <c r="C41" s="3"/>
    </row>
    <row r="42" spans="1:3" x14ac:dyDescent="0.25">
      <c r="A42" s="10" t="s">
        <v>48</v>
      </c>
      <c r="B42" s="13">
        <v>7350</v>
      </c>
      <c r="C42" s="3"/>
    </row>
    <row r="43" spans="1:3" x14ac:dyDescent="0.25">
      <c r="A43" s="43" t="s">
        <v>60</v>
      </c>
      <c r="B43" s="44">
        <v>7150</v>
      </c>
      <c r="C43" s="3"/>
    </row>
    <row r="44" spans="1:3" x14ac:dyDescent="0.25">
      <c r="A44" s="8" t="s">
        <v>69</v>
      </c>
      <c r="B44" s="12">
        <v>16100</v>
      </c>
      <c r="C44" s="3"/>
    </row>
    <row r="45" spans="1:3" x14ac:dyDescent="0.25">
      <c r="A45" s="8" t="s">
        <v>68</v>
      </c>
      <c r="B45" s="12">
        <v>4400</v>
      </c>
      <c r="C45" s="3"/>
    </row>
    <row r="46" spans="1:3" x14ac:dyDescent="0.25">
      <c r="A46" s="10" t="s">
        <v>67</v>
      </c>
      <c r="B46" s="13">
        <v>300</v>
      </c>
      <c r="C46" s="3"/>
    </row>
    <row r="47" spans="1:3" x14ac:dyDescent="0.25">
      <c r="A47" s="8" t="s">
        <v>65</v>
      </c>
      <c r="B47" s="12">
        <v>150</v>
      </c>
      <c r="C47" s="3"/>
    </row>
    <row r="48" spans="1:3" x14ac:dyDescent="0.25">
      <c r="A48" s="8" t="s">
        <v>7</v>
      </c>
      <c r="B48" s="12">
        <v>50</v>
      </c>
      <c r="C48" s="3"/>
    </row>
    <row r="49" spans="1:3" x14ac:dyDescent="0.25">
      <c r="A49" s="10" t="s">
        <v>50</v>
      </c>
      <c r="B49" s="13">
        <v>350</v>
      </c>
      <c r="C49" s="3"/>
    </row>
    <row r="50" spans="1:3" x14ac:dyDescent="0.25">
      <c r="A50" s="10" t="s">
        <v>53</v>
      </c>
      <c r="B50" s="13">
        <v>500</v>
      </c>
      <c r="C50" s="3"/>
    </row>
    <row r="51" spans="1:3" x14ac:dyDescent="0.25">
      <c r="A51" s="10" t="s">
        <v>54</v>
      </c>
      <c r="B51" s="13">
        <v>1700</v>
      </c>
      <c r="C51" s="3"/>
    </row>
    <row r="52" spans="1:3" x14ac:dyDescent="0.25">
      <c r="A52" s="10" t="s">
        <v>51</v>
      </c>
      <c r="B52" s="13">
        <v>500</v>
      </c>
      <c r="C52" s="3"/>
    </row>
    <row r="53" spans="1:3" x14ac:dyDescent="0.25">
      <c r="A53" s="10" t="s">
        <v>55</v>
      </c>
      <c r="B53" s="13">
        <v>3700</v>
      </c>
      <c r="C53" s="3"/>
    </row>
    <row r="54" spans="1:3" x14ac:dyDescent="0.25">
      <c r="A54" s="10" t="s">
        <v>56</v>
      </c>
      <c r="B54" s="13">
        <v>900</v>
      </c>
      <c r="C54" s="3"/>
    </row>
    <row r="55" spans="1:3" x14ac:dyDescent="0.25">
      <c r="A55" s="10" t="s">
        <v>57</v>
      </c>
      <c r="B55" s="13">
        <v>700</v>
      </c>
      <c r="C55" s="3"/>
    </row>
    <row r="56" spans="1:3" x14ac:dyDescent="0.25">
      <c r="A56" s="10" t="s">
        <v>61</v>
      </c>
      <c r="B56" s="13">
        <v>2050</v>
      </c>
      <c r="C56" s="3"/>
    </row>
    <row r="57" spans="1:3" x14ac:dyDescent="0.25">
      <c r="A57" s="8" t="s">
        <v>62</v>
      </c>
      <c r="B57" s="13">
        <v>2300</v>
      </c>
      <c r="C57" s="3"/>
    </row>
    <row r="58" spans="1:3" x14ac:dyDescent="0.25">
      <c r="A58" s="45" t="s">
        <v>63</v>
      </c>
      <c r="B58" s="46">
        <v>2450</v>
      </c>
      <c r="C58" s="3"/>
    </row>
    <row r="59" spans="1:3" x14ac:dyDescent="0.25">
      <c r="A59" s="8" t="s">
        <v>66</v>
      </c>
      <c r="B59" s="12">
        <v>400</v>
      </c>
      <c r="C59" s="3"/>
    </row>
    <row r="60" spans="1:3" x14ac:dyDescent="0.25">
      <c r="A60" s="8" t="s">
        <v>73</v>
      </c>
      <c r="B60" s="12">
        <v>7500</v>
      </c>
      <c r="C60" s="3"/>
    </row>
    <row r="61" spans="1:3" x14ac:dyDescent="0.25">
      <c r="A61" s="53" t="s">
        <v>71</v>
      </c>
      <c r="B61" s="44">
        <v>13750</v>
      </c>
      <c r="C61" s="3"/>
    </row>
    <row r="62" spans="1:3" x14ac:dyDescent="0.25">
      <c r="A62" s="8" t="s">
        <v>72</v>
      </c>
      <c r="B62" s="12">
        <v>300</v>
      </c>
      <c r="C62" s="3"/>
    </row>
    <row r="63" spans="1:3" x14ac:dyDescent="0.25">
      <c r="A63" s="43" t="s">
        <v>74</v>
      </c>
      <c r="B63" s="44">
        <v>3650</v>
      </c>
      <c r="C63" s="3"/>
    </row>
    <row r="64" spans="1:3" x14ac:dyDescent="0.25">
      <c r="A64" s="45" t="s">
        <v>75</v>
      </c>
      <c r="B64" s="46">
        <v>225</v>
      </c>
    </row>
    <row r="77" spans="1:3" x14ac:dyDescent="0.25">
      <c r="A77" s="2" t="s">
        <v>8</v>
      </c>
      <c r="B77" s="1">
        <v>165</v>
      </c>
      <c r="C77" s="4">
        <v>40</v>
      </c>
    </row>
    <row r="78" spans="1:3" x14ac:dyDescent="0.25">
      <c r="A78" s="2" t="s">
        <v>9</v>
      </c>
      <c r="B78" s="4">
        <v>202</v>
      </c>
      <c r="C78" s="4">
        <v>40</v>
      </c>
    </row>
    <row r="79" spans="1:3" x14ac:dyDescent="0.25">
      <c r="A79" s="2" t="s">
        <v>10</v>
      </c>
      <c r="B79" s="4">
        <v>222</v>
      </c>
      <c r="C79" s="4">
        <v>40</v>
      </c>
    </row>
    <row r="80" spans="1:3" x14ac:dyDescent="0.25">
      <c r="A80" s="2" t="s">
        <v>11</v>
      </c>
      <c r="B80" s="4">
        <v>130</v>
      </c>
      <c r="C80" s="4">
        <v>40</v>
      </c>
    </row>
    <row r="81" spans="1:3" x14ac:dyDescent="0.25">
      <c r="A81" s="2" t="s">
        <v>12</v>
      </c>
      <c r="B81" s="4">
        <v>185</v>
      </c>
      <c r="C81" s="4">
        <v>40</v>
      </c>
    </row>
    <row r="82" spans="1:3" x14ac:dyDescent="0.25">
      <c r="A82" s="2" t="s">
        <v>13</v>
      </c>
      <c r="B82" s="4">
        <v>225</v>
      </c>
      <c r="C82" s="4">
        <v>40</v>
      </c>
    </row>
    <row r="83" spans="1:3" x14ac:dyDescent="0.25">
      <c r="A83" s="2" t="s">
        <v>14</v>
      </c>
      <c r="B83" s="4">
        <v>259</v>
      </c>
      <c r="C83" s="4">
        <v>40</v>
      </c>
    </row>
    <row r="84" spans="1:3" x14ac:dyDescent="0.25">
      <c r="A84" s="2" t="s">
        <v>15</v>
      </c>
      <c r="B84" s="4">
        <v>131</v>
      </c>
      <c r="C84" s="4">
        <v>40</v>
      </c>
    </row>
    <row r="85" spans="1:3" x14ac:dyDescent="0.25">
      <c r="A85" s="2" t="s">
        <v>16</v>
      </c>
      <c r="B85" s="4">
        <v>208</v>
      </c>
      <c r="C85" s="4">
        <v>40</v>
      </c>
    </row>
    <row r="86" spans="1:3" x14ac:dyDescent="0.25">
      <c r="A86" s="2" t="s">
        <v>17</v>
      </c>
      <c r="B86" s="4">
        <v>255</v>
      </c>
      <c r="C86" s="4">
        <v>40</v>
      </c>
    </row>
    <row r="87" spans="1:3" x14ac:dyDescent="0.25">
      <c r="A87" s="2" t="s">
        <v>18</v>
      </c>
      <c r="B87" s="4">
        <v>293</v>
      </c>
      <c r="C87" s="4">
        <v>40</v>
      </c>
    </row>
    <row r="88" spans="1:3" x14ac:dyDescent="0.25">
      <c r="A88" s="2" t="s">
        <v>19</v>
      </c>
      <c r="B88" s="4">
        <v>144</v>
      </c>
      <c r="C88" s="4">
        <v>40</v>
      </c>
    </row>
    <row r="89" spans="1:3" x14ac:dyDescent="0.25">
      <c r="A89" s="2" t="s">
        <v>20</v>
      </c>
      <c r="B89" s="4">
        <v>233</v>
      </c>
      <c r="C89" s="4">
        <v>40</v>
      </c>
    </row>
    <row r="90" spans="1:3" x14ac:dyDescent="0.25">
      <c r="A90" s="2" t="s">
        <v>21</v>
      </c>
      <c r="B90" s="4">
        <v>283</v>
      </c>
      <c r="C90" s="4">
        <v>40</v>
      </c>
    </row>
    <row r="91" spans="1:3" x14ac:dyDescent="0.25">
      <c r="A91" s="2" t="s">
        <v>22</v>
      </c>
      <c r="B91" s="4">
        <v>325</v>
      </c>
      <c r="C91" s="4">
        <v>40</v>
      </c>
    </row>
    <row r="92" spans="1:3" ht="15.75" thickBot="1" x14ac:dyDescent="0.3">
      <c r="A92" s="47" t="s">
        <v>23</v>
      </c>
      <c r="B92" s="48">
        <v>161</v>
      </c>
      <c r="C92" s="48">
        <v>40</v>
      </c>
    </row>
    <row r="93" spans="1:3" ht="15.75" thickTop="1" x14ac:dyDescent="0.25"/>
  </sheetData>
  <dataConsolidate/>
  <dataValidations count="5">
    <dataValidation type="custom" allowBlank="1" showInputMessage="1" showErrorMessage="1" sqref="A25">
      <formula1>MATCH(B77,$B:$B,0)=ROW(B77)</formula1>
    </dataValidation>
    <dataValidation type="custom" allowBlank="1" showInputMessage="1" showErrorMessage="1" sqref="A2">
      <formula1>MATCH(B77,$B:$B,0)=ROW(B77)</formula1>
    </dataValidation>
    <dataValidation type="custom" allowBlank="1" showInputMessage="1" showErrorMessage="1" sqref="A9:A12">
      <formula1>MATCH(B77,$B:$B,0)=ROW(B77)</formula1>
    </dataValidation>
    <dataValidation type="custom" allowBlank="1" showInputMessage="1" showErrorMessage="1" sqref="A13:A17">
      <formula1>MATCH(B80,$B:$B,0)=ROW(B80)</formula1>
    </dataValidation>
    <dataValidation type="custom" allowBlank="1" showInputMessage="1" showErrorMessage="1" sqref="A77">
      <formula1>MATCH(B77,$B:$B,0)=ROW(B77)</formula1>
    </dataValidation>
  </dataValidation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Спецификация</vt:lpstr>
      <vt:lpstr>Профиль</vt:lpstr>
      <vt:lpstr>Безскидок</vt:lpstr>
      <vt:lpstr>Материалы</vt:lpstr>
      <vt:lpstr>Спецификация!Область_печати</vt:lpstr>
      <vt:lpstr>Ящик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2016-01-20T11:32:30Z</cp:lastPrinted>
  <dcterms:created xsi:type="dcterms:W3CDTF">2014-07-15T12:41:21Z</dcterms:created>
  <dcterms:modified xsi:type="dcterms:W3CDTF">2016-01-20T17:51:35Z</dcterms:modified>
</cp:coreProperties>
</file>