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 activeTab="3"/>
  </bookViews>
  <sheets>
    <sheet name="Объект 1" sheetId="1" r:id="rId1"/>
    <sheet name="Объект 2" sheetId="2" r:id="rId2"/>
    <sheet name="Объект 3" sheetId="3" r:id="rId3"/>
    <sheet name="Невыполненные заявки" sheetId="4" r:id="rId4"/>
  </sheets>
  <calcPr calcId="162913"/>
</workbook>
</file>

<file path=xl/calcChain.xml><?xml version="1.0" encoding="utf-8"?>
<calcChain xmlns="http://schemas.openxmlformats.org/spreadsheetml/2006/main">
  <c r="P2" i="4" l="1"/>
  <c r="O3" i="4"/>
  <c r="O4" i="4"/>
  <c r="O2" i="4"/>
  <c r="H5" i="4" a="1"/>
  <c r="H7" i="4" a="1"/>
  <c r="H4" i="4" a="1"/>
  <c r="H6" i="4" a="1"/>
  <c r="H8" i="4" a="1"/>
  <c r="H3" i="4" a="1"/>
  <c r="A23" i="4" a="1"/>
  <c r="A25" i="4" a="1"/>
  <c r="A22" i="4" a="1"/>
  <c r="A24" i="4" a="1"/>
  <c r="A26" i="4" a="1"/>
  <c r="A21" i="4" a="1"/>
  <c r="A14" i="4" a="1"/>
  <c r="A16" i="4" a="1"/>
  <c r="A13" i="4" a="1"/>
  <c r="A15" i="4" a="1"/>
  <c r="A17" i="4" a="1"/>
  <c r="A12" i="4" a="1"/>
  <c r="A4" i="4" a="1"/>
  <c r="A6" i="4" a="1"/>
  <c r="A8" i="4" a="1"/>
  <c r="A5" i="4" a="1"/>
  <c r="A7" i="4" a="1"/>
  <c r="A3" i="4" a="1"/>
  <c r="P3" i="4" l="1"/>
  <c r="P4" i="4"/>
  <c r="H8" i="4"/>
  <c r="H6" i="4"/>
  <c r="H4" i="4"/>
  <c r="H7" i="4"/>
  <c r="H5" i="4"/>
  <c r="H3" i="4"/>
  <c r="A26" i="4"/>
  <c r="A24" i="4"/>
  <c r="A22" i="4"/>
  <c r="A25" i="4"/>
  <c r="A23" i="4"/>
  <c r="A21" i="4"/>
  <c r="A17" i="4"/>
  <c r="A15" i="4"/>
  <c r="A13" i="4"/>
  <c r="A16" i="4"/>
  <c r="A14" i="4"/>
  <c r="A12" i="4"/>
  <c r="A7" i="4"/>
  <c r="A5" i="4"/>
  <c r="A8" i="4"/>
  <c r="A6" i="4"/>
  <c r="A4" i="4"/>
  <c r="A3" i="4"/>
  <c r="J7" i="4" a="1"/>
  <c r="I7" i="4" a="1"/>
  <c r="I4" i="4" a="1"/>
  <c r="J4" i="4" a="1"/>
  <c r="J5" i="4" a="1"/>
  <c r="I5" i="4" a="1"/>
  <c r="I6" i="4" a="1"/>
  <c r="J6" i="4" a="1"/>
  <c r="I8" i="4" a="1"/>
  <c r="J8" i="4" a="1"/>
  <c r="J3" i="4" a="1"/>
  <c r="I3" i="4" a="1"/>
  <c r="B23" i="4" a="1"/>
  <c r="C23" i="4" a="1"/>
  <c r="B24" i="4" a="1"/>
  <c r="C24" i="4" a="1"/>
  <c r="C25" i="4" a="1"/>
  <c r="B25" i="4" a="1"/>
  <c r="C22" i="4" a="1"/>
  <c r="B22" i="4" a="1"/>
  <c r="B26" i="4" a="1"/>
  <c r="C26" i="4" a="1"/>
  <c r="C21" i="4" a="1"/>
  <c r="B21" i="4" a="1"/>
  <c r="C15" i="4" a="1"/>
  <c r="B15" i="4" a="1"/>
  <c r="C17" i="4" a="1"/>
  <c r="B17" i="4" a="1"/>
  <c r="C16" i="4" a="1"/>
  <c r="B16" i="4" a="1"/>
  <c r="C13" i="4" a="1"/>
  <c r="B13" i="4" a="1"/>
  <c r="C14" i="4" a="1"/>
  <c r="B14" i="4" a="1"/>
  <c r="C12" i="4" a="1"/>
  <c r="B12" i="4" a="1"/>
  <c r="C7" i="4" a="1"/>
  <c r="C4" i="4" a="1"/>
  <c r="C5" i="4" a="1"/>
  <c r="C8" i="4" a="1"/>
  <c r="C6" i="4" a="1"/>
  <c r="C3" i="4" a="1"/>
  <c r="B7" i="4" a="1"/>
  <c r="B4" i="4" a="1"/>
  <c r="B5" i="4" a="1"/>
  <c r="B8" i="4" a="1"/>
  <c r="B6" i="4" a="1"/>
  <c r="B3" i="4" a="1"/>
  <c r="R4" i="4" l="1"/>
  <c r="R8" i="4"/>
  <c r="R12" i="4"/>
  <c r="R5" i="4"/>
  <c r="R9" i="4"/>
  <c r="R6" i="4"/>
  <c r="R10" i="4"/>
  <c r="R7" i="4"/>
  <c r="R11" i="4"/>
  <c r="R3" i="4"/>
  <c r="R13" i="4"/>
  <c r="R14" i="4"/>
  <c r="J8" i="4"/>
  <c r="I8" i="4"/>
  <c r="J6" i="4"/>
  <c r="I6" i="4"/>
  <c r="I5" i="4"/>
  <c r="J5" i="4"/>
  <c r="J4" i="4"/>
  <c r="I4" i="4"/>
  <c r="I7" i="4"/>
  <c r="J7" i="4"/>
  <c r="J3" i="4"/>
  <c r="I3" i="4"/>
  <c r="C26" i="4"/>
  <c r="B26" i="4"/>
  <c r="B22" i="4"/>
  <c r="C22" i="4"/>
  <c r="B25" i="4"/>
  <c r="C25" i="4"/>
  <c r="C24" i="4"/>
  <c r="B24" i="4"/>
  <c r="C23" i="4"/>
  <c r="B23" i="4"/>
  <c r="C21" i="4"/>
  <c r="B21" i="4"/>
  <c r="B14" i="4"/>
  <c r="C14" i="4"/>
  <c r="B13" i="4"/>
  <c r="C13" i="4"/>
  <c r="B16" i="4"/>
  <c r="C16" i="4"/>
  <c r="B17" i="4"/>
  <c r="C17" i="4"/>
  <c r="B15" i="4"/>
  <c r="C15" i="4"/>
  <c r="C12" i="4"/>
  <c r="B12" i="4"/>
  <c r="C6" i="4"/>
  <c r="C8" i="4"/>
  <c r="C5" i="4"/>
  <c r="C4" i="4"/>
  <c r="C7" i="4"/>
  <c r="C3" i="4"/>
  <c r="B6" i="4"/>
  <c r="B8" i="4"/>
  <c r="B5" i="4"/>
  <c r="B4" i="4"/>
  <c r="B7" i="4"/>
  <c r="B3" i="4"/>
  <c r="S5" i="4" a="1"/>
  <c r="S4" i="4" a="1"/>
  <c r="S6" i="4" a="1"/>
  <c r="S3" i="4" a="1"/>
  <c r="S6" i="4" l="1"/>
  <c r="S4" i="4"/>
  <c r="S5" i="4"/>
  <c r="S3" i="4"/>
  <c r="U4" i="4"/>
  <c r="U5" i="4"/>
  <c r="U6" i="4"/>
  <c r="U3" i="4"/>
  <c r="T4" i="4"/>
  <c r="T6" i="4"/>
  <c r="T5" i="4"/>
  <c r="T3" i="4"/>
</calcChain>
</file>

<file path=xl/sharedStrings.xml><?xml version="1.0" encoding="utf-8"?>
<sst xmlns="http://schemas.openxmlformats.org/spreadsheetml/2006/main" count="62" uniqueCount="23">
  <si>
    <t>дата заявки</t>
  </si>
  <si>
    <t>Наименование материала</t>
  </si>
  <si>
    <t>Статус выполнения</t>
  </si>
  <si>
    <t>на согласовании</t>
  </si>
  <si>
    <t>идёт поставка</t>
  </si>
  <si>
    <t>выполнено</t>
  </si>
  <si>
    <t>кирпич</t>
  </si>
  <si>
    <t>песок</t>
  </si>
  <si>
    <t>краска</t>
  </si>
  <si>
    <t>отмена</t>
  </si>
  <si>
    <t>доска</t>
  </si>
  <si>
    <t>ламинат</t>
  </si>
  <si>
    <t>утеплитель</t>
  </si>
  <si>
    <t>грунт</t>
  </si>
  <si>
    <t>цемент</t>
  </si>
  <si>
    <t>Объект 1</t>
  </si>
  <si>
    <t>Объект 2</t>
  </si>
  <si>
    <t>Объект 3</t>
  </si>
  <si>
    <t xml:space="preserve">или так </t>
  </si>
  <si>
    <t>Дата заявки</t>
  </si>
  <si>
    <t xml:space="preserve">сводка по всем </t>
  </si>
  <si>
    <t>Объект</t>
  </si>
  <si>
    <t>вспомогательная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</si>
</sst>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workbookViewId="0">
      <selection activeCell="C5" sqref="C5"/>
    </sheetView>
  </sheetViews>
  <sheetFormatPr defaultRowHeight="15" x14ac:dyDescent="0.25"/>
  <cols>
    <col min="1" max="1" width="13.5703125" style="1" customWidth="1"/>
    <col min="2" max="2" width="25.5703125" style="1" bestFit="1" customWidth="1"/>
    <col min="3" max="3" width="20.14062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>
        <v>42380</v>
      </c>
      <c r="B2" s="4" t="s">
        <v>8</v>
      </c>
      <c r="C2" s="4" t="s">
        <v>3</v>
      </c>
    </row>
    <row r="3" spans="1:3" x14ac:dyDescent="0.25">
      <c r="A3" s="5">
        <v>42386</v>
      </c>
      <c r="B3" s="2" t="s">
        <v>10</v>
      </c>
      <c r="C3" s="2" t="s">
        <v>9</v>
      </c>
    </row>
    <row r="4" spans="1:3" x14ac:dyDescent="0.25">
      <c r="A4" s="5">
        <v>42373</v>
      </c>
      <c r="B4" s="2" t="s">
        <v>7</v>
      </c>
      <c r="C4" s="2" t="s">
        <v>4</v>
      </c>
    </row>
    <row r="5" spans="1:3" x14ac:dyDescent="0.25">
      <c r="A5" s="5">
        <v>42377</v>
      </c>
      <c r="B5" s="2" t="s">
        <v>6</v>
      </c>
      <c r="C5" s="2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4" sqref="C14"/>
    </sheetView>
  </sheetViews>
  <sheetFormatPr defaultRowHeight="15" x14ac:dyDescent="0.25"/>
  <cols>
    <col min="1" max="1" width="13.5703125" style="1" customWidth="1"/>
    <col min="2" max="2" width="25.5703125" style="1" bestFit="1" customWidth="1"/>
    <col min="3" max="3" width="20.14062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>
        <v>42376</v>
      </c>
      <c r="B2" s="4" t="s">
        <v>11</v>
      </c>
      <c r="C2" s="4" t="s">
        <v>5</v>
      </c>
    </row>
    <row r="3" spans="1:3" x14ac:dyDescent="0.25">
      <c r="A3" s="5">
        <v>42372</v>
      </c>
      <c r="B3" s="2" t="s">
        <v>12</v>
      </c>
      <c r="C3" s="2" t="s">
        <v>4</v>
      </c>
    </row>
    <row r="4" spans="1:3" x14ac:dyDescent="0.25">
      <c r="A4" s="5">
        <v>42374</v>
      </c>
      <c r="B4" s="2" t="s">
        <v>13</v>
      </c>
      <c r="C4" s="2" t="s">
        <v>9</v>
      </c>
    </row>
    <row r="5" spans="1:3" x14ac:dyDescent="0.25">
      <c r="A5" s="5">
        <v>42375</v>
      </c>
      <c r="B5" s="2" t="s">
        <v>14</v>
      </c>
      <c r="C5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6" sqref="C26"/>
    </sheetView>
  </sheetViews>
  <sheetFormatPr defaultRowHeight="15" x14ac:dyDescent="0.25"/>
  <cols>
    <col min="1" max="1" width="13.5703125" style="1" customWidth="1"/>
    <col min="2" max="2" width="25.5703125" style="1" bestFit="1" customWidth="1"/>
    <col min="3" max="3" width="20.14062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>
        <v>42381</v>
      </c>
      <c r="B2" s="4" t="s">
        <v>8</v>
      </c>
      <c r="C2" s="4" t="s">
        <v>3</v>
      </c>
    </row>
    <row r="3" spans="1:3" x14ac:dyDescent="0.25">
      <c r="A3" s="5">
        <v>42371</v>
      </c>
      <c r="B3" s="2" t="s">
        <v>10</v>
      </c>
      <c r="C3" s="2" t="s">
        <v>9</v>
      </c>
    </row>
    <row r="4" spans="1:3" x14ac:dyDescent="0.25">
      <c r="A4" s="5">
        <v>42375</v>
      </c>
      <c r="B4" s="2" t="s">
        <v>7</v>
      </c>
      <c r="C4" s="2" t="s">
        <v>4</v>
      </c>
    </row>
    <row r="5" spans="1:3" x14ac:dyDescent="0.25">
      <c r="A5" s="5">
        <v>42378</v>
      </c>
      <c r="B5" s="2" t="s">
        <v>6</v>
      </c>
      <c r="C5" s="2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F13" sqref="F13"/>
    </sheetView>
  </sheetViews>
  <sheetFormatPr defaultRowHeight="15" x14ac:dyDescent="0.25"/>
  <cols>
    <col min="1" max="1" width="11.42578125" bestFit="1" customWidth="1"/>
    <col min="2" max="2" width="25.5703125" bestFit="1" customWidth="1"/>
    <col min="3" max="3" width="18.85546875" bestFit="1" customWidth="1"/>
    <col min="8" max="10" width="11.42578125" customWidth="1"/>
    <col min="19" max="21" width="25.5703125" customWidth="1"/>
  </cols>
  <sheetData>
    <row r="1" spans="1:21" ht="26.25" x14ac:dyDescent="0.4">
      <c r="A1" t="s">
        <v>15</v>
      </c>
      <c r="F1" t="s">
        <v>18</v>
      </c>
      <c r="H1" s="9" t="s">
        <v>17</v>
      </c>
      <c r="L1" s="16" t="s">
        <v>20</v>
      </c>
      <c r="N1" s="10" t="s">
        <v>22</v>
      </c>
      <c r="O1" s="10"/>
      <c r="P1" s="10"/>
    </row>
    <row r="2" spans="1:21" x14ac:dyDescent="0.25">
      <c r="A2" s="2" t="s">
        <v>0</v>
      </c>
      <c r="B2" s="2" t="s">
        <v>1</v>
      </c>
      <c r="C2" s="2" t="s">
        <v>2</v>
      </c>
      <c r="H2" s="8" t="s">
        <v>19</v>
      </c>
      <c r="I2" s="8" t="s">
        <v>1</v>
      </c>
      <c r="J2" s="8" t="s">
        <v>2</v>
      </c>
      <c r="N2" s="14" t="s">
        <v>15</v>
      </c>
      <c r="O2" s="14">
        <f ca="1">SUMPRODUCT((INDIRECT("'"&amp;N2&amp;"'!$A$2:$A$20")&lt;(TODAY()-6))*ISNUMBER(INDIRECT("'"&amp;N2&amp;"'!$A$2:$A$20"))*(INDIRECT("'"&amp;N2&amp;"'!$c$2:$c$20")&lt;&gt;"выполнено")*(INDIRECT("'"&amp;N2&amp;"'!$c$2:$c$20")&lt;&gt;"отмена"))</f>
        <v>2</v>
      </c>
      <c r="P2" s="14">
        <f>SUM($O$1:O1)+1</f>
        <v>1</v>
      </c>
      <c r="Q2" s="11"/>
      <c r="R2" s="12" t="s">
        <v>21</v>
      </c>
      <c r="S2" s="13" t="s">
        <v>19</v>
      </c>
      <c r="T2" s="13" t="s">
        <v>1</v>
      </c>
      <c r="U2" s="13" t="s">
        <v>2</v>
      </c>
    </row>
    <row r="3" spans="1:21" x14ac:dyDescent="0.25">
      <c r="A3" s="3">
        <f t="array" aca="1" ref="A3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1)),"")</f>
        <v>42373</v>
      </c>
      <c r="B3" s="4" t="str">
        <f t="array" aca="1" ref="B3" ca="1">IFERROR(INDEX(INDIRECT("'"&amp;$A$1&amp;"'!$b$2:$b$20"),MATCH(A3,INDIRECT("'"&amp;$A$1&amp;"'!$A$2:$A$20"),0)),"")</f>
        <v>песок</v>
      </c>
      <c r="C3" s="4" t="str">
        <f t="array" aca="1" ref="C3" ca="1">IFERROR(INDEX(INDIRECT("'"&amp;$A$1&amp;"'!$c$2:$c$20"),MATCH(A3,INDIRECT("'"&amp;$A$1&amp;"'!$A$2:$A$20"),0)),"")</f>
        <v>идёт поставка</v>
      </c>
      <c r="F3" t="s">
        <v>15</v>
      </c>
      <c r="H3" s="3">
        <f t="array" aca="1" ref="H3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1)),"")</f>
        <v>42375</v>
      </c>
      <c r="I3" s="4" t="str">
        <f t="array" aca="1" ref="I3" ca="1">IFERROR(INDEX(INDIRECT("'"&amp;$H$1&amp;"'!$b$2:$b$20"),MATCH(H3,INDIRECT("'"&amp;$H$1&amp;"'!$A$2:$A$20"),0)),"")</f>
        <v>песок</v>
      </c>
      <c r="J3" s="4" t="str">
        <f t="array" aca="1" ref="J3" ca="1">IFERROR(INDEX(INDIRECT("'"&amp;$H$1&amp;"'!$c$2:$c$20"),MATCH(H3,INDIRECT("'"&amp;$H$1&amp;"'!$A$2:$A$20"),0)),"")</f>
        <v>идёт поставка</v>
      </c>
      <c r="N3" s="14" t="s">
        <v>16</v>
      </c>
      <c r="O3" s="14">
        <f t="shared" ref="O3:O4" ca="1" si="0">SUMPRODUCT((INDIRECT("'"&amp;N3&amp;"'!$A$2:$A$20")&lt;(TODAY()-6))*ISNUMBER(INDIRECT("'"&amp;N3&amp;"'!$A$2:$A$20"))*(INDIRECT("'"&amp;N3&amp;"'!$c$2:$c$20")&lt;&gt;"выполнено")*(INDIRECT("'"&amp;N3&amp;"'!$c$2:$c$20")&lt;&gt;"отмена"))</f>
        <v>1</v>
      </c>
      <c r="P3" s="14">
        <f ca="1">SUM($O$1:O2)+1</f>
        <v>3</v>
      </c>
      <c r="Q3" s="11"/>
      <c r="R3" s="14" t="str">
        <f ca="1">IF(ROW(R1)&gt;$P$4,"",LOOKUP(ROW(R1),$P$2:$P$4,$N$2:$N$4))</f>
        <v>Объект 1</v>
      </c>
      <c r="S3" s="15">
        <f t="array" aca="1" ref="S3" ca="1">IFERROR(SMALL(IF((INDIRECT("'"&amp;R3&amp;"'!$A$2:$A$20")&lt;(TODAY()-6))*ISNUMBER(INDIRECT("'"&amp;R3&amp;"'!$A$2:$A$20"))*(INDIRECT("'"&amp;R3&amp;"'!$c$2:$c$20")&lt;&gt;"выполнено")*(INDIRECT("'"&amp;R3&amp;"'!$c$2:$c$20")&lt;&gt;"отмена"),INDIRECT("'"&amp;R3&amp;"'!$A$2:$A$20"),""),COUNTIF($R$2:R3,R3)),"")</f>
        <v>42373</v>
      </c>
      <c r="T3" s="14" t="str">
        <f ca="1">IFERROR(INDEX(INDIRECT("'"&amp;R3&amp;"'!$b$2:$b$20"),MATCH(S3,INDIRECT("'"&amp;R3&amp;"'!$A$2:$A$20"),0)),"")</f>
        <v>песок</v>
      </c>
      <c r="U3" s="14" t="str">
        <f ca="1">IFERROR(INDEX(INDIRECT("'"&amp;R3&amp;"'!$c$2:$c$20"),MATCH(S3,INDIRECT("'"&amp;R3&amp;"'!$A$2:$A$20"),0)),"")</f>
        <v>идёт поставка</v>
      </c>
    </row>
    <row r="4" spans="1:21" x14ac:dyDescent="0.25">
      <c r="A4" s="3">
        <f t="array" aca="1" ref="A4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2)),"")</f>
        <v>42380</v>
      </c>
      <c r="B4" s="4" t="str">
        <f t="array" aca="1" ref="B4" ca="1">IFERROR(INDEX(INDIRECT("'"&amp;$A$1&amp;"'!$b$2:$b$20"),MATCH(A4,INDIRECT("'"&amp;$A$1&amp;"'!$A$2:$A$20"),0)),"")</f>
        <v>краска</v>
      </c>
      <c r="C4" s="4" t="str">
        <f t="array" aca="1" ref="C4" ca="1">IFERROR(INDEX(INDIRECT("'"&amp;$A$1&amp;"'!$c$2:$c$20"),MATCH(A4,INDIRECT("'"&amp;$A$1&amp;"'!$A$2:$A$20"),0)),"")</f>
        <v>на согласовании</v>
      </c>
      <c r="F4" t="s">
        <v>16</v>
      </c>
      <c r="H4" s="3" t="str">
        <f t="array" aca="1" ref="H4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2)),"")</f>
        <v/>
      </c>
      <c r="I4" s="4" t="str">
        <f t="array" aca="1" ref="I4" ca="1">IFERROR(INDEX(INDIRECT("'"&amp;$H$1&amp;"'!$b$2:$b$20"),MATCH(H4,INDIRECT("'"&amp;$H$1&amp;"'!$A$2:$A$20"),0)),"")</f>
        <v/>
      </c>
      <c r="J4" s="4" t="str">
        <f t="array" aca="1" ref="J4" ca="1">IFERROR(INDEX(INDIRECT("'"&amp;$H$1&amp;"'!$c$2:$c$20"),MATCH(H4,INDIRECT("'"&amp;$H$1&amp;"'!$A$2:$A$20"),0)),"")</f>
        <v/>
      </c>
      <c r="N4" s="14" t="s">
        <v>17</v>
      </c>
      <c r="O4" s="14">
        <f t="shared" ca="1" si="0"/>
        <v>1</v>
      </c>
      <c r="P4" s="14">
        <f ca="1">SUM($O$1:O3)+1</f>
        <v>4</v>
      </c>
      <c r="Q4" s="11"/>
      <c r="R4" s="14" t="str">
        <f t="shared" ref="R4:R12" ca="1" si="1">IF(ROW(R2)&gt;$P$4,"",LOOKUP(ROW(R2),$P$2:$P$4,$N$2:$N$4))</f>
        <v>Объект 1</v>
      </c>
      <c r="S4" s="15">
        <f t="array" aca="1" ref="S4" ca="1">IFERROR(SMALL(IF((INDIRECT("'"&amp;R4&amp;"'!$A$2:$A$20")&lt;(TODAY()-6))*ISNUMBER(INDIRECT("'"&amp;R4&amp;"'!$A$2:$A$20"))*(INDIRECT("'"&amp;R4&amp;"'!$c$2:$c$20")&lt;&gt;"выполнено")*(INDIRECT("'"&amp;R4&amp;"'!$c$2:$c$20")&lt;&gt;"отмена"),INDIRECT("'"&amp;R4&amp;"'!$A$2:$A$20"),""),COUNTIF($R$2:R4,R4)),"")</f>
        <v>42380</v>
      </c>
      <c r="T4" s="14" t="str">
        <f t="shared" ref="T4:T6" ca="1" si="2">IFERROR(INDEX(INDIRECT("'"&amp;R4&amp;"'!$b$2:$b$20"),MATCH(S4,INDIRECT("'"&amp;R4&amp;"'!$A$2:$A$20"),0)),"")</f>
        <v>краска</v>
      </c>
      <c r="U4" s="14" t="str">
        <f t="shared" ref="U4:U6" ca="1" si="3">IFERROR(INDEX(INDIRECT("'"&amp;R4&amp;"'!$c$2:$c$20"),MATCH(S4,INDIRECT("'"&amp;R4&amp;"'!$A$2:$A$20"),0)),"")</f>
        <v>на согласовании</v>
      </c>
    </row>
    <row r="5" spans="1:21" x14ac:dyDescent="0.25">
      <c r="A5" s="3" t="str">
        <f t="array" aca="1" ref="A5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3)),"")</f>
        <v/>
      </c>
      <c r="B5" s="4" t="str">
        <f t="array" aca="1" ref="B5" ca="1">IFERROR(INDEX(INDIRECT("'"&amp;$A$1&amp;"'!$b$2:$b$20"),MATCH(A5,INDIRECT("'"&amp;$A$1&amp;"'!$A$2:$A$20"),0)),"")</f>
        <v/>
      </c>
      <c r="C5" s="4" t="str">
        <f t="array" aca="1" ref="C5" ca="1">IFERROR(INDEX(INDIRECT("'"&amp;$A$1&amp;"'!$c$2:$c$20"),MATCH(A5,INDIRECT("'"&amp;$A$1&amp;"'!$A$2:$A$20"),0)),"")</f>
        <v/>
      </c>
      <c r="F5" t="s">
        <v>17</v>
      </c>
      <c r="H5" s="3" t="str">
        <f t="array" aca="1" ref="H5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3)),"")</f>
        <v/>
      </c>
      <c r="I5" s="4" t="str">
        <f t="array" aca="1" ref="I5" ca="1">IFERROR(INDEX(INDIRECT("'"&amp;$H$1&amp;"'!$b$2:$b$20"),MATCH(H5,INDIRECT("'"&amp;$H$1&amp;"'!$A$2:$A$20"),0)),"")</f>
        <v/>
      </c>
      <c r="J5" s="4" t="str">
        <f t="array" aca="1" ref="J5" ca="1">IFERROR(INDEX(INDIRECT("'"&amp;$H$1&amp;"'!$c$2:$c$20"),MATCH(H5,INDIRECT("'"&amp;$H$1&amp;"'!$A$2:$A$20"),0)),"")</f>
        <v/>
      </c>
      <c r="R5" s="14" t="str">
        <f t="shared" ca="1" si="1"/>
        <v>Объект 2</v>
      </c>
      <c r="S5" s="15">
        <f t="array" aca="1" ref="S5" ca="1">IFERROR(SMALL(IF((INDIRECT("'"&amp;R5&amp;"'!$A$2:$A$20")&lt;(TODAY()-6))*ISNUMBER(INDIRECT("'"&amp;R5&amp;"'!$A$2:$A$20"))*(INDIRECT("'"&amp;R5&amp;"'!$c$2:$c$20")&lt;&gt;"выполнено")*(INDIRECT("'"&amp;R5&amp;"'!$c$2:$c$20")&lt;&gt;"отмена"),INDIRECT("'"&amp;R5&amp;"'!$A$2:$A$20"),""),COUNTIF($R$2:R5,R5)),"")</f>
        <v>42372</v>
      </c>
      <c r="T5" s="14" t="str">
        <f t="shared" ca="1" si="2"/>
        <v>утеплитель</v>
      </c>
      <c r="U5" s="14" t="str">
        <f t="shared" ca="1" si="3"/>
        <v>идёт поставка</v>
      </c>
    </row>
    <row r="6" spans="1:21" x14ac:dyDescent="0.25">
      <c r="A6" s="3" t="str">
        <f t="array" aca="1" ref="A6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4)),"")</f>
        <v/>
      </c>
      <c r="B6" s="4" t="str">
        <f t="array" aca="1" ref="B6" ca="1">IFERROR(INDEX(INDIRECT("'"&amp;$A$1&amp;"'!$b$2:$b$20"),MATCH(A6,INDIRECT("'"&amp;$A$1&amp;"'!$A$2:$A$20"),0)),"")</f>
        <v/>
      </c>
      <c r="C6" s="4" t="str">
        <f t="array" aca="1" ref="C6" ca="1">IFERROR(INDEX(INDIRECT("'"&amp;$A$1&amp;"'!$c$2:$c$20"),MATCH(A6,INDIRECT("'"&amp;$A$1&amp;"'!$A$2:$A$20"),0)),"")</f>
        <v/>
      </c>
      <c r="H6" s="3" t="str">
        <f t="array" aca="1" ref="H6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4)),"")</f>
        <v/>
      </c>
      <c r="I6" s="4" t="str">
        <f t="array" aca="1" ref="I6" ca="1">IFERROR(INDEX(INDIRECT("'"&amp;$H$1&amp;"'!$b$2:$b$20"),MATCH(H6,INDIRECT("'"&amp;$H$1&amp;"'!$A$2:$A$20"),0)),"")</f>
        <v/>
      </c>
      <c r="J6" s="4" t="str">
        <f t="array" aca="1" ref="J6" ca="1">IFERROR(INDEX(INDIRECT("'"&amp;$H$1&amp;"'!$c$2:$c$20"),MATCH(H6,INDIRECT("'"&amp;$H$1&amp;"'!$A$2:$A$20"),0)),"")</f>
        <v/>
      </c>
      <c r="R6" s="14" t="str">
        <f t="shared" ca="1" si="1"/>
        <v>Объект 3</v>
      </c>
      <c r="S6" s="15">
        <f t="array" aca="1" ref="S6" ca="1">IFERROR(SMALL(IF((INDIRECT("'"&amp;R6&amp;"'!$A$2:$A$20")&lt;(TODAY()-6))*ISNUMBER(INDIRECT("'"&amp;R6&amp;"'!$A$2:$A$20"))*(INDIRECT("'"&amp;R6&amp;"'!$c$2:$c$20")&lt;&gt;"выполнено")*(INDIRECT("'"&amp;R6&amp;"'!$c$2:$c$20")&lt;&gt;"отмена"),INDIRECT("'"&amp;R6&amp;"'!$A$2:$A$20"),""),COUNTIF($R$2:R6,R6)),"")</f>
        <v>42375</v>
      </c>
      <c r="T6" s="14" t="str">
        <f t="shared" ca="1" si="2"/>
        <v>песок</v>
      </c>
      <c r="U6" s="14" t="str">
        <f t="shared" ca="1" si="3"/>
        <v>идёт поставка</v>
      </c>
    </row>
    <row r="7" spans="1:21" x14ac:dyDescent="0.25">
      <c r="A7" s="3" t="str">
        <f t="array" aca="1" ref="A7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5)),"")</f>
        <v/>
      </c>
      <c r="B7" s="4" t="str">
        <f t="array" aca="1" ref="B7" ca="1">IFERROR(INDEX(INDIRECT("'"&amp;$A$1&amp;"'!$b$2:$b$20"),MATCH(A7,INDIRECT("'"&amp;$A$1&amp;"'!$A$2:$A$20"),0)),"")</f>
        <v/>
      </c>
      <c r="C7" s="4" t="str">
        <f t="array" aca="1" ref="C7" ca="1">IFERROR(INDEX(INDIRECT("'"&amp;$A$1&amp;"'!$c$2:$c$20"),MATCH(A7,INDIRECT("'"&amp;$A$1&amp;"'!$A$2:$A$20"),0)),"")</f>
        <v/>
      </c>
      <c r="H7" s="3" t="str">
        <f t="array" aca="1" ref="H7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5)),"")</f>
        <v/>
      </c>
      <c r="I7" s="4" t="str">
        <f t="array" aca="1" ref="I7" ca="1">IFERROR(INDEX(INDIRECT("'"&amp;$H$1&amp;"'!$b$2:$b$20"),MATCH(H7,INDIRECT("'"&amp;$H$1&amp;"'!$A$2:$A$20"),0)),"")</f>
        <v/>
      </c>
      <c r="J7" s="4" t="str">
        <f t="array" aca="1" ref="J7" ca="1">IFERROR(INDEX(INDIRECT("'"&amp;$H$1&amp;"'!$c$2:$c$20"),MATCH(H7,INDIRECT("'"&amp;$H$1&amp;"'!$A$2:$A$20"),0)),"")</f>
        <v/>
      </c>
      <c r="R7" t="str">
        <f t="shared" ca="1" si="1"/>
        <v/>
      </c>
    </row>
    <row r="8" spans="1:21" x14ac:dyDescent="0.25">
      <c r="A8" s="3" t="str">
        <f t="array" aca="1" ref="A8" ca="1">IFERROR(SMALL(IF((INDIRECT("'"&amp;$A$1&amp;"'!$A$2:$A$20")&lt;(TODAY()-6))*ISNUMBER(INDIRECT("'"&amp;$A$1&amp;"'!$A$2:$A$20"))*(INDIRECT("'"&amp;$A$1&amp;"'!$c$2:$c$20")&lt;&gt;"выполнено")*(INDIRECT("'"&amp;$A$1&amp;"'!$c$2:$c$20")&lt;&gt;"отмена"),INDIRECT("'"&amp;$A$1&amp;"'!$A$2:$A$20"),""),ROW(A6)),"")</f>
        <v/>
      </c>
      <c r="B8" s="4" t="str">
        <f t="array" aca="1" ref="B8" ca="1">IFERROR(INDEX(INDIRECT("'"&amp;$A$1&amp;"'!$b$2:$b$20"),MATCH(A8,INDIRECT("'"&amp;$A$1&amp;"'!$A$2:$A$20"),0)),"")</f>
        <v/>
      </c>
      <c r="C8" s="4" t="str">
        <f t="array" aca="1" ref="C8" ca="1">IFERROR(INDEX(INDIRECT("'"&amp;$A$1&amp;"'!$c$2:$c$20"),MATCH(A8,INDIRECT("'"&amp;$A$1&amp;"'!$A$2:$A$20"),0)),"")</f>
        <v/>
      </c>
      <c r="H8" s="3" t="str">
        <f t="array" aca="1" ref="H8" ca="1">IFERROR(SMALL(IF((INDIRECT("'"&amp;$H$1&amp;"'!$A$2:$A$20")&lt;(TODAY()-6))*ISNUMBER(INDIRECT("'"&amp;$H$1&amp;"'!$A$2:$A$20"))*(INDIRECT("'"&amp;$H$1&amp;"'!$c$2:$c$20")&lt;&gt;"выполнено")*(INDIRECT("'"&amp;$H$1&amp;"'!$c$2:$c$20")&lt;&gt;"отмена"),INDIRECT("'"&amp;$H$1&amp;"'!$A$2:$A$20"),""),ROW(H6)),"")</f>
        <v/>
      </c>
      <c r="I8" s="4" t="str">
        <f t="array" aca="1" ref="I8" ca="1">IFERROR(INDEX(INDIRECT("'"&amp;$H$1&amp;"'!$b$2:$b$20"),MATCH(H8,INDIRECT("'"&amp;$H$1&amp;"'!$A$2:$A$20"),0)),"")</f>
        <v/>
      </c>
      <c r="J8" s="4" t="str">
        <f t="array" aca="1" ref="J8" ca="1">IFERROR(INDEX(INDIRECT("'"&amp;$H$1&amp;"'!$c$2:$c$20"),MATCH(H8,INDIRECT("'"&amp;$H$1&amp;"'!$A$2:$A$20"),0)),"")</f>
        <v/>
      </c>
      <c r="R8" t="str">
        <f t="shared" ca="1" si="1"/>
        <v/>
      </c>
    </row>
    <row r="9" spans="1:21" x14ac:dyDescent="0.25">
      <c r="A9" s="6"/>
      <c r="B9" s="7"/>
      <c r="C9" s="7"/>
      <c r="R9" t="str">
        <f t="shared" ca="1" si="1"/>
        <v/>
      </c>
    </row>
    <row r="10" spans="1:21" x14ac:dyDescent="0.25">
      <c r="A10" t="s">
        <v>16</v>
      </c>
      <c r="R10" t="str">
        <f t="shared" ca="1" si="1"/>
        <v/>
      </c>
    </row>
    <row r="11" spans="1:21" x14ac:dyDescent="0.25">
      <c r="A11" s="2" t="s">
        <v>0</v>
      </c>
      <c r="B11" s="2" t="s">
        <v>1</v>
      </c>
      <c r="C11" s="2" t="s">
        <v>2</v>
      </c>
      <c r="R11" t="str">
        <f t="shared" ca="1" si="1"/>
        <v/>
      </c>
    </row>
    <row r="12" spans="1:21" x14ac:dyDescent="0.25">
      <c r="A12" s="3">
        <f t="array" aca="1" ref="A12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1)),"")</f>
        <v>42372</v>
      </c>
      <c r="B12" s="4" t="str">
        <f t="array" aca="1" ref="B12" ca="1">IFERROR(INDEX(INDIRECT("'"&amp;$A$10&amp;"'!$b$2:$b$20"),MATCH(A12,INDIRECT("'"&amp;$A$10&amp;"'!$A$2:$A$20"),0)),"")</f>
        <v>утеплитель</v>
      </c>
      <c r="C12" s="4" t="str">
        <f t="array" aca="1" ref="C12" ca="1">IFERROR(INDEX(INDIRECT("'"&amp;$A$10&amp;"'!$c$2:$c$20"),MATCH(A12,INDIRECT("'"&amp;$A$10&amp;"'!$A$2:$A$20"),0)),"")</f>
        <v>идёт поставка</v>
      </c>
      <c r="R12" t="str">
        <f t="shared" ca="1" si="1"/>
        <v/>
      </c>
    </row>
    <row r="13" spans="1:21" x14ac:dyDescent="0.25">
      <c r="A13" s="3" t="str">
        <f t="array" aca="1" ref="A13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2)),"")</f>
        <v/>
      </c>
      <c r="B13" s="4" t="str">
        <f t="array" aca="1" ref="B13" ca="1">IFERROR(INDEX(INDIRECT("'"&amp;$A$10&amp;"'!$b$2:$b$20"),MATCH(A13,INDIRECT("'"&amp;$A$10&amp;"'!$A$2:$A$20"),0)),"")</f>
        <v/>
      </c>
      <c r="C13" s="4" t="str">
        <f t="array" aca="1" ref="C13" ca="1">IFERROR(INDEX(INDIRECT("'"&amp;$A$10&amp;"'!$c$2:$c$20"),MATCH(A13,INDIRECT("'"&amp;$A$10&amp;"'!$A$2:$A$20"),0)),"")</f>
        <v/>
      </c>
      <c r="R13" t="str">
        <f t="shared" ref="R4:R14" ca="1" si="4">IF(ROW(R11)&gt;$P$4,"",LOOKUP(ROW(R11),$P$2:$P$4,N12:N14))</f>
        <v/>
      </c>
    </row>
    <row r="14" spans="1:21" x14ac:dyDescent="0.25">
      <c r="A14" s="3" t="str">
        <f t="array" aca="1" ref="A14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3)),"")</f>
        <v/>
      </c>
      <c r="B14" s="4" t="str">
        <f t="array" aca="1" ref="B14" ca="1">IFERROR(INDEX(INDIRECT("'"&amp;$A$10&amp;"'!$b$2:$b$20"),MATCH(A14,INDIRECT("'"&amp;$A$10&amp;"'!$A$2:$A$20"),0)),"")</f>
        <v/>
      </c>
      <c r="C14" s="4" t="str">
        <f t="array" aca="1" ref="C14" ca="1">IFERROR(INDEX(INDIRECT("'"&amp;$A$10&amp;"'!$c$2:$c$20"),MATCH(A14,INDIRECT("'"&amp;$A$10&amp;"'!$A$2:$A$20"),0)),"")</f>
        <v/>
      </c>
      <c r="R14" t="str">
        <f t="shared" ca="1" si="4"/>
        <v/>
      </c>
    </row>
    <row r="15" spans="1:21" x14ac:dyDescent="0.25">
      <c r="A15" s="3" t="str">
        <f t="array" aca="1" ref="A15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4)),"")</f>
        <v/>
      </c>
      <c r="B15" s="4" t="str">
        <f t="array" aca="1" ref="B15" ca="1">IFERROR(INDEX(INDIRECT("'"&amp;$A$10&amp;"'!$b$2:$b$20"),MATCH(A15,INDIRECT("'"&amp;$A$10&amp;"'!$A$2:$A$20"),0)),"")</f>
        <v/>
      </c>
      <c r="C15" s="4" t="str">
        <f t="array" aca="1" ref="C15" ca="1">IFERROR(INDEX(INDIRECT("'"&amp;$A$10&amp;"'!$c$2:$c$20"),MATCH(A15,INDIRECT("'"&amp;$A$10&amp;"'!$A$2:$A$20"),0)),"")</f>
        <v/>
      </c>
    </row>
    <row r="16" spans="1:21" x14ac:dyDescent="0.25">
      <c r="A16" s="3" t="str">
        <f t="array" aca="1" ref="A16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5)),"")</f>
        <v/>
      </c>
      <c r="B16" s="4" t="str">
        <f t="array" aca="1" ref="B16" ca="1">IFERROR(INDEX(INDIRECT("'"&amp;$A$10&amp;"'!$b$2:$b$20"),MATCH(A16,INDIRECT("'"&amp;$A$10&amp;"'!$A$2:$A$20"),0)),"")</f>
        <v/>
      </c>
      <c r="C16" s="4" t="str">
        <f t="array" aca="1" ref="C16" ca="1">IFERROR(INDEX(INDIRECT("'"&amp;$A$10&amp;"'!$c$2:$c$20"),MATCH(A16,INDIRECT("'"&amp;$A$10&amp;"'!$A$2:$A$20"),0)),"")</f>
        <v/>
      </c>
    </row>
    <row r="17" spans="1:3" x14ac:dyDescent="0.25">
      <c r="A17" s="3" t="str">
        <f t="array" aca="1" ref="A17" ca="1">IFERROR(SMALL(IF((INDIRECT("'"&amp;$A$10&amp;"'!$A$2:$A$20")&lt;(TODAY()-6))*ISNUMBER(INDIRECT("'"&amp;$A$10&amp;"'!$A$2:$A$20"))*(INDIRECT("'"&amp;$A$10&amp;"'!$c$2:$c$20")&lt;&gt;"выполнено")*(INDIRECT("'"&amp;$A$10&amp;"'!$c$2:$c$20")&lt;&gt;"отмена"),INDIRECT("'"&amp;$A$10&amp;"'!$A$2:$A$20"),""),ROW(A6)),"")</f>
        <v/>
      </c>
      <c r="B17" s="4" t="str">
        <f t="array" aca="1" ref="B17" ca="1">IFERROR(INDEX(INDIRECT("'"&amp;$A$10&amp;"'!$b$2:$b$20"),MATCH(A17,INDIRECT("'"&amp;$A$10&amp;"'!$A$2:$A$20"),0)),"")</f>
        <v/>
      </c>
      <c r="C17" s="4" t="str">
        <f t="array" aca="1" ref="C17" ca="1">IFERROR(INDEX(INDIRECT("'"&amp;$A$10&amp;"'!$c$2:$c$20"),MATCH(A17,INDIRECT("'"&amp;$A$10&amp;"'!$A$2:$A$20"),0)),"")</f>
        <v/>
      </c>
    </row>
    <row r="18" spans="1:3" x14ac:dyDescent="0.25">
      <c r="A18" s="6"/>
      <c r="B18" s="7"/>
      <c r="C18" s="7"/>
    </row>
    <row r="19" spans="1:3" x14ac:dyDescent="0.25">
      <c r="A19" t="s">
        <v>17</v>
      </c>
    </row>
    <row r="20" spans="1:3" x14ac:dyDescent="0.25">
      <c r="A20" s="2" t="s">
        <v>0</v>
      </c>
      <c r="B20" s="2" t="s">
        <v>1</v>
      </c>
      <c r="C20" s="2" t="s">
        <v>2</v>
      </c>
    </row>
    <row r="21" spans="1:3" x14ac:dyDescent="0.25">
      <c r="A21" s="3">
        <f t="array" aca="1" ref="A21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1)),"")</f>
        <v>42375</v>
      </c>
      <c r="B21" s="4" t="str">
        <f t="array" aca="1" ref="B21" ca="1">IFERROR(INDEX(INDIRECT("'"&amp;$A$19&amp;"'!$b$2:$b$20"),MATCH(A21,INDIRECT("'"&amp;$A$19&amp;"'!$A$2:$A$20"),0)),"")</f>
        <v>песок</v>
      </c>
      <c r="C21" s="4" t="str">
        <f t="array" aca="1" ref="C21" ca="1">IFERROR(INDEX(INDIRECT("'"&amp;$A$19&amp;"'!$c$2:$c$20"),MATCH(A21,INDIRECT("'"&amp;$A$19&amp;"'!$A$2:$A$20"),0)),"")</f>
        <v>идёт поставка</v>
      </c>
    </row>
    <row r="22" spans="1:3" x14ac:dyDescent="0.25">
      <c r="A22" s="3" t="str">
        <f t="array" aca="1" ref="A22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2)),"")</f>
        <v/>
      </c>
      <c r="B22" s="4" t="str">
        <f t="array" aca="1" ref="B22" ca="1">IFERROR(INDEX(INDIRECT("'"&amp;$A$19&amp;"'!$b$2:$b$20"),MATCH(A22,INDIRECT("'"&amp;$A$19&amp;"'!$A$2:$A$20"),0)),"")</f>
        <v/>
      </c>
      <c r="C22" s="4" t="str">
        <f t="array" aca="1" ref="C22" ca="1">IFERROR(INDEX(INDIRECT("'"&amp;$A$19&amp;"'!$c$2:$c$20"),MATCH(A22,INDIRECT("'"&amp;$A$19&amp;"'!$A$2:$A$20"),0)),"")</f>
        <v/>
      </c>
    </row>
    <row r="23" spans="1:3" x14ac:dyDescent="0.25">
      <c r="A23" s="3" t="str">
        <f t="array" aca="1" ref="A23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3)),"")</f>
        <v/>
      </c>
      <c r="B23" s="4" t="str">
        <f t="array" aca="1" ref="B23" ca="1">IFERROR(INDEX(INDIRECT("'"&amp;$A$19&amp;"'!$b$2:$b$20"),MATCH(A23,INDIRECT("'"&amp;$A$19&amp;"'!$A$2:$A$20"),0)),"")</f>
        <v/>
      </c>
      <c r="C23" s="4" t="str">
        <f t="array" aca="1" ref="C23" ca="1">IFERROR(INDEX(INDIRECT("'"&amp;$A$19&amp;"'!$c$2:$c$20"),MATCH(A23,INDIRECT("'"&amp;$A$19&amp;"'!$A$2:$A$20"),0)),"")</f>
        <v/>
      </c>
    </row>
    <row r="24" spans="1:3" x14ac:dyDescent="0.25">
      <c r="A24" s="3" t="str">
        <f t="array" aca="1" ref="A24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4)),"")</f>
        <v/>
      </c>
      <c r="B24" s="4" t="str">
        <f t="array" aca="1" ref="B24" ca="1">IFERROR(INDEX(INDIRECT("'"&amp;$A$19&amp;"'!$b$2:$b$20"),MATCH(A24,INDIRECT("'"&amp;$A$19&amp;"'!$A$2:$A$20"),0)),"")</f>
        <v/>
      </c>
      <c r="C24" s="4" t="str">
        <f t="array" aca="1" ref="C24" ca="1">IFERROR(INDEX(INDIRECT("'"&amp;$A$19&amp;"'!$c$2:$c$20"),MATCH(A24,INDIRECT("'"&amp;$A$19&amp;"'!$A$2:$A$20"),0)),"")</f>
        <v/>
      </c>
    </row>
    <row r="25" spans="1:3" x14ac:dyDescent="0.25">
      <c r="A25" s="3" t="str">
        <f t="array" aca="1" ref="A25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5)),"")</f>
        <v/>
      </c>
      <c r="B25" s="4" t="str">
        <f t="array" aca="1" ref="B25" ca="1">IFERROR(INDEX(INDIRECT("'"&amp;$A$19&amp;"'!$b$2:$b$20"),MATCH(A25,INDIRECT("'"&amp;$A$19&amp;"'!$A$2:$A$20"),0)),"")</f>
        <v/>
      </c>
      <c r="C25" s="4" t="str">
        <f t="array" aca="1" ref="C25" ca="1">IFERROR(INDEX(INDIRECT("'"&amp;$A$19&amp;"'!$c$2:$c$20"),MATCH(A25,INDIRECT("'"&amp;$A$19&amp;"'!$A$2:$A$20"),0)),"")</f>
        <v/>
      </c>
    </row>
    <row r="26" spans="1:3" x14ac:dyDescent="0.25">
      <c r="A26" s="3" t="str">
        <f t="array" aca="1" ref="A26" ca="1">IFERROR(SMALL(IF((INDIRECT("'"&amp;$A$19&amp;"'!$A$2:$A$20")&lt;(TODAY()-6))*ISNUMBER(INDIRECT("'"&amp;$A$19&amp;"'!$A$2:$A$20"))*(INDIRECT("'"&amp;$A$19&amp;"'!$c$2:$c$20")&lt;&gt;"выполнено")*(INDIRECT("'"&amp;$A$19&amp;"'!$c$2:$c$20")&lt;&gt;"отмена"),INDIRECT("'"&amp;$A$19&amp;"'!$A$2:$A$20"),""),ROW(A6)),"")</f>
        <v/>
      </c>
      <c r="B26" s="4" t="str">
        <f t="array" aca="1" ref="B26" ca="1">IFERROR(INDEX(INDIRECT("'"&amp;$A$19&amp;"'!$b$2:$b$20"),MATCH(A26,INDIRECT("'"&amp;$A$19&amp;"'!$A$2:$A$20"),0)),"")</f>
        <v/>
      </c>
      <c r="C26" s="4" t="str">
        <f t="array" aca="1" ref="C26" ca="1">IFERROR(INDEX(INDIRECT("'"&amp;$A$19&amp;"'!$c$2:$c$20"),MATCH(A26,INDIRECT("'"&amp;$A$19&amp;"'!$A$2:$A$20"),0)),"")</f>
        <v/>
      </c>
    </row>
    <row r="27" spans="1:3" x14ac:dyDescent="0.25">
      <c r="A27" s="3"/>
    </row>
  </sheetData>
  <dataValidations count="1">
    <dataValidation type="list" allowBlank="1" showInputMessage="1" showErrorMessage="1" sqref="H1">
      <formula1>$F$3:$F$5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Объект 1</vt:lpstr>
      <vt:lpstr>Объект 2</vt:lpstr>
      <vt:lpstr>Объект 3</vt:lpstr>
      <vt:lpstr>Невыполненные заявки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makeev</dc:creator>
  <cp:lastModifiedBy>Музыкин М.А.</cp:lastModifiedBy>
  <dcterms:created xsi:type="dcterms:W3CDTF">2016-01-18T11:03:53Z</dcterms:created>
  <dcterms:modified xsi:type="dcterms:W3CDTF">2016-01-18T13:53:29Z</dcterms:modified>
</cp:coreProperties>
</file>