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291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Лист1!$B$1:$G$24</definedName>
  </definedNames>
  <calcPr calcId="152511"/>
  <pivotCaches>
    <pivotCache cacheId="5" r:id="rId4"/>
  </pivotCaches>
</workbook>
</file>

<file path=xl/calcChain.xml><?xml version="1.0" encoding="utf-8"?>
<calcChain xmlns="http://schemas.openxmlformats.org/spreadsheetml/2006/main">
  <c r="D5" i="1" l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</calcChain>
</file>

<file path=xl/sharedStrings.xml><?xml version="1.0" encoding="utf-8"?>
<sst xmlns="http://schemas.openxmlformats.org/spreadsheetml/2006/main" count="103" uniqueCount="64">
  <si>
    <t>Максимум</t>
  </si>
  <si>
    <t>Стандарт</t>
  </si>
  <si>
    <t>2015-Mar-01 11:32:31</t>
  </si>
  <si>
    <t>2015-Mar-01 16:43:12</t>
  </si>
  <si>
    <t>2015-Mar-01 12:38:54</t>
  </si>
  <si>
    <t>2015-Mar-01 18:04:51</t>
  </si>
  <si>
    <t>2015-Mar-01 11:27:18</t>
  </si>
  <si>
    <t>2015-Mar-01 18:18:08</t>
  </si>
  <si>
    <t>2015-Mar-01 18:26:43</t>
  </si>
  <si>
    <t>2015-Mar-01 13:42:20</t>
  </si>
  <si>
    <t>2015-Mar-01 13:16:14</t>
  </si>
  <si>
    <t>2015-Mar-01 13:25:37</t>
  </si>
  <si>
    <t>2015-Mar-01 13:41:29</t>
  </si>
  <si>
    <t>2015-Mar-01 13:46:08</t>
  </si>
  <si>
    <t>2015-Mar-01 14:27:08</t>
  </si>
  <si>
    <t>2015-Mar-01 14:50:17</t>
  </si>
  <si>
    <t>2015-Mar-01 19:03:07</t>
  </si>
  <si>
    <t>2015-Mar-01 19:39:07</t>
  </si>
  <si>
    <t>2015-Mar-01 20:02:54</t>
  </si>
  <si>
    <t>2015-Mar-01 20:27:54</t>
  </si>
  <si>
    <t>2015-Mar-01 15:29:39</t>
  </si>
  <si>
    <t>2015-Mar-01 15:23:31</t>
  </si>
  <si>
    <t>2015-Mar-01 15:44:31</t>
  </si>
  <si>
    <t>2015-Mar-01 15:50:09</t>
  </si>
  <si>
    <t>2015-Mar-01 15:50:37</t>
  </si>
  <si>
    <t>Минимум</t>
  </si>
  <si>
    <t>Дата/время</t>
  </si>
  <si>
    <t>ID</t>
  </si>
  <si>
    <t>User ID</t>
  </si>
  <si>
    <t>S580</t>
  </si>
  <si>
    <t>A526</t>
  </si>
  <si>
    <t>A369</t>
  </si>
  <si>
    <t>A328</t>
  </si>
  <si>
    <t>S660</t>
  </si>
  <si>
    <t>T231</t>
  </si>
  <si>
    <t>S90</t>
  </si>
  <si>
    <t>S850</t>
  </si>
  <si>
    <t>A536</t>
  </si>
  <si>
    <t>P70</t>
  </si>
  <si>
    <t>K920</t>
  </si>
  <si>
    <t>Device</t>
  </si>
  <si>
    <t>866130023281874</t>
  </si>
  <si>
    <t>866130023310848</t>
  </si>
  <si>
    <t>866130023311481</t>
  </si>
  <si>
    <t>865987027950833</t>
  </si>
  <si>
    <t>865987029057421</t>
  </si>
  <si>
    <t>865099026161386</t>
  </si>
  <si>
    <t>865099026176061</t>
  </si>
  <si>
    <t>865099026186060</t>
  </si>
  <si>
    <t>865099026186185</t>
  </si>
  <si>
    <t>866161029416453</t>
  </si>
  <si>
    <t>864784021021526</t>
  </si>
  <si>
    <t>865897020381771</t>
  </si>
  <si>
    <t>866188022795633</t>
  </si>
  <si>
    <t>865230029088975</t>
  </si>
  <si>
    <t>865627024826152</t>
  </si>
  <si>
    <t>866021024480500</t>
  </si>
  <si>
    <t>359703054389131</t>
  </si>
  <si>
    <t>865753020571574</t>
  </si>
  <si>
    <t>865753020598692</t>
  </si>
  <si>
    <t>358310061412244</t>
  </si>
  <si>
    <t>Максимум по полю Максимум</t>
  </si>
  <si>
    <t>Максимум по полю Стандарт</t>
  </si>
  <si>
    <t>Максимум по полю Минимум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</si>
</sst>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Gusev\&#1052;&#1086;&#1103;\&#1057;&#1090;&#1077;&#1088;&#1077;&#1090;&#1100;\3369113_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2395.516134027777" createdVersion="5" refreshedVersion="5" minRefreshableVersion="3" recordCount="23">
  <cacheSource type="worksheet">
    <worksheetSource ref="B1:G24" sheet="Лист1" r:id="rId2"/>
  </cacheSource>
  <cacheFields count="6">
    <cacheField name="ID" numFmtId="0">
      <sharedItems containsSemiMixedTypes="0" containsString="0" containsNumber="1" containsInteger="1" minValue="4532" maxValue="8024" count="5">
        <n v="4532"/>
        <n v="8024"/>
        <n v="6172"/>
        <n v="5297"/>
        <n v="7814"/>
      </sharedItems>
    </cacheField>
    <cacheField name="Device" numFmtId="0">
      <sharedItems count="11">
        <s v="S580"/>
        <s v="A526"/>
        <s v="A369"/>
        <s v="A328"/>
        <s v="S660"/>
        <s v="T231"/>
        <s v="S90"/>
        <s v="S850"/>
        <s v="A536"/>
        <s v="P70"/>
        <s v="K920"/>
      </sharedItems>
    </cacheField>
    <cacheField name="User ID" numFmtId="0">
      <sharedItems count="20">
        <s v="866188022795633"/>
        <s v="865099026161386"/>
        <s v="865987029057421"/>
        <s v="866130023310848"/>
        <s v="865230029088975"/>
        <s v="866130023281874"/>
        <s v="865987027950833"/>
        <s v="865099026176061"/>
        <s v="358310061412244"/>
        <s v="865753020571574"/>
        <s v="866021024480500"/>
        <s v="865753020598692"/>
        <s v="866161029416453"/>
        <s v="866130023311481"/>
        <s v="865897020381771"/>
        <s v="865099026186185"/>
        <s v="865627024826152"/>
        <s v="864784021021526"/>
        <s v="359703054389131"/>
        <s v="865099026186060"/>
      </sharedItems>
    </cacheField>
    <cacheField name="Максимум" numFmtId="0">
      <sharedItems containsSemiMixedTypes="0" containsString="0" containsNumber="1" containsInteger="1" minValue="0" maxValue="3"/>
    </cacheField>
    <cacheField name="Стандарт" numFmtId="0">
      <sharedItems containsString="0" containsBlank="1" containsNumber="1" containsInteger="1" minValue="0" maxValue="3"/>
    </cacheField>
    <cacheField name="Минимум" numFmtId="0">
      <sharedItems containsSemiMixedTypes="0" containsString="0" containsNumber="1" containsInteger="1" minValue="0" maxValue="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x v="0"/>
    <x v="0"/>
    <x v="0"/>
    <n v="0"/>
    <n v="3"/>
    <n v="1"/>
  </r>
  <r>
    <x v="1"/>
    <x v="1"/>
    <x v="1"/>
    <n v="0"/>
    <n v="2"/>
    <n v="2"/>
  </r>
  <r>
    <x v="0"/>
    <x v="2"/>
    <x v="2"/>
    <n v="0"/>
    <n v="3"/>
    <n v="2"/>
  </r>
  <r>
    <x v="0"/>
    <x v="3"/>
    <x v="3"/>
    <n v="1"/>
    <n v="0"/>
    <n v="3"/>
  </r>
  <r>
    <x v="1"/>
    <x v="4"/>
    <x v="4"/>
    <n v="0"/>
    <n v="3"/>
    <n v="1"/>
  </r>
  <r>
    <x v="2"/>
    <x v="3"/>
    <x v="5"/>
    <n v="1"/>
    <n v="2"/>
    <n v="0"/>
  </r>
  <r>
    <x v="3"/>
    <x v="2"/>
    <x v="6"/>
    <n v="0"/>
    <n v="0"/>
    <n v="0"/>
  </r>
  <r>
    <x v="1"/>
    <x v="1"/>
    <x v="7"/>
    <n v="0"/>
    <m/>
    <n v="0"/>
  </r>
  <r>
    <x v="0"/>
    <x v="5"/>
    <x v="8"/>
    <n v="0"/>
    <n v="3"/>
    <n v="0"/>
  </r>
  <r>
    <x v="2"/>
    <x v="6"/>
    <x v="9"/>
    <n v="0"/>
    <n v="3"/>
    <n v="0"/>
  </r>
  <r>
    <x v="1"/>
    <x v="7"/>
    <x v="10"/>
    <n v="3"/>
    <n v="0"/>
    <n v="0"/>
  </r>
  <r>
    <x v="2"/>
    <x v="6"/>
    <x v="11"/>
    <n v="3"/>
    <n v="0"/>
    <n v="0"/>
  </r>
  <r>
    <x v="2"/>
    <x v="0"/>
    <x v="7"/>
    <n v="0"/>
    <n v="3"/>
    <n v="1"/>
  </r>
  <r>
    <x v="1"/>
    <x v="0"/>
    <x v="7"/>
    <n v="0"/>
    <n v="3"/>
    <n v="0"/>
  </r>
  <r>
    <x v="4"/>
    <x v="8"/>
    <x v="12"/>
    <n v="0"/>
    <n v="3"/>
    <n v="0"/>
  </r>
  <r>
    <x v="4"/>
    <x v="3"/>
    <x v="13"/>
    <n v="0"/>
    <n v="0"/>
    <n v="2"/>
  </r>
  <r>
    <x v="0"/>
    <x v="3"/>
    <x v="3"/>
    <n v="0"/>
    <n v="0"/>
    <n v="2"/>
  </r>
  <r>
    <x v="1"/>
    <x v="9"/>
    <x v="14"/>
    <n v="0"/>
    <n v="1"/>
    <n v="3"/>
  </r>
  <r>
    <x v="0"/>
    <x v="1"/>
    <x v="15"/>
    <n v="2"/>
    <n v="1"/>
    <n v="3"/>
  </r>
  <r>
    <x v="2"/>
    <x v="4"/>
    <x v="16"/>
    <n v="0"/>
    <n v="2"/>
    <n v="3"/>
  </r>
  <r>
    <x v="2"/>
    <x v="10"/>
    <x v="17"/>
    <n v="2"/>
    <n v="1"/>
    <n v="3"/>
  </r>
  <r>
    <x v="0"/>
    <x v="6"/>
    <x v="18"/>
    <n v="2"/>
    <n v="2"/>
    <n v="3"/>
  </r>
  <r>
    <x v="1"/>
    <x v="1"/>
    <x v="19"/>
    <n v="0"/>
    <n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5" applyNumberFormats="0" applyBorderFormats="0" applyFontFormats="0" applyPatternFormats="0" applyAlignmentFormats="0" applyWidthHeightFormats="1" dataCaption="Значения" updatedVersion="5" minRefreshableVersion="3" showDrill="0" showDataTips="0" rowGrandTotals="0" colGrandTotals="0" itemPrintTitles="1" createdVersion="5" indent="0" compact="0" compactData="0" multipleFieldFilters="0">
  <location ref="I1:N23" firstHeaderRow="0" firstDataRow="1" firstDataCol="3"/>
  <pivotFields count="6">
    <pivotField axis="axisRow" compact="0" outline="0" showAll="0" defaultSubtotal="0">
      <items count="5">
        <item x="0"/>
        <item x="3"/>
        <item x="2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">
        <item x="3"/>
        <item x="2"/>
        <item x="1"/>
        <item x="8"/>
        <item x="10"/>
        <item x="9"/>
        <item x="0"/>
        <item x="4"/>
        <item x="7"/>
        <item x="6"/>
        <item x="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0">
        <item x="8"/>
        <item x="18"/>
        <item x="17"/>
        <item x="1"/>
        <item x="7"/>
        <item x="19"/>
        <item x="15"/>
        <item x="4"/>
        <item x="16"/>
        <item x="9"/>
        <item x="11"/>
        <item x="14"/>
        <item x="6"/>
        <item x="2"/>
        <item x="10"/>
        <item x="5"/>
        <item x="3"/>
        <item x="13"/>
        <item x="12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2"/>
  </rowFields>
  <rowItems count="22">
    <i>
      <x/>
      <x/>
      <x v="16"/>
    </i>
    <i r="1">
      <x v="1"/>
      <x v="13"/>
    </i>
    <i r="1">
      <x v="2"/>
      <x v="6"/>
    </i>
    <i r="1">
      <x v="6"/>
      <x v="19"/>
    </i>
    <i r="1">
      <x v="9"/>
      <x v="1"/>
    </i>
    <i r="1">
      <x v="10"/>
      <x/>
    </i>
    <i>
      <x v="1"/>
      <x v="1"/>
      <x v="12"/>
    </i>
    <i>
      <x v="2"/>
      <x/>
      <x v="15"/>
    </i>
    <i r="1">
      <x v="4"/>
      <x v="2"/>
    </i>
    <i r="1">
      <x v="6"/>
      <x v="4"/>
    </i>
    <i r="1">
      <x v="7"/>
      <x v="8"/>
    </i>
    <i r="1">
      <x v="9"/>
      <x v="9"/>
    </i>
    <i r="2">
      <x v="10"/>
    </i>
    <i>
      <x v="3"/>
      <x/>
      <x v="17"/>
    </i>
    <i r="1">
      <x v="3"/>
      <x v="18"/>
    </i>
    <i>
      <x v="4"/>
      <x v="2"/>
      <x v="3"/>
    </i>
    <i r="2">
      <x v="4"/>
    </i>
    <i r="2">
      <x v="5"/>
    </i>
    <i r="1">
      <x v="5"/>
      <x v="11"/>
    </i>
    <i r="1">
      <x v="6"/>
      <x v="4"/>
    </i>
    <i r="1">
      <x v="7"/>
      <x v="7"/>
    </i>
    <i r="1">
      <x v="8"/>
      <x v="14"/>
    </i>
  </rowItems>
  <colFields count="1">
    <field x="-2"/>
  </colFields>
  <colItems count="3">
    <i>
      <x/>
    </i>
    <i i="1">
      <x v="1"/>
    </i>
    <i i="2">
      <x v="2"/>
    </i>
  </colItems>
  <dataFields count="3">
    <dataField name="Максимум по полю Максимум" fld="3" subtotal="max" baseField="1" baseItem="9"/>
    <dataField name="Максимум по полю Стандарт" fld="4" subtotal="max" baseField="1" baseItem="9"/>
    <dataField name="Максимум по полю Минимум" fld="5" subtotal="max" baseField="1" baseItem="9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U24"/>
  <sheetViews>
    <sheetView tabSelected="1" workbookViewId="0">
      <selection activeCell="J5" sqref="J5"/>
    </sheetView>
  </sheetViews>
  <sheetFormatPr defaultRowHeight="15" x14ac:dyDescent="0.25"/>
  <cols>
    <col min="1" max="1" width="19.7109375" bestFit="1" customWidth="1"/>
    <col min="2" max="2" width="10.42578125" bestFit="1" customWidth="1"/>
    <col min="3" max="3" width="17" bestFit="1" customWidth="1"/>
    <col min="4" max="4" width="17.42578125" bestFit="1" customWidth="1"/>
    <col min="5" max="5" width="14.85546875" bestFit="1" customWidth="1"/>
    <col min="6" max="6" width="18.5703125" bestFit="1" customWidth="1"/>
    <col min="7" max="7" width="17.42578125" customWidth="1"/>
    <col min="8" max="8" width="17.5703125" customWidth="1"/>
    <col min="9" max="9" width="20" bestFit="1" customWidth="1"/>
    <col min="10" max="10" width="16.140625" bestFit="1" customWidth="1"/>
    <col min="11" max="11" width="10.85546875" customWidth="1"/>
    <col min="30" max="30" width="20.7109375" customWidth="1"/>
  </cols>
  <sheetData>
    <row r="1" spans="1:99" x14ac:dyDescent="0.25">
      <c r="A1" s="1" t="s">
        <v>26</v>
      </c>
      <c r="B1" t="s">
        <v>27</v>
      </c>
      <c r="C1" t="s">
        <v>40</v>
      </c>
      <c r="D1" t="s">
        <v>28</v>
      </c>
      <c r="E1" t="s">
        <v>0</v>
      </c>
      <c r="F1" s="1" t="s">
        <v>1</v>
      </c>
      <c r="G1" s="1" t="s">
        <v>25</v>
      </c>
      <c r="I1" s="3" t="s">
        <v>27</v>
      </c>
      <c r="J1" s="3" t="s">
        <v>40</v>
      </c>
      <c r="K1" s="3" t="s">
        <v>28</v>
      </c>
      <c r="L1" t="s">
        <v>61</v>
      </c>
      <c r="M1" t="s">
        <v>62</v>
      </c>
      <c r="N1" t="s">
        <v>63</v>
      </c>
      <c r="CU1" s="1"/>
    </row>
    <row r="2" spans="1:99" x14ac:dyDescent="0.25">
      <c r="A2" t="s">
        <v>2</v>
      </c>
      <c r="B2">
        <v>4532</v>
      </c>
      <c r="C2" t="s">
        <v>29</v>
      </c>
      <c r="D2" t="str">
        <f>"866188022795633"</f>
        <v>866188022795633</v>
      </c>
      <c r="E2" s="2">
        <v>0</v>
      </c>
      <c r="F2" s="2">
        <v>3</v>
      </c>
      <c r="G2" s="2">
        <v>1</v>
      </c>
      <c r="I2">
        <v>4532</v>
      </c>
      <c r="J2" t="s">
        <v>32</v>
      </c>
      <c r="K2" t="s">
        <v>42</v>
      </c>
      <c r="L2" s="2">
        <v>1</v>
      </c>
      <c r="M2" s="2">
        <v>0</v>
      </c>
      <c r="N2" s="2">
        <v>3</v>
      </c>
    </row>
    <row r="3" spans="1:99" x14ac:dyDescent="0.25">
      <c r="A3" t="s">
        <v>3</v>
      </c>
      <c r="B3">
        <v>8024</v>
      </c>
      <c r="C3" t="s">
        <v>30</v>
      </c>
      <c r="D3" t="str">
        <f>"865099026161386"</f>
        <v>865099026161386</v>
      </c>
      <c r="E3" s="2">
        <v>0</v>
      </c>
      <c r="F3" s="2">
        <v>2</v>
      </c>
      <c r="G3" s="2">
        <v>2</v>
      </c>
      <c r="I3">
        <v>4532</v>
      </c>
      <c r="J3" t="s">
        <v>31</v>
      </c>
      <c r="K3" t="s">
        <v>45</v>
      </c>
      <c r="L3" s="2">
        <v>0</v>
      </c>
      <c r="M3" s="2">
        <v>3</v>
      </c>
      <c r="N3" s="2">
        <v>2</v>
      </c>
    </row>
    <row r="4" spans="1:99" x14ac:dyDescent="0.25">
      <c r="A4" t="s">
        <v>4</v>
      </c>
      <c r="B4">
        <v>4532</v>
      </c>
      <c r="C4" t="s">
        <v>31</v>
      </c>
      <c r="D4" t="str">
        <f>"865987029057421"</f>
        <v>865987029057421</v>
      </c>
      <c r="E4" s="2">
        <v>0</v>
      </c>
      <c r="F4" s="2">
        <v>3</v>
      </c>
      <c r="G4" s="2">
        <v>2</v>
      </c>
      <c r="I4">
        <v>4532</v>
      </c>
      <c r="J4" t="s">
        <v>30</v>
      </c>
      <c r="K4" t="s">
        <v>49</v>
      </c>
      <c r="L4" s="2">
        <v>2</v>
      </c>
      <c r="M4" s="2">
        <v>1</v>
      </c>
      <c r="N4" s="2">
        <v>3</v>
      </c>
    </row>
    <row r="5" spans="1:99" x14ac:dyDescent="0.25">
      <c r="A5" t="s">
        <v>5</v>
      </c>
      <c r="B5">
        <v>4532</v>
      </c>
      <c r="C5" t="s">
        <v>32</v>
      </c>
      <c r="D5" t="str">
        <f>"866130023310848"</f>
        <v>866130023310848</v>
      </c>
      <c r="E5" s="2">
        <v>1</v>
      </c>
      <c r="F5" s="2">
        <v>0</v>
      </c>
      <c r="G5" s="2">
        <v>3</v>
      </c>
      <c r="I5">
        <v>4532</v>
      </c>
      <c r="J5" t="s">
        <v>29</v>
      </c>
      <c r="K5" t="s">
        <v>53</v>
      </c>
      <c r="L5" s="2">
        <v>0</v>
      </c>
      <c r="M5" s="2">
        <v>3</v>
      </c>
      <c r="N5" s="2">
        <v>1</v>
      </c>
    </row>
    <row r="6" spans="1:99" x14ac:dyDescent="0.25">
      <c r="A6" t="s">
        <v>6</v>
      </c>
      <c r="B6">
        <v>8024</v>
      </c>
      <c r="C6" t="s">
        <v>33</v>
      </c>
      <c r="D6" t="str">
        <f>"865230029088975"</f>
        <v>865230029088975</v>
      </c>
      <c r="E6" s="2">
        <v>0</v>
      </c>
      <c r="F6" s="2">
        <v>3</v>
      </c>
      <c r="G6" s="2">
        <v>1</v>
      </c>
      <c r="I6">
        <v>4532</v>
      </c>
      <c r="J6" t="s">
        <v>35</v>
      </c>
      <c r="K6" t="s">
        <v>57</v>
      </c>
      <c r="L6" s="2">
        <v>2</v>
      </c>
      <c r="M6" s="2">
        <v>2</v>
      </c>
      <c r="N6" s="2">
        <v>3</v>
      </c>
    </row>
    <row r="7" spans="1:99" x14ac:dyDescent="0.25">
      <c r="A7" t="s">
        <v>7</v>
      </c>
      <c r="B7">
        <v>6172</v>
      </c>
      <c r="C7" t="s">
        <v>32</v>
      </c>
      <c r="D7" t="str">
        <f>"866130023281874"</f>
        <v>866130023281874</v>
      </c>
      <c r="E7" s="2">
        <v>1</v>
      </c>
      <c r="F7" s="2">
        <v>2</v>
      </c>
      <c r="G7" s="2">
        <v>0</v>
      </c>
      <c r="I7">
        <v>4532</v>
      </c>
      <c r="J7" t="s">
        <v>34</v>
      </c>
      <c r="K7" t="s">
        <v>60</v>
      </c>
      <c r="L7" s="2">
        <v>0</v>
      </c>
      <c r="M7" s="2">
        <v>3</v>
      </c>
      <c r="N7" s="2">
        <v>0</v>
      </c>
    </row>
    <row r="8" spans="1:99" x14ac:dyDescent="0.25">
      <c r="A8" t="s">
        <v>8</v>
      </c>
      <c r="B8">
        <v>5297</v>
      </c>
      <c r="C8" t="s">
        <v>31</v>
      </c>
      <c r="D8" t="str">
        <f>"865987027950833"</f>
        <v>865987027950833</v>
      </c>
      <c r="E8" s="2">
        <v>0</v>
      </c>
      <c r="F8" s="2">
        <v>0</v>
      </c>
      <c r="G8" s="2">
        <v>0</v>
      </c>
      <c r="I8">
        <v>5297</v>
      </c>
      <c r="J8" t="s">
        <v>31</v>
      </c>
      <c r="K8" t="s">
        <v>44</v>
      </c>
      <c r="L8" s="2">
        <v>0</v>
      </c>
      <c r="M8" s="2">
        <v>0</v>
      </c>
      <c r="N8" s="2">
        <v>0</v>
      </c>
    </row>
    <row r="9" spans="1:99" x14ac:dyDescent="0.25">
      <c r="A9" t="s">
        <v>9</v>
      </c>
      <c r="B9">
        <v>8024</v>
      </c>
      <c r="C9" t="s">
        <v>30</v>
      </c>
      <c r="D9" t="str">
        <f>"865099026176061"</f>
        <v>865099026176061</v>
      </c>
      <c r="E9" s="2">
        <v>0</v>
      </c>
      <c r="F9" s="2"/>
      <c r="G9" s="2">
        <v>0</v>
      </c>
      <c r="I9">
        <v>6172</v>
      </c>
      <c r="J9" t="s">
        <v>32</v>
      </c>
      <c r="K9" t="s">
        <v>41</v>
      </c>
      <c r="L9" s="2">
        <v>1</v>
      </c>
      <c r="M9" s="2">
        <v>2</v>
      </c>
      <c r="N9" s="2">
        <v>0</v>
      </c>
    </row>
    <row r="10" spans="1:99" x14ac:dyDescent="0.25">
      <c r="A10" t="s">
        <v>10</v>
      </c>
      <c r="B10">
        <v>4532</v>
      </c>
      <c r="C10" t="s">
        <v>34</v>
      </c>
      <c r="D10" t="str">
        <f>"358310061412244"</f>
        <v>358310061412244</v>
      </c>
      <c r="E10" s="2">
        <v>0</v>
      </c>
      <c r="F10" s="2">
        <v>3</v>
      </c>
      <c r="G10" s="2">
        <v>0</v>
      </c>
      <c r="I10">
        <v>6172</v>
      </c>
      <c r="J10" t="s">
        <v>39</v>
      </c>
      <c r="K10" t="s">
        <v>51</v>
      </c>
      <c r="L10" s="2">
        <v>2</v>
      </c>
      <c r="M10" s="2">
        <v>1</v>
      </c>
      <c r="N10" s="2">
        <v>3</v>
      </c>
    </row>
    <row r="11" spans="1:99" x14ac:dyDescent="0.25">
      <c r="A11" t="s">
        <v>11</v>
      </c>
      <c r="B11">
        <v>6172</v>
      </c>
      <c r="C11" t="s">
        <v>35</v>
      </c>
      <c r="D11" t="str">
        <f>"865753020571574"</f>
        <v>865753020571574</v>
      </c>
      <c r="E11" s="2">
        <v>0</v>
      </c>
      <c r="F11" s="2">
        <v>3</v>
      </c>
      <c r="G11" s="2">
        <v>0</v>
      </c>
      <c r="I11">
        <v>6172</v>
      </c>
      <c r="J11" t="s">
        <v>29</v>
      </c>
      <c r="K11" t="s">
        <v>47</v>
      </c>
      <c r="L11" s="2">
        <v>0</v>
      </c>
      <c r="M11" s="2">
        <v>3</v>
      </c>
      <c r="N11" s="2">
        <v>1</v>
      </c>
    </row>
    <row r="12" spans="1:99" x14ac:dyDescent="0.25">
      <c r="A12" t="s">
        <v>12</v>
      </c>
      <c r="B12">
        <v>8024</v>
      </c>
      <c r="C12" t="s">
        <v>36</v>
      </c>
      <c r="D12" t="str">
        <f>"866021024480500"</f>
        <v>866021024480500</v>
      </c>
      <c r="E12" s="2">
        <v>3</v>
      </c>
      <c r="F12" s="2">
        <v>0</v>
      </c>
      <c r="G12" s="2">
        <v>0</v>
      </c>
      <c r="I12">
        <v>6172</v>
      </c>
      <c r="J12" t="s">
        <v>33</v>
      </c>
      <c r="K12" t="s">
        <v>55</v>
      </c>
      <c r="L12" s="2">
        <v>0</v>
      </c>
      <c r="M12" s="2">
        <v>2</v>
      </c>
      <c r="N12" s="2">
        <v>3</v>
      </c>
    </row>
    <row r="13" spans="1:99" x14ac:dyDescent="0.25">
      <c r="A13" t="s">
        <v>13</v>
      </c>
      <c r="B13">
        <v>6172</v>
      </c>
      <c r="C13" t="s">
        <v>35</v>
      </c>
      <c r="D13" t="str">
        <f>"865753020598692"</f>
        <v>865753020598692</v>
      </c>
      <c r="E13" s="2">
        <v>3</v>
      </c>
      <c r="F13" s="2">
        <v>0</v>
      </c>
      <c r="G13" s="2">
        <v>0</v>
      </c>
      <c r="I13">
        <v>6172</v>
      </c>
      <c r="J13" t="s">
        <v>35</v>
      </c>
      <c r="K13" t="s">
        <v>58</v>
      </c>
      <c r="L13" s="2">
        <v>0</v>
      </c>
      <c r="M13" s="2">
        <v>3</v>
      </c>
      <c r="N13" s="2">
        <v>0</v>
      </c>
    </row>
    <row r="14" spans="1:99" x14ac:dyDescent="0.25">
      <c r="A14" t="s">
        <v>14</v>
      </c>
      <c r="B14">
        <v>6172</v>
      </c>
      <c r="C14" t="s">
        <v>29</v>
      </c>
      <c r="D14" t="str">
        <f>"865099026176061"</f>
        <v>865099026176061</v>
      </c>
      <c r="E14" s="2">
        <v>0</v>
      </c>
      <c r="F14" s="2">
        <v>3</v>
      </c>
      <c r="G14" s="2">
        <v>1</v>
      </c>
      <c r="I14">
        <v>6172</v>
      </c>
      <c r="J14" t="s">
        <v>35</v>
      </c>
      <c r="K14" t="s">
        <v>59</v>
      </c>
      <c r="L14" s="2">
        <v>3</v>
      </c>
      <c r="M14" s="2">
        <v>0</v>
      </c>
      <c r="N14" s="2">
        <v>0</v>
      </c>
    </row>
    <row r="15" spans="1:99" x14ac:dyDescent="0.25">
      <c r="A15" t="s">
        <v>15</v>
      </c>
      <c r="B15">
        <v>8024</v>
      </c>
      <c r="C15" t="s">
        <v>29</v>
      </c>
      <c r="D15" t="str">
        <f>"865099026176061"</f>
        <v>865099026176061</v>
      </c>
      <c r="E15" s="2">
        <v>0</v>
      </c>
      <c r="F15" s="2">
        <v>3</v>
      </c>
      <c r="G15" s="2">
        <v>0</v>
      </c>
      <c r="I15">
        <v>7814</v>
      </c>
      <c r="J15" t="s">
        <v>32</v>
      </c>
      <c r="K15" t="s">
        <v>43</v>
      </c>
      <c r="L15" s="2">
        <v>0</v>
      </c>
      <c r="M15" s="2">
        <v>0</v>
      </c>
      <c r="N15" s="2">
        <v>2</v>
      </c>
    </row>
    <row r="16" spans="1:99" x14ac:dyDescent="0.25">
      <c r="A16" t="s">
        <v>16</v>
      </c>
      <c r="B16">
        <v>7814</v>
      </c>
      <c r="C16" t="s">
        <v>37</v>
      </c>
      <c r="D16" t="str">
        <f>"866161029416453"</f>
        <v>866161029416453</v>
      </c>
      <c r="E16" s="2">
        <v>0</v>
      </c>
      <c r="F16" s="2">
        <v>3</v>
      </c>
      <c r="G16" s="2">
        <v>0</v>
      </c>
      <c r="I16">
        <v>7814</v>
      </c>
      <c r="J16" t="s">
        <v>37</v>
      </c>
      <c r="K16" t="s">
        <v>50</v>
      </c>
      <c r="L16" s="2">
        <v>0</v>
      </c>
      <c r="M16" s="2">
        <v>3</v>
      </c>
      <c r="N16" s="2">
        <v>0</v>
      </c>
    </row>
    <row r="17" spans="1:14" x14ac:dyDescent="0.25">
      <c r="A17" t="s">
        <v>17</v>
      </c>
      <c r="B17">
        <v>7814</v>
      </c>
      <c r="C17" t="s">
        <v>32</v>
      </c>
      <c r="D17" t="str">
        <f>"866130023311481"</f>
        <v>866130023311481</v>
      </c>
      <c r="E17" s="2">
        <v>0</v>
      </c>
      <c r="F17" s="2">
        <v>0</v>
      </c>
      <c r="G17" s="2">
        <v>2</v>
      </c>
      <c r="I17">
        <v>8024</v>
      </c>
      <c r="J17" t="s">
        <v>30</v>
      </c>
      <c r="K17" t="s">
        <v>46</v>
      </c>
      <c r="L17" s="2">
        <v>0</v>
      </c>
      <c r="M17" s="2">
        <v>2</v>
      </c>
      <c r="N17" s="2">
        <v>2</v>
      </c>
    </row>
    <row r="18" spans="1:14" x14ac:dyDescent="0.25">
      <c r="A18" t="s">
        <v>18</v>
      </c>
      <c r="B18">
        <v>4532</v>
      </c>
      <c r="C18" t="s">
        <v>32</v>
      </c>
      <c r="D18" t="str">
        <f>"866130023310848"</f>
        <v>866130023310848</v>
      </c>
      <c r="E18" s="2">
        <v>0</v>
      </c>
      <c r="F18" s="2">
        <v>0</v>
      </c>
      <c r="G18" s="2">
        <v>2</v>
      </c>
      <c r="I18">
        <v>8024</v>
      </c>
      <c r="J18" t="s">
        <v>30</v>
      </c>
      <c r="K18" t="s">
        <v>47</v>
      </c>
      <c r="L18" s="2">
        <v>0</v>
      </c>
      <c r="M18" s="2"/>
      <c r="N18" s="2">
        <v>0</v>
      </c>
    </row>
    <row r="19" spans="1:14" x14ac:dyDescent="0.25">
      <c r="A19" t="s">
        <v>19</v>
      </c>
      <c r="B19">
        <v>8024</v>
      </c>
      <c r="C19" t="s">
        <v>38</v>
      </c>
      <c r="D19" t="str">
        <f>"865897020381771"</f>
        <v>865897020381771</v>
      </c>
      <c r="E19" s="2">
        <v>0</v>
      </c>
      <c r="F19" s="2">
        <v>1</v>
      </c>
      <c r="G19" s="2">
        <v>3</v>
      </c>
      <c r="I19">
        <v>8024</v>
      </c>
      <c r="J19" t="s">
        <v>30</v>
      </c>
      <c r="K19" t="s">
        <v>48</v>
      </c>
      <c r="L19" s="2">
        <v>0</v>
      </c>
      <c r="M19" s="2">
        <v>0</v>
      </c>
      <c r="N19" s="2">
        <v>2</v>
      </c>
    </row>
    <row r="20" spans="1:14" x14ac:dyDescent="0.25">
      <c r="A20" t="s">
        <v>20</v>
      </c>
      <c r="B20">
        <v>4532</v>
      </c>
      <c r="C20" t="s">
        <v>30</v>
      </c>
      <c r="D20" t="str">
        <f>"865099026186185"</f>
        <v>865099026186185</v>
      </c>
      <c r="E20" s="2">
        <v>2</v>
      </c>
      <c r="F20" s="2">
        <v>1</v>
      </c>
      <c r="G20" s="2">
        <v>3</v>
      </c>
      <c r="I20">
        <v>8024</v>
      </c>
      <c r="J20" t="s">
        <v>38</v>
      </c>
      <c r="K20" t="s">
        <v>52</v>
      </c>
      <c r="L20" s="2">
        <v>0</v>
      </c>
      <c r="M20" s="2">
        <v>1</v>
      </c>
      <c r="N20" s="2">
        <v>3</v>
      </c>
    </row>
    <row r="21" spans="1:14" x14ac:dyDescent="0.25">
      <c r="A21" t="s">
        <v>21</v>
      </c>
      <c r="B21">
        <v>6172</v>
      </c>
      <c r="C21" t="s">
        <v>33</v>
      </c>
      <c r="D21" t="str">
        <f>"865627024826152"</f>
        <v>865627024826152</v>
      </c>
      <c r="E21" s="2">
        <v>0</v>
      </c>
      <c r="F21" s="2">
        <v>2</v>
      </c>
      <c r="G21" s="2">
        <v>3</v>
      </c>
      <c r="I21">
        <v>8024</v>
      </c>
      <c r="J21" t="s">
        <v>29</v>
      </c>
      <c r="K21" t="s">
        <v>47</v>
      </c>
      <c r="L21" s="2">
        <v>0</v>
      </c>
      <c r="M21" s="2">
        <v>3</v>
      </c>
      <c r="N21" s="2">
        <v>0</v>
      </c>
    </row>
    <row r="22" spans="1:14" x14ac:dyDescent="0.25">
      <c r="A22" t="s">
        <v>22</v>
      </c>
      <c r="B22">
        <v>6172</v>
      </c>
      <c r="C22" t="s">
        <v>39</v>
      </c>
      <c r="D22" t="str">
        <f>"864784021021526"</f>
        <v>864784021021526</v>
      </c>
      <c r="E22" s="2">
        <v>2</v>
      </c>
      <c r="F22" s="2">
        <v>1</v>
      </c>
      <c r="G22" s="2">
        <v>3</v>
      </c>
      <c r="I22">
        <v>8024</v>
      </c>
      <c r="J22" t="s">
        <v>33</v>
      </c>
      <c r="K22" t="s">
        <v>54</v>
      </c>
      <c r="L22" s="2">
        <v>0</v>
      </c>
      <c r="M22" s="2">
        <v>3</v>
      </c>
      <c r="N22" s="2">
        <v>1</v>
      </c>
    </row>
    <row r="23" spans="1:14" x14ac:dyDescent="0.25">
      <c r="A23" t="s">
        <v>23</v>
      </c>
      <c r="B23">
        <v>4532</v>
      </c>
      <c r="C23" t="s">
        <v>35</v>
      </c>
      <c r="D23" t="str">
        <f>"359703054389131"</f>
        <v>359703054389131</v>
      </c>
      <c r="E23" s="2">
        <v>2</v>
      </c>
      <c r="F23" s="2">
        <v>2</v>
      </c>
      <c r="G23" s="2">
        <v>3</v>
      </c>
      <c r="I23">
        <v>8024</v>
      </c>
      <c r="J23" t="s">
        <v>36</v>
      </c>
      <c r="K23" t="s">
        <v>56</v>
      </c>
      <c r="L23" s="2">
        <v>3</v>
      </c>
      <c r="M23" s="2">
        <v>0</v>
      </c>
      <c r="N23" s="2">
        <v>0</v>
      </c>
    </row>
    <row r="24" spans="1:14" x14ac:dyDescent="0.25">
      <c r="A24" t="s">
        <v>24</v>
      </c>
      <c r="B24">
        <v>8024</v>
      </c>
      <c r="C24" t="s">
        <v>30</v>
      </c>
      <c r="D24" t="str">
        <f>"865099026186060"</f>
        <v>865099026186060</v>
      </c>
      <c r="E24" s="2">
        <v>0</v>
      </c>
      <c r="F24" s="2">
        <v>0</v>
      </c>
      <c r="G24" s="2">
        <v>2</v>
      </c>
    </row>
  </sheetData>
  <autoFilter ref="B1:G24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2016-01-26T09:25:46Z</dcterms:modified>
</cp:coreProperties>
</file>